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5070" windowWidth="12450" windowHeight="2655" tabRatio="886"/>
  </bookViews>
  <sheets>
    <sheet name="Selection Sheet" sheetId="17" r:id="rId1"/>
    <sheet name="Category A Calls" sheetId="10" r:id="rId2"/>
    <sheet name="Call Abandonment" sheetId="11" r:id="rId3"/>
    <sheet name="Re-contact Rate" sheetId="12" r:id="rId4"/>
    <sheet name="Frequent caller procedure" sheetId="13" r:id="rId5"/>
    <sheet name="Timeliness" sheetId="40" r:id="rId6"/>
    <sheet name="Calls closed without transport" sheetId="15" r:id="rId7"/>
    <sheet name="Transported Incidents" sheetId="16" r:id="rId8"/>
    <sheet name="DoD A19" sheetId="43" r:id="rId9"/>
    <sheet name="DoD R2" sheetId="42" r:id="rId10"/>
    <sheet name="Data" sheetId="46" state="hidden" r:id="rId11"/>
    <sheet name="CCG to Ambulance Trust" sheetId="45" r:id="rId12"/>
  </sheets>
  <definedNames>
    <definedName name="_xlnm.Print_Area" localSheetId="8">'DoD A19'!$A:$R</definedName>
    <definedName name="_xlnm.Print_Area" localSheetId="9">'DoD R2'!$A:$R</definedName>
    <definedName name="_xlnm.Print_Area" localSheetId="0">'Selection Sheet'!$B:$B</definedName>
    <definedName name="_xlnm.Print_Titles" localSheetId="2">'Call Abandonment'!$17:$17</definedName>
    <definedName name="_xlnm.Print_Titles" localSheetId="6">'Calls closed without transport'!$17:$17</definedName>
    <definedName name="_xlnm.Print_Titles" localSheetId="1">'Category A Calls'!$C:$C,'Category A Calls'!$17:$17</definedName>
    <definedName name="_xlnm.Print_Titles" localSheetId="11">'CCG to Ambulance Trust'!$3:$3</definedName>
    <definedName name="_xlnm.Print_Titles" localSheetId="8">'DoD A19'!$B:$C,'DoD A19'!$16:$17</definedName>
    <definedName name="_xlnm.Print_Titles" localSheetId="9">'DoD R2'!$B:$C,'DoD R2'!$17:$18</definedName>
    <definedName name="_xlnm.Print_Titles" localSheetId="4">'Frequent caller procedure'!$B:$C,'Frequent caller procedure'!$17:$17</definedName>
    <definedName name="_xlnm.Print_Titles" localSheetId="3">'Re-contact Rate'!$B:$C,'Re-contact Rate'!$17:$17</definedName>
    <definedName name="_xlnm.Print_Titles" localSheetId="5">Timeliness!$B:$C,Timeliness!$17:$17</definedName>
  </definedNames>
  <calcPr calcId="145621"/>
</workbook>
</file>

<file path=xl/calcChain.xml><?xml version="1.0" encoding="utf-8"?>
<calcChain xmlns="http://schemas.openxmlformats.org/spreadsheetml/2006/main">
  <c r="J82" i="42" l="1"/>
  <c r="A864" i="46" l="1"/>
  <c r="B864" i="46"/>
  <c r="AM864" i="46" s="1"/>
  <c r="A865" i="46"/>
  <c r="B865" i="46"/>
  <c r="AM865" i="46" s="1"/>
  <c r="A866" i="46"/>
  <c r="B866" i="46"/>
  <c r="AM866" i="46" s="1"/>
  <c r="A867" i="46"/>
  <c r="B867" i="46"/>
  <c r="AM867" i="46" s="1"/>
  <c r="A868" i="46"/>
  <c r="B868" i="46"/>
  <c r="AM868" i="46" s="1"/>
  <c r="A869" i="46"/>
  <c r="B869" i="46"/>
  <c r="AM869" i="46" s="1"/>
  <c r="A870" i="46"/>
  <c r="B870" i="46"/>
  <c r="AM870" i="46" s="1"/>
  <c r="A871" i="46"/>
  <c r="B871" i="46"/>
  <c r="AM871" i="46" s="1"/>
  <c r="A872" i="46"/>
  <c r="B872" i="46"/>
  <c r="AM872" i="46" s="1"/>
  <c r="A873" i="46"/>
  <c r="B873" i="46"/>
  <c r="AM873" i="46" s="1"/>
  <c r="A874" i="46"/>
  <c r="B874" i="46"/>
  <c r="AM874" i="46" s="1"/>
  <c r="A875" i="46"/>
  <c r="B875" i="46"/>
  <c r="AM875" i="46" s="1"/>
  <c r="A876" i="46"/>
  <c r="B876" i="46"/>
  <c r="AM876" i="46" s="1"/>
  <c r="A877" i="46"/>
  <c r="B877" i="46"/>
  <c r="AM877" i="46" s="1"/>
  <c r="A878" i="46"/>
  <c r="B878" i="46"/>
  <c r="AM878" i="46" s="1"/>
  <c r="A879" i="46"/>
  <c r="B879" i="46"/>
  <c r="AM879" i="46" s="1"/>
  <c r="A880" i="46"/>
  <c r="B880" i="46"/>
  <c r="AM880" i="46" s="1"/>
  <c r="A881" i="46"/>
  <c r="B881" i="46"/>
  <c r="AM881" i="46" s="1"/>
  <c r="A882" i="46"/>
  <c r="B882" i="46"/>
  <c r="AM882" i="46" s="1"/>
  <c r="A883" i="46"/>
  <c r="B883" i="46"/>
  <c r="AM883" i="46" s="1"/>
  <c r="A884" i="46"/>
  <c r="B884" i="46"/>
  <c r="AM884" i="46" s="1"/>
  <c r="A885" i="46"/>
  <c r="B885" i="46"/>
  <c r="AM885" i="46" s="1"/>
  <c r="A886" i="46"/>
  <c r="B886" i="46"/>
  <c r="AM886" i="46" s="1"/>
  <c r="A887" i="46"/>
  <c r="B887" i="46"/>
  <c r="AM887" i="46" s="1"/>
  <c r="A888" i="46"/>
  <c r="B888" i="46"/>
  <c r="AM888" i="46" s="1"/>
  <c r="A889" i="46"/>
  <c r="B889" i="46"/>
  <c r="AM889" i="46" s="1"/>
  <c r="A890" i="46"/>
  <c r="B890" i="46"/>
  <c r="AM890" i="46" s="1"/>
  <c r="A891" i="46"/>
  <c r="B891" i="46"/>
  <c r="AM891" i="46" s="1"/>
  <c r="A892" i="46"/>
  <c r="B892" i="46"/>
  <c r="AM892" i="46" s="1"/>
  <c r="A893" i="46"/>
  <c r="B893" i="46"/>
  <c r="AM893" i="46" s="1"/>
  <c r="A894" i="46"/>
  <c r="B894" i="46"/>
  <c r="AM894" i="46" s="1"/>
  <c r="A895" i="46"/>
  <c r="B895" i="46"/>
  <c r="AM895" i="46" s="1"/>
  <c r="A896" i="46"/>
  <c r="B896" i="46"/>
  <c r="AM896" i="46" s="1"/>
  <c r="A897" i="46"/>
  <c r="B897" i="46"/>
  <c r="AM897" i="46" s="1"/>
  <c r="A898" i="46"/>
  <c r="B898" i="46"/>
  <c r="AM898" i="46" s="1"/>
  <c r="A899" i="46"/>
  <c r="B899" i="46"/>
  <c r="AM899" i="46" s="1"/>
  <c r="A900" i="46"/>
  <c r="B900" i="46"/>
  <c r="AM900" i="46" s="1"/>
  <c r="A901" i="46"/>
  <c r="B901" i="46"/>
  <c r="AM901" i="46" s="1"/>
  <c r="A902" i="46"/>
  <c r="B902" i="46"/>
  <c r="AM902" i="46" s="1"/>
  <c r="A903" i="46"/>
  <c r="B903" i="46"/>
  <c r="AM903" i="46" s="1"/>
  <c r="A904" i="46"/>
  <c r="B904" i="46"/>
  <c r="AM904" i="46" s="1"/>
  <c r="A905" i="46"/>
  <c r="B905" i="46"/>
  <c r="AM905" i="46" s="1"/>
  <c r="A906" i="46"/>
  <c r="B906" i="46"/>
  <c r="AM906" i="46" s="1"/>
  <c r="A907" i="46"/>
  <c r="B907" i="46"/>
  <c r="AM907" i="46" s="1"/>
  <c r="A908" i="46"/>
  <c r="B908" i="46"/>
  <c r="AM908" i="46" s="1"/>
  <c r="A909" i="46"/>
  <c r="B909" i="46"/>
  <c r="AM909" i="46" s="1"/>
  <c r="A910" i="46"/>
  <c r="B910" i="46"/>
  <c r="AM910" i="46" s="1"/>
  <c r="A911" i="46"/>
  <c r="B911" i="46"/>
  <c r="AM911" i="46" s="1"/>
  <c r="A912" i="46"/>
  <c r="B912" i="46"/>
  <c r="AM912" i="46" s="1"/>
  <c r="A913" i="46"/>
  <c r="B913" i="46"/>
  <c r="AM913" i="46" s="1"/>
  <c r="A914" i="46"/>
  <c r="B914" i="46"/>
  <c r="AM914" i="46" s="1"/>
  <c r="A915" i="46"/>
  <c r="B915" i="46"/>
  <c r="AM915" i="46" s="1"/>
  <c r="A916" i="46"/>
  <c r="B916" i="46"/>
  <c r="AM916" i="46" s="1"/>
  <c r="A917" i="46"/>
  <c r="B917" i="46"/>
  <c r="AM917" i="46" s="1"/>
  <c r="A918" i="46"/>
  <c r="B918" i="46"/>
  <c r="AM918" i="46" s="1"/>
  <c r="A919" i="46"/>
  <c r="B919" i="46"/>
  <c r="AM919" i="46" s="1"/>
  <c r="A920" i="46"/>
  <c r="B920" i="46"/>
  <c r="AM920" i="46" s="1"/>
  <c r="A921" i="46"/>
  <c r="B921" i="46"/>
  <c r="AM921" i="46" s="1"/>
  <c r="A922" i="46"/>
  <c r="B922" i="46"/>
  <c r="AM922" i="46" s="1"/>
  <c r="A923" i="46"/>
  <c r="B923" i="46"/>
  <c r="AM923" i="46" s="1"/>
  <c r="A924" i="46"/>
  <c r="B924" i="46"/>
  <c r="AM924" i="46" s="1"/>
  <c r="A925" i="46"/>
  <c r="B925" i="46"/>
  <c r="AM925" i="46" s="1"/>
  <c r="A926" i="46"/>
  <c r="B926" i="46"/>
  <c r="AM926" i="46" s="1"/>
  <c r="A927" i="46"/>
  <c r="B927" i="46"/>
  <c r="AM927" i="46" s="1"/>
  <c r="A928" i="46"/>
  <c r="B928" i="46"/>
  <c r="AM928" i="46" s="1"/>
  <c r="A929" i="46"/>
  <c r="B929" i="46"/>
  <c r="AM929" i="46" s="1"/>
  <c r="A930" i="46"/>
  <c r="B930" i="46"/>
  <c r="AM930" i="46" s="1"/>
  <c r="A931" i="46"/>
  <c r="B931" i="46"/>
  <c r="AM931" i="46" s="1"/>
  <c r="A932" i="46"/>
  <c r="B932" i="46"/>
  <c r="AM932" i="46" s="1"/>
  <c r="A933" i="46"/>
  <c r="B933" i="46"/>
  <c r="AM933" i="46" s="1"/>
  <c r="A934" i="46"/>
  <c r="B934" i="46"/>
  <c r="AM934" i="46" s="1"/>
  <c r="A935" i="46"/>
  <c r="B935" i="46"/>
  <c r="AM935" i="46" s="1"/>
  <c r="A936" i="46"/>
  <c r="B936" i="46"/>
  <c r="AM936" i="46" s="1"/>
  <c r="A937" i="46"/>
  <c r="B937" i="46"/>
  <c r="AM937" i="46" s="1"/>
  <c r="A938" i="46"/>
  <c r="B938" i="46"/>
  <c r="AM938" i="46" s="1"/>
  <c r="A939" i="46"/>
  <c r="B939" i="46"/>
  <c r="AM939" i="46" s="1"/>
  <c r="A940" i="46"/>
  <c r="B940" i="46"/>
  <c r="AM940" i="46" s="1"/>
  <c r="A941" i="46"/>
  <c r="B941" i="46"/>
  <c r="AM941" i="46" s="1"/>
  <c r="A942" i="46"/>
  <c r="B942" i="46"/>
  <c r="AM942" i="46" s="1"/>
  <c r="A943" i="46"/>
  <c r="B943" i="46"/>
  <c r="AM943" i="46" s="1"/>
  <c r="A944" i="46"/>
  <c r="B944" i="46"/>
  <c r="AM944" i="46" s="1"/>
  <c r="A945" i="46"/>
  <c r="B945" i="46"/>
  <c r="AM945" i="46" s="1"/>
  <c r="A946" i="46"/>
  <c r="B946" i="46"/>
  <c r="AM946" i="46" s="1"/>
  <c r="A947" i="46"/>
  <c r="B947" i="46"/>
  <c r="AM947" i="46" s="1"/>
  <c r="A948" i="46"/>
  <c r="B948" i="46"/>
  <c r="AM948" i="46" s="1"/>
  <c r="A949" i="46"/>
  <c r="B949" i="46"/>
  <c r="AM949" i="46" s="1"/>
  <c r="A950" i="46"/>
  <c r="B950" i="46"/>
  <c r="AM950" i="46" s="1"/>
  <c r="A951" i="46"/>
  <c r="B951" i="46"/>
  <c r="AM951" i="46" s="1"/>
  <c r="A952" i="46"/>
  <c r="B952" i="46"/>
  <c r="AM952" i="46" s="1"/>
  <c r="A953" i="46"/>
  <c r="B953" i="46"/>
  <c r="AM953" i="46" s="1"/>
  <c r="A954" i="46"/>
  <c r="B954" i="46"/>
  <c r="AM954" i="46" s="1"/>
  <c r="A955" i="46"/>
  <c r="B955" i="46"/>
  <c r="AM955" i="46" s="1"/>
  <c r="A956" i="46"/>
  <c r="B956" i="46"/>
  <c r="AM956" i="46" s="1"/>
  <c r="A957" i="46"/>
  <c r="B957" i="46"/>
  <c r="AM957" i="46" s="1"/>
  <c r="A958" i="46"/>
  <c r="B958" i="46"/>
  <c r="AM958" i="46" s="1"/>
  <c r="A959" i="46"/>
  <c r="B959" i="46"/>
  <c r="AM959" i="46" s="1"/>
  <c r="A960" i="46"/>
  <c r="B960" i="46"/>
  <c r="AM960" i="46" s="1"/>
  <c r="A961" i="46"/>
  <c r="B961" i="46"/>
  <c r="AM961" i="46" s="1"/>
  <c r="A962" i="46"/>
  <c r="B962" i="46"/>
  <c r="AM962" i="46" s="1"/>
  <c r="A963" i="46"/>
  <c r="B963" i="46"/>
  <c r="AM963" i="46" s="1"/>
  <c r="A964" i="46"/>
  <c r="B964" i="46"/>
  <c r="AM964" i="46" s="1"/>
  <c r="A965" i="46"/>
  <c r="B965" i="46"/>
  <c r="AM965" i="46" s="1"/>
  <c r="A966" i="46"/>
  <c r="B966" i="46"/>
  <c r="AM966" i="46" s="1"/>
  <c r="A967" i="46"/>
  <c r="B967" i="46"/>
  <c r="AM967" i="46" s="1"/>
  <c r="A968" i="46"/>
  <c r="B968" i="46"/>
  <c r="AM968" i="46" s="1"/>
  <c r="A969" i="46"/>
  <c r="B969" i="46"/>
  <c r="AM969" i="46" s="1"/>
  <c r="A970" i="46"/>
  <c r="B970" i="46"/>
  <c r="AM970" i="46" s="1"/>
  <c r="A971" i="46"/>
  <c r="B971" i="46"/>
  <c r="AM971" i="46" s="1"/>
  <c r="A972" i="46"/>
  <c r="B972" i="46"/>
  <c r="AM972" i="46" s="1"/>
  <c r="A973" i="46"/>
  <c r="B973" i="46"/>
  <c r="AM973" i="46" s="1"/>
  <c r="A974" i="46"/>
  <c r="B974" i="46"/>
  <c r="AM974" i="46" s="1"/>
  <c r="A975" i="46"/>
  <c r="B975" i="46"/>
  <c r="AM975" i="46" s="1"/>
  <c r="A976" i="46"/>
  <c r="B976" i="46"/>
  <c r="AM976" i="46" s="1"/>
  <c r="A977" i="46"/>
  <c r="B977" i="46"/>
  <c r="AM977" i="46" s="1"/>
  <c r="A978" i="46"/>
  <c r="B978" i="46"/>
  <c r="AM978" i="46" s="1"/>
  <c r="A979" i="46"/>
  <c r="B979" i="46"/>
  <c r="AM979" i="46" s="1"/>
  <c r="A980" i="46"/>
  <c r="B980" i="46"/>
  <c r="AM980" i="46" s="1"/>
  <c r="A981" i="46"/>
  <c r="B981" i="46"/>
  <c r="AM981" i="46" s="1"/>
  <c r="A982" i="46"/>
  <c r="B982" i="46"/>
  <c r="AM982" i="46" s="1"/>
  <c r="A983" i="46"/>
  <c r="B983" i="46"/>
  <c r="AM983" i="46" s="1"/>
  <c r="A984" i="46"/>
  <c r="B984" i="46"/>
  <c r="AM984" i="46" s="1"/>
  <c r="C83" i="42" l="1"/>
  <c r="C82" i="43"/>
  <c r="C82" i="16"/>
  <c r="C82" i="15"/>
  <c r="C82" i="40"/>
  <c r="C82" i="13"/>
  <c r="C82" i="12"/>
  <c r="C82" i="11"/>
  <c r="K63" i="46" l="1"/>
  <c r="A63" i="46"/>
  <c r="I63" i="46"/>
  <c r="J63" i="46"/>
  <c r="L63" i="46"/>
  <c r="N63" i="46"/>
  <c r="I82" i="42" s="1"/>
  <c r="O63" i="46"/>
  <c r="P63" i="46"/>
  <c r="Q63" i="46"/>
  <c r="R63" i="46"/>
  <c r="S63" i="46"/>
  <c r="T63" i="46"/>
  <c r="U63" i="46"/>
  <c r="V63" i="46"/>
  <c r="W63" i="46"/>
  <c r="X63" i="46"/>
  <c r="Y63" i="46"/>
  <c r="AF63" i="46"/>
  <c r="AG63" i="46"/>
  <c r="AH63" i="46"/>
  <c r="AI63" i="46"/>
  <c r="AJ63" i="46"/>
  <c r="AM63" i="46"/>
  <c r="AN63" i="46"/>
  <c r="A125" i="46"/>
  <c r="AN125" i="46"/>
  <c r="A187" i="46"/>
  <c r="AN187" i="46"/>
  <c r="A249" i="46"/>
  <c r="AN249" i="46"/>
  <c r="AN311" i="46"/>
  <c r="A311" i="46"/>
  <c r="A985" i="46" l="1"/>
  <c r="B985" i="46"/>
  <c r="AM985" i="46" s="1"/>
  <c r="A986" i="46"/>
  <c r="B986" i="46"/>
  <c r="AM986" i="46" s="1"/>
  <c r="A987" i="46"/>
  <c r="B987" i="46"/>
  <c r="AM987" i="46" s="1"/>
  <c r="A988" i="46"/>
  <c r="B988" i="46"/>
  <c r="AM988" i="46" s="1"/>
  <c r="A989" i="46"/>
  <c r="B989" i="46"/>
  <c r="AM989" i="46" s="1"/>
  <c r="A990" i="46"/>
  <c r="B990" i="46"/>
  <c r="AM990" i="46" s="1"/>
  <c r="A991" i="46"/>
  <c r="B991" i="46"/>
  <c r="AM991" i="46" s="1"/>
  <c r="A992" i="46"/>
  <c r="B992" i="46"/>
  <c r="AM992" i="46" s="1"/>
  <c r="A993" i="46"/>
  <c r="B993" i="46"/>
  <c r="AM993" i="46" s="1"/>
  <c r="A994" i="46"/>
  <c r="B994" i="46"/>
  <c r="AM994" i="46" s="1"/>
  <c r="A995" i="46"/>
  <c r="B995" i="46"/>
  <c r="AM995" i="46" s="1"/>
  <c r="AN985" i="46"/>
  <c r="AN986" i="46"/>
  <c r="AN987" i="46"/>
  <c r="AN988" i="46"/>
  <c r="AN989" i="46"/>
  <c r="AN990" i="46"/>
  <c r="AN991" i="46"/>
  <c r="AN992" i="46"/>
  <c r="AN993" i="46"/>
  <c r="AN994" i="46"/>
  <c r="AN995" i="46"/>
  <c r="AN863" i="46" l="1"/>
  <c r="AN864" i="46"/>
  <c r="AN865" i="46"/>
  <c r="AN866" i="46"/>
  <c r="AN867" i="46"/>
  <c r="AN868" i="46"/>
  <c r="AN869" i="46"/>
  <c r="AN870" i="46"/>
  <c r="AN871" i="46"/>
  <c r="AN872" i="46"/>
  <c r="AN873" i="46"/>
  <c r="AN874" i="46"/>
  <c r="AN875" i="46"/>
  <c r="AN876" i="46"/>
  <c r="AN877" i="46"/>
  <c r="AN878" i="46"/>
  <c r="AN879" i="46"/>
  <c r="AN880" i="46"/>
  <c r="AN881" i="46"/>
  <c r="AN882" i="46"/>
  <c r="AN883" i="46"/>
  <c r="AN884" i="46"/>
  <c r="AN885" i="46"/>
  <c r="AN886" i="46"/>
  <c r="AN887" i="46"/>
  <c r="AN888" i="46"/>
  <c r="AN889" i="46"/>
  <c r="AN890" i="46"/>
  <c r="AN891" i="46"/>
  <c r="AN892" i="46"/>
  <c r="AN893" i="46"/>
  <c r="AN894" i="46"/>
  <c r="AN895" i="46"/>
  <c r="AN896" i="46"/>
  <c r="AN897" i="46"/>
  <c r="AN898" i="46"/>
  <c r="AN899" i="46"/>
  <c r="AN900" i="46"/>
  <c r="AN901" i="46"/>
  <c r="AN902" i="46"/>
  <c r="AN903" i="46"/>
  <c r="AN904" i="46"/>
  <c r="AN905" i="46"/>
  <c r="AN906" i="46"/>
  <c r="AN907" i="46"/>
  <c r="AN908" i="46"/>
  <c r="AN909" i="46"/>
  <c r="AN910" i="46"/>
  <c r="AN911" i="46"/>
  <c r="AN912" i="46"/>
  <c r="AN913" i="46"/>
  <c r="AN914" i="46"/>
  <c r="AN915" i="46"/>
  <c r="AN916" i="46"/>
  <c r="AN917" i="46"/>
  <c r="AN918" i="46"/>
  <c r="AN919" i="46"/>
  <c r="AN920" i="46"/>
  <c r="AN921" i="46"/>
  <c r="AN922" i="46"/>
  <c r="AN923" i="46"/>
  <c r="AN924" i="46"/>
  <c r="AN925" i="46"/>
  <c r="AN926" i="46"/>
  <c r="AN927" i="46"/>
  <c r="AN928" i="46"/>
  <c r="AN929" i="46"/>
  <c r="AN930" i="46"/>
  <c r="AN931" i="46"/>
  <c r="AN932" i="46"/>
  <c r="AN933" i="46"/>
  <c r="AN934" i="46"/>
  <c r="AN935" i="46"/>
  <c r="AN936" i="46"/>
  <c r="AN937" i="46"/>
  <c r="AN938" i="46"/>
  <c r="AN939" i="46"/>
  <c r="AN940" i="46"/>
  <c r="AN941" i="46"/>
  <c r="AN942" i="46"/>
  <c r="AN943" i="46"/>
  <c r="AN944" i="46"/>
  <c r="AN945" i="46"/>
  <c r="AN946" i="46"/>
  <c r="AN947" i="46"/>
  <c r="AN948" i="46"/>
  <c r="AN949" i="46"/>
  <c r="AN950" i="46"/>
  <c r="AN951" i="46"/>
  <c r="AN952" i="46"/>
  <c r="AN953" i="46"/>
  <c r="AN954" i="46"/>
  <c r="AN955" i="46"/>
  <c r="AN956" i="46"/>
  <c r="AN957" i="46"/>
  <c r="AN958" i="46"/>
  <c r="AN959" i="46"/>
  <c r="AN960" i="46"/>
  <c r="AN961" i="46"/>
  <c r="AN962" i="46"/>
  <c r="AN963" i="46"/>
  <c r="AN964" i="46"/>
  <c r="AN965" i="46"/>
  <c r="AN966" i="46"/>
  <c r="AN967" i="46"/>
  <c r="AN968" i="46"/>
  <c r="AN969" i="46"/>
  <c r="AN970" i="46"/>
  <c r="AN971" i="46"/>
  <c r="AN972" i="46"/>
  <c r="AN973" i="46"/>
  <c r="AN974" i="46"/>
  <c r="AN975" i="46"/>
  <c r="AN976" i="46"/>
  <c r="AN977" i="46"/>
  <c r="AN978" i="46"/>
  <c r="AN979" i="46"/>
  <c r="AN980" i="46"/>
  <c r="AN981" i="46"/>
  <c r="AN982" i="46"/>
  <c r="AN983" i="46"/>
  <c r="AN984" i="46"/>
  <c r="B863" i="46" l="1"/>
  <c r="AM863" i="46" s="1"/>
  <c r="A863" i="46"/>
  <c r="AN862" i="46"/>
  <c r="B862" i="46"/>
  <c r="AM862" i="46" s="1"/>
  <c r="A862" i="46"/>
  <c r="AN861" i="46"/>
  <c r="B861" i="46"/>
  <c r="AM861" i="46" s="1"/>
  <c r="A861" i="46"/>
  <c r="AN860" i="46"/>
  <c r="B860" i="46"/>
  <c r="AM860" i="46" s="1"/>
  <c r="A860" i="46"/>
  <c r="AN859" i="46"/>
  <c r="B859" i="46"/>
  <c r="AM859" i="46" s="1"/>
  <c r="A859" i="46"/>
  <c r="AN858" i="46"/>
  <c r="B858" i="46"/>
  <c r="AM858" i="46" s="1"/>
  <c r="A858" i="46"/>
  <c r="AN857" i="46"/>
  <c r="B857" i="46"/>
  <c r="AM857" i="46" s="1"/>
  <c r="A857" i="46"/>
  <c r="AN856" i="46"/>
  <c r="B856" i="46"/>
  <c r="AM856" i="46" s="1"/>
  <c r="A856" i="46"/>
  <c r="AN855" i="46"/>
  <c r="B855" i="46"/>
  <c r="AM855" i="46" s="1"/>
  <c r="A855" i="46"/>
  <c r="AN854" i="46"/>
  <c r="B854" i="46"/>
  <c r="AM854" i="46" s="1"/>
  <c r="A854" i="46"/>
  <c r="AN853" i="46"/>
  <c r="B853" i="46"/>
  <c r="AM853" i="46" s="1"/>
  <c r="A853" i="46"/>
  <c r="AN852" i="46"/>
  <c r="B852" i="46"/>
  <c r="AM852" i="46" s="1"/>
  <c r="A852" i="46"/>
  <c r="AN851" i="46"/>
  <c r="B851" i="46"/>
  <c r="AM851" i="46" s="1"/>
  <c r="A851" i="46"/>
  <c r="AN850" i="46"/>
  <c r="B850" i="46"/>
  <c r="AM850" i="46" s="1"/>
  <c r="A850" i="46"/>
  <c r="AN849" i="46"/>
  <c r="B849" i="46"/>
  <c r="AM849" i="46" s="1"/>
  <c r="A849" i="46"/>
  <c r="AN848" i="46"/>
  <c r="B848" i="46"/>
  <c r="AM848" i="46" s="1"/>
  <c r="A848" i="46"/>
  <c r="AN847" i="46"/>
  <c r="B847" i="46"/>
  <c r="AM847" i="46" s="1"/>
  <c r="A847" i="46"/>
  <c r="AN846" i="46"/>
  <c r="B846" i="46"/>
  <c r="AM846" i="46" s="1"/>
  <c r="A846" i="46"/>
  <c r="AN845" i="46"/>
  <c r="B845" i="46"/>
  <c r="AM845" i="46" s="1"/>
  <c r="A845" i="46"/>
  <c r="AN844" i="46"/>
  <c r="B844" i="46"/>
  <c r="AM844" i="46" s="1"/>
  <c r="A844" i="46"/>
  <c r="AN843" i="46"/>
  <c r="B843" i="46"/>
  <c r="AM843" i="46" s="1"/>
  <c r="A843" i="46"/>
  <c r="AN842" i="46"/>
  <c r="B842" i="46"/>
  <c r="AM842" i="46" s="1"/>
  <c r="A842" i="46"/>
  <c r="AN841" i="46"/>
  <c r="B841" i="46"/>
  <c r="AM841" i="46" s="1"/>
  <c r="A841" i="46"/>
  <c r="AN840" i="46"/>
  <c r="B840" i="46"/>
  <c r="AM840" i="46" s="1"/>
  <c r="A840" i="46"/>
  <c r="AN839" i="46"/>
  <c r="B839" i="46"/>
  <c r="AM839" i="46" s="1"/>
  <c r="A839" i="46"/>
  <c r="AN838" i="46"/>
  <c r="B838" i="46"/>
  <c r="AM838" i="46" s="1"/>
  <c r="A838" i="46"/>
  <c r="AN837" i="46"/>
  <c r="B837" i="46"/>
  <c r="AM837" i="46" s="1"/>
  <c r="A837" i="46"/>
  <c r="AN836" i="46"/>
  <c r="B836" i="46"/>
  <c r="AM836" i="46" s="1"/>
  <c r="A836" i="46"/>
  <c r="AN835" i="46"/>
  <c r="B835" i="46"/>
  <c r="AM835" i="46" s="1"/>
  <c r="A835" i="46"/>
  <c r="AN834" i="46"/>
  <c r="B834" i="46"/>
  <c r="AM834" i="46" s="1"/>
  <c r="A834" i="46"/>
  <c r="AN833" i="46"/>
  <c r="B833" i="46"/>
  <c r="AM833" i="46" s="1"/>
  <c r="A833" i="46"/>
  <c r="AN832" i="46"/>
  <c r="B832" i="46"/>
  <c r="AM832" i="46" s="1"/>
  <c r="A832" i="46"/>
  <c r="AN831" i="46"/>
  <c r="B831" i="46"/>
  <c r="AM831" i="46" s="1"/>
  <c r="A831" i="46"/>
  <c r="AN830" i="46"/>
  <c r="B830" i="46"/>
  <c r="AM830" i="46" s="1"/>
  <c r="A830" i="46"/>
  <c r="AN829" i="46"/>
  <c r="B829" i="46"/>
  <c r="AM829" i="46" s="1"/>
  <c r="A829" i="46"/>
  <c r="AN828" i="46"/>
  <c r="B828" i="46"/>
  <c r="AM828" i="46" s="1"/>
  <c r="A828" i="46"/>
  <c r="AN827" i="46"/>
  <c r="B827" i="46"/>
  <c r="AM827" i="46" s="1"/>
  <c r="A827" i="46"/>
  <c r="AN826" i="46"/>
  <c r="B826" i="46"/>
  <c r="AM826" i="46" s="1"/>
  <c r="A826" i="46"/>
  <c r="AN825" i="46"/>
  <c r="B825" i="46"/>
  <c r="AM825" i="46" s="1"/>
  <c r="A825" i="46"/>
  <c r="AN824" i="46"/>
  <c r="B824" i="46"/>
  <c r="AM824" i="46" s="1"/>
  <c r="A824" i="46"/>
  <c r="AN823" i="46"/>
  <c r="B823" i="46"/>
  <c r="AM823" i="46" s="1"/>
  <c r="A823" i="46"/>
  <c r="AN822" i="46"/>
  <c r="B822" i="46"/>
  <c r="AM822" i="46" s="1"/>
  <c r="A822" i="46"/>
  <c r="AN821" i="46"/>
  <c r="B821" i="46"/>
  <c r="AM821" i="46" s="1"/>
  <c r="A821" i="46"/>
  <c r="AN820" i="46"/>
  <c r="B820" i="46"/>
  <c r="AM820" i="46" s="1"/>
  <c r="A820" i="46"/>
  <c r="AN819" i="46"/>
  <c r="B819" i="46"/>
  <c r="AM819" i="46" s="1"/>
  <c r="A819" i="46"/>
  <c r="AN818" i="46"/>
  <c r="B818" i="46"/>
  <c r="AM818" i="46" s="1"/>
  <c r="A818" i="46"/>
  <c r="AN817" i="46"/>
  <c r="B817" i="46"/>
  <c r="AM817" i="46" s="1"/>
  <c r="A817" i="46"/>
  <c r="AN816" i="46"/>
  <c r="B816" i="46"/>
  <c r="AM816" i="46" s="1"/>
  <c r="A816" i="46"/>
  <c r="AN815" i="46"/>
  <c r="B815" i="46"/>
  <c r="AM815" i="46" s="1"/>
  <c r="A815" i="46"/>
  <c r="AN814" i="46"/>
  <c r="B814" i="46"/>
  <c r="AM814" i="46" s="1"/>
  <c r="A814" i="46"/>
  <c r="AN813" i="46"/>
  <c r="B813" i="46"/>
  <c r="AM813" i="46" s="1"/>
  <c r="A813" i="46"/>
  <c r="AN812" i="46"/>
  <c r="B812" i="46"/>
  <c r="AM812" i="46" s="1"/>
  <c r="A812" i="46"/>
  <c r="AN811" i="46"/>
  <c r="B811" i="46"/>
  <c r="AM811" i="46" s="1"/>
  <c r="A811" i="46"/>
  <c r="AN810" i="46"/>
  <c r="B810" i="46"/>
  <c r="AM810" i="46" s="1"/>
  <c r="A810" i="46"/>
  <c r="AN809" i="46"/>
  <c r="B809" i="46"/>
  <c r="AM809" i="46" s="1"/>
  <c r="A809" i="46"/>
  <c r="AN808" i="46"/>
  <c r="B808" i="46"/>
  <c r="AM808" i="46" s="1"/>
  <c r="A808" i="46"/>
  <c r="AN807" i="46"/>
  <c r="B807" i="46"/>
  <c r="AM807" i="46" s="1"/>
  <c r="A807" i="46"/>
  <c r="AN806" i="46"/>
  <c r="B806" i="46"/>
  <c r="AM806" i="46" s="1"/>
  <c r="A806" i="46"/>
  <c r="AN805" i="46"/>
  <c r="B805" i="46"/>
  <c r="AM805" i="46" s="1"/>
  <c r="A805" i="46"/>
  <c r="AN804" i="46"/>
  <c r="B804" i="46"/>
  <c r="AM804" i="46" s="1"/>
  <c r="A804" i="46"/>
  <c r="AN803" i="46"/>
  <c r="B803" i="46"/>
  <c r="AM803" i="46" s="1"/>
  <c r="A803" i="46"/>
  <c r="AN802" i="46"/>
  <c r="B802" i="46"/>
  <c r="AM802" i="46" s="1"/>
  <c r="A802" i="46"/>
  <c r="AN801" i="46"/>
  <c r="B801" i="46"/>
  <c r="AM801" i="46" s="1"/>
  <c r="A801" i="46"/>
  <c r="AN800" i="46"/>
  <c r="B800" i="46"/>
  <c r="AM800" i="46" s="1"/>
  <c r="A800" i="46"/>
  <c r="AN799" i="46"/>
  <c r="B799" i="46"/>
  <c r="AM799" i="46" s="1"/>
  <c r="A799" i="46"/>
  <c r="AN798" i="46"/>
  <c r="B798" i="46"/>
  <c r="AM798" i="46" s="1"/>
  <c r="A798" i="46"/>
  <c r="AN797" i="46"/>
  <c r="B797" i="46"/>
  <c r="AM797" i="46" s="1"/>
  <c r="A797" i="46"/>
  <c r="AN796" i="46"/>
  <c r="B796" i="46"/>
  <c r="AM796" i="46" s="1"/>
  <c r="A796" i="46"/>
  <c r="AN795" i="46"/>
  <c r="B795" i="46"/>
  <c r="AM795" i="46" s="1"/>
  <c r="A795" i="46"/>
  <c r="AN794" i="46"/>
  <c r="B794" i="46"/>
  <c r="AM794" i="46" s="1"/>
  <c r="A794" i="46"/>
  <c r="AN793" i="46"/>
  <c r="B793" i="46"/>
  <c r="AM793" i="46" s="1"/>
  <c r="A793" i="46"/>
  <c r="AN792" i="46"/>
  <c r="B792" i="46"/>
  <c r="AM792" i="46" s="1"/>
  <c r="A792" i="46"/>
  <c r="AN791" i="46"/>
  <c r="B791" i="46"/>
  <c r="AM791" i="46" s="1"/>
  <c r="A791" i="46"/>
  <c r="AN790" i="46"/>
  <c r="B790" i="46"/>
  <c r="AM790" i="46" s="1"/>
  <c r="A790" i="46"/>
  <c r="AN789" i="46"/>
  <c r="B789" i="46"/>
  <c r="AM789" i="46" s="1"/>
  <c r="A789" i="46"/>
  <c r="AN788" i="46"/>
  <c r="B788" i="46"/>
  <c r="AM788" i="46" s="1"/>
  <c r="A788" i="46"/>
  <c r="AN787" i="46"/>
  <c r="B787" i="46"/>
  <c r="AM787" i="46" s="1"/>
  <c r="A787" i="46"/>
  <c r="AN786" i="46"/>
  <c r="B786" i="46"/>
  <c r="AM786" i="46" s="1"/>
  <c r="A786" i="46"/>
  <c r="AN785" i="46"/>
  <c r="B785" i="46"/>
  <c r="AM785" i="46" s="1"/>
  <c r="A785" i="46"/>
  <c r="AN784" i="46"/>
  <c r="B784" i="46"/>
  <c r="AM784" i="46" s="1"/>
  <c r="A784" i="46"/>
  <c r="AN783" i="46"/>
  <c r="B783" i="46"/>
  <c r="AM783" i="46" s="1"/>
  <c r="A783" i="46"/>
  <c r="AN782" i="46"/>
  <c r="B782" i="46"/>
  <c r="AM782" i="46" s="1"/>
  <c r="A782" i="46"/>
  <c r="AN781" i="46"/>
  <c r="B781" i="46"/>
  <c r="AM781" i="46" s="1"/>
  <c r="A781" i="46"/>
  <c r="AN780" i="46"/>
  <c r="B780" i="46"/>
  <c r="AM780" i="46" s="1"/>
  <c r="A780" i="46"/>
  <c r="AN779" i="46"/>
  <c r="B779" i="46"/>
  <c r="AM779" i="46" s="1"/>
  <c r="A779" i="46"/>
  <c r="AN778" i="46"/>
  <c r="B778" i="46"/>
  <c r="AM778" i="46" s="1"/>
  <c r="A778" i="46"/>
  <c r="AN777" i="46"/>
  <c r="B777" i="46"/>
  <c r="AM777" i="46" s="1"/>
  <c r="A777" i="46"/>
  <c r="AN776" i="46"/>
  <c r="B776" i="46"/>
  <c r="AM776" i="46" s="1"/>
  <c r="A776" i="46"/>
  <c r="AN775" i="46"/>
  <c r="B775" i="46"/>
  <c r="AM775" i="46" s="1"/>
  <c r="A775" i="46"/>
  <c r="AN774" i="46"/>
  <c r="B774" i="46"/>
  <c r="AM774" i="46" s="1"/>
  <c r="A774" i="46"/>
  <c r="AN773" i="46"/>
  <c r="B773" i="46"/>
  <c r="AM773" i="46" s="1"/>
  <c r="A773" i="46"/>
  <c r="AN772" i="46"/>
  <c r="B772" i="46"/>
  <c r="AM772" i="46" s="1"/>
  <c r="A772" i="46"/>
  <c r="AN771" i="46"/>
  <c r="B771" i="46"/>
  <c r="AM771" i="46" s="1"/>
  <c r="A771" i="46"/>
  <c r="AN770" i="46"/>
  <c r="B770" i="46"/>
  <c r="AM770" i="46" s="1"/>
  <c r="A770" i="46"/>
  <c r="AN769" i="46"/>
  <c r="B769" i="46"/>
  <c r="AM769" i="46" s="1"/>
  <c r="A769" i="46"/>
  <c r="AN768" i="46"/>
  <c r="B768" i="46"/>
  <c r="AM768" i="46" s="1"/>
  <c r="A768" i="46"/>
  <c r="AN767" i="46"/>
  <c r="B767" i="46"/>
  <c r="AM767" i="46" s="1"/>
  <c r="A767" i="46"/>
  <c r="AN766" i="46"/>
  <c r="B766" i="46"/>
  <c r="AM766" i="46" s="1"/>
  <c r="A766" i="46"/>
  <c r="AN765" i="46"/>
  <c r="B765" i="46"/>
  <c r="AM765" i="46" s="1"/>
  <c r="A765" i="46"/>
  <c r="AN764" i="46"/>
  <c r="B764" i="46"/>
  <c r="AM764" i="46" s="1"/>
  <c r="A764" i="46"/>
  <c r="AN763" i="46"/>
  <c r="B763" i="46"/>
  <c r="AM763" i="46" s="1"/>
  <c r="A763" i="46"/>
  <c r="AN762" i="46"/>
  <c r="B762" i="46"/>
  <c r="AM762" i="46" s="1"/>
  <c r="A762" i="46"/>
  <c r="AN761" i="46"/>
  <c r="B761" i="46"/>
  <c r="AM761" i="46" s="1"/>
  <c r="A761" i="46"/>
  <c r="AN760" i="46"/>
  <c r="B760" i="46"/>
  <c r="AM760" i="46" s="1"/>
  <c r="A760" i="46"/>
  <c r="AN759" i="46"/>
  <c r="B759" i="46"/>
  <c r="AM759" i="46" s="1"/>
  <c r="A759" i="46"/>
  <c r="AN758" i="46"/>
  <c r="B758" i="46"/>
  <c r="AM758" i="46" s="1"/>
  <c r="A758" i="46"/>
  <c r="AN757" i="46"/>
  <c r="B757" i="46"/>
  <c r="AM757" i="46" s="1"/>
  <c r="A757" i="46"/>
  <c r="AN756" i="46"/>
  <c r="B756" i="46"/>
  <c r="AM756" i="46" s="1"/>
  <c r="A756" i="46"/>
  <c r="AN755" i="46"/>
  <c r="B755" i="46"/>
  <c r="AM755" i="46" s="1"/>
  <c r="A755" i="46"/>
  <c r="AN754" i="46"/>
  <c r="B754" i="46"/>
  <c r="AM754" i="46" s="1"/>
  <c r="A754" i="46"/>
  <c r="AN753" i="46"/>
  <c r="B753" i="46"/>
  <c r="AM753" i="46" s="1"/>
  <c r="A753" i="46"/>
  <c r="AN752" i="46"/>
  <c r="B752" i="46"/>
  <c r="AM752" i="46" s="1"/>
  <c r="A752" i="46"/>
  <c r="AN751" i="46"/>
  <c r="B751" i="46"/>
  <c r="AM751" i="46" s="1"/>
  <c r="A751" i="46"/>
  <c r="AN750" i="46"/>
  <c r="B750" i="46"/>
  <c r="AM750" i="46" s="1"/>
  <c r="A750" i="46"/>
  <c r="AN749" i="46"/>
  <c r="B749" i="46"/>
  <c r="AM749" i="46" s="1"/>
  <c r="A749" i="46"/>
  <c r="AN748" i="46"/>
  <c r="B748" i="46"/>
  <c r="AM748" i="46" s="1"/>
  <c r="A748" i="46"/>
  <c r="AN747" i="46"/>
  <c r="B747" i="46"/>
  <c r="AM747" i="46" s="1"/>
  <c r="A747" i="46"/>
  <c r="AN746" i="46"/>
  <c r="B746" i="46"/>
  <c r="AM746" i="46" s="1"/>
  <c r="A746" i="46"/>
  <c r="AN745" i="46"/>
  <c r="B745" i="46"/>
  <c r="AM745" i="46" s="1"/>
  <c r="A745" i="46"/>
  <c r="AN744" i="46"/>
  <c r="B744" i="46"/>
  <c r="AM744" i="46" s="1"/>
  <c r="A744" i="46"/>
  <c r="AN743" i="46"/>
  <c r="B743" i="46"/>
  <c r="AM743" i="46" s="1"/>
  <c r="A743" i="46"/>
  <c r="AN742" i="46"/>
  <c r="B742" i="46"/>
  <c r="AM742" i="46" s="1"/>
  <c r="A742" i="46"/>
  <c r="AN741" i="46"/>
  <c r="B741" i="46"/>
  <c r="AM741" i="46" s="1"/>
  <c r="A741" i="46"/>
  <c r="AN740" i="46"/>
  <c r="B740" i="46"/>
  <c r="AM740" i="46" s="1"/>
  <c r="A740" i="46"/>
  <c r="AN739" i="46"/>
  <c r="B739" i="46"/>
  <c r="AM739" i="46" s="1"/>
  <c r="A739" i="46"/>
  <c r="AN738" i="46"/>
  <c r="B738" i="46"/>
  <c r="AM738" i="46" s="1"/>
  <c r="A738" i="46"/>
  <c r="AN737" i="46"/>
  <c r="B737" i="46"/>
  <c r="AM737" i="46" s="1"/>
  <c r="A737" i="46"/>
  <c r="AN736" i="46"/>
  <c r="B736" i="46"/>
  <c r="AM736" i="46" s="1"/>
  <c r="A736" i="46"/>
  <c r="AN735" i="46"/>
  <c r="B735" i="46"/>
  <c r="AM735" i="46" s="1"/>
  <c r="A735" i="46"/>
  <c r="AN734" i="46"/>
  <c r="B734" i="46"/>
  <c r="AM734" i="46" s="1"/>
  <c r="A734" i="46"/>
  <c r="AN733" i="46"/>
  <c r="B733" i="46"/>
  <c r="AM733" i="46" s="1"/>
  <c r="A733" i="46"/>
  <c r="AN732" i="46"/>
  <c r="B732" i="46"/>
  <c r="AM732" i="46" s="1"/>
  <c r="A732" i="46"/>
  <c r="AN731" i="46"/>
  <c r="B731" i="46"/>
  <c r="AM731" i="46" s="1"/>
  <c r="A731" i="46"/>
  <c r="AN730" i="46"/>
  <c r="B730" i="46"/>
  <c r="AM730" i="46" s="1"/>
  <c r="A730" i="46"/>
  <c r="AN729" i="46"/>
  <c r="B729" i="46"/>
  <c r="AM729" i="46" s="1"/>
  <c r="A729" i="46"/>
  <c r="AN728" i="46"/>
  <c r="B728" i="46"/>
  <c r="AM728" i="46" s="1"/>
  <c r="A728" i="46"/>
  <c r="AN727" i="46"/>
  <c r="B727" i="46"/>
  <c r="AM727" i="46" s="1"/>
  <c r="A727" i="46"/>
  <c r="AN726" i="46"/>
  <c r="B726" i="46"/>
  <c r="AM726" i="46" s="1"/>
  <c r="A726" i="46"/>
  <c r="AN725" i="46"/>
  <c r="B725" i="46"/>
  <c r="AM725" i="46" s="1"/>
  <c r="A725" i="46"/>
  <c r="AN724" i="46"/>
  <c r="B724" i="46"/>
  <c r="AM724" i="46" s="1"/>
  <c r="A724" i="46"/>
  <c r="AN723" i="46"/>
  <c r="B723" i="46"/>
  <c r="AM723" i="46" s="1"/>
  <c r="A723" i="46"/>
  <c r="AN722" i="46"/>
  <c r="B722" i="46"/>
  <c r="AM722" i="46" s="1"/>
  <c r="A722" i="46"/>
  <c r="AN721" i="46"/>
  <c r="B721" i="46"/>
  <c r="AM721" i="46" s="1"/>
  <c r="A721" i="46"/>
  <c r="AN720" i="46"/>
  <c r="B720" i="46"/>
  <c r="AM720" i="46" s="1"/>
  <c r="A720" i="46"/>
  <c r="AN719" i="46"/>
  <c r="B719" i="46"/>
  <c r="AM719" i="46" s="1"/>
  <c r="A719" i="46"/>
  <c r="AN718" i="46"/>
  <c r="B718" i="46"/>
  <c r="AM718" i="46" s="1"/>
  <c r="A718" i="46"/>
  <c r="AN717" i="46"/>
  <c r="B717" i="46"/>
  <c r="AM717" i="46" s="1"/>
  <c r="A717" i="46"/>
  <c r="AN716" i="46"/>
  <c r="B716" i="46"/>
  <c r="AM716" i="46" s="1"/>
  <c r="A716" i="46"/>
  <c r="AN715" i="46"/>
  <c r="B715" i="46"/>
  <c r="AM715" i="46" s="1"/>
  <c r="A715" i="46"/>
  <c r="AN714" i="46"/>
  <c r="B714" i="46"/>
  <c r="AM714" i="46" s="1"/>
  <c r="A714" i="46"/>
  <c r="AN713" i="46"/>
  <c r="B713" i="46"/>
  <c r="AM713" i="46" s="1"/>
  <c r="A713" i="46"/>
  <c r="AN712" i="46"/>
  <c r="B712" i="46"/>
  <c r="AM712" i="46" s="1"/>
  <c r="A712" i="46"/>
  <c r="AN711" i="46"/>
  <c r="B711" i="46"/>
  <c r="AM711" i="46" s="1"/>
  <c r="A711" i="46"/>
  <c r="AN710" i="46"/>
  <c r="B710" i="46"/>
  <c r="AM710" i="46" s="1"/>
  <c r="A710" i="46"/>
  <c r="AN709" i="46"/>
  <c r="B709" i="46"/>
  <c r="AM709" i="46" s="1"/>
  <c r="A709" i="46"/>
  <c r="AN708" i="46"/>
  <c r="B708" i="46"/>
  <c r="AM708" i="46" s="1"/>
  <c r="A708" i="46"/>
  <c r="AN707" i="46"/>
  <c r="B707" i="46"/>
  <c r="AM707" i="46" s="1"/>
  <c r="A707" i="46"/>
  <c r="AN706" i="46"/>
  <c r="B706" i="46"/>
  <c r="AM706" i="46" s="1"/>
  <c r="A706" i="46"/>
  <c r="AN705" i="46"/>
  <c r="B705" i="46"/>
  <c r="AM705" i="46" s="1"/>
  <c r="A705" i="46"/>
  <c r="AN704" i="46"/>
  <c r="B704" i="46"/>
  <c r="AM704" i="46" s="1"/>
  <c r="A704" i="46"/>
  <c r="AN703" i="46"/>
  <c r="B703" i="46"/>
  <c r="AM703" i="46" s="1"/>
  <c r="A703" i="46"/>
  <c r="AN702" i="46"/>
  <c r="B702" i="46"/>
  <c r="AM702" i="46" s="1"/>
  <c r="A702" i="46"/>
  <c r="AN701" i="46"/>
  <c r="B701" i="46"/>
  <c r="AM701" i="46" s="1"/>
  <c r="A701" i="46"/>
  <c r="AN700" i="46"/>
  <c r="B700" i="46"/>
  <c r="AM700" i="46" s="1"/>
  <c r="A700" i="46"/>
  <c r="AN699" i="46"/>
  <c r="B699" i="46"/>
  <c r="AM699" i="46" s="1"/>
  <c r="A699" i="46"/>
  <c r="AN698" i="46"/>
  <c r="B698" i="46"/>
  <c r="AM698" i="46" s="1"/>
  <c r="A698" i="46"/>
  <c r="AN697" i="46"/>
  <c r="B697" i="46"/>
  <c r="AM697" i="46" s="1"/>
  <c r="A697" i="46"/>
  <c r="AN696" i="46"/>
  <c r="B696" i="46"/>
  <c r="AM696" i="46" s="1"/>
  <c r="A696" i="46"/>
  <c r="AN695" i="46"/>
  <c r="B695" i="46"/>
  <c r="AM695" i="46" s="1"/>
  <c r="A695" i="46"/>
  <c r="AN694" i="46"/>
  <c r="B694" i="46"/>
  <c r="AM694" i="46" s="1"/>
  <c r="A694" i="46"/>
  <c r="AN693" i="46"/>
  <c r="B693" i="46"/>
  <c r="AM693" i="46" s="1"/>
  <c r="A693" i="46"/>
  <c r="AN692" i="46"/>
  <c r="B692" i="46"/>
  <c r="AM692" i="46" s="1"/>
  <c r="A692" i="46"/>
  <c r="AN691" i="46"/>
  <c r="B691" i="46"/>
  <c r="AM691" i="46" s="1"/>
  <c r="A691" i="46"/>
  <c r="AN690" i="46"/>
  <c r="B690" i="46"/>
  <c r="AM690" i="46" s="1"/>
  <c r="A690" i="46"/>
  <c r="AN689" i="46"/>
  <c r="B689" i="46"/>
  <c r="AM689" i="46" s="1"/>
  <c r="A689" i="46"/>
  <c r="AN688" i="46"/>
  <c r="B688" i="46"/>
  <c r="AM688" i="46" s="1"/>
  <c r="A688" i="46"/>
  <c r="AN687" i="46"/>
  <c r="B687" i="46"/>
  <c r="AM687" i="46" s="1"/>
  <c r="A687" i="46"/>
  <c r="AN686" i="46"/>
  <c r="B686" i="46"/>
  <c r="AM686" i="46" s="1"/>
  <c r="A686" i="46"/>
  <c r="AN685" i="46"/>
  <c r="B685" i="46"/>
  <c r="AM685" i="46" s="1"/>
  <c r="A685" i="46"/>
  <c r="AN684" i="46"/>
  <c r="B684" i="46"/>
  <c r="AM684" i="46" s="1"/>
  <c r="A684" i="46"/>
  <c r="AN683" i="46"/>
  <c r="B683" i="46"/>
  <c r="AM683" i="46" s="1"/>
  <c r="A683" i="46"/>
  <c r="AN682" i="46"/>
  <c r="B682" i="46"/>
  <c r="AM682" i="46" s="1"/>
  <c r="A682" i="46"/>
  <c r="AN681" i="46"/>
  <c r="B681" i="46"/>
  <c r="AM681" i="46" s="1"/>
  <c r="A681" i="46"/>
  <c r="AN680" i="46"/>
  <c r="B680" i="46"/>
  <c r="AM680" i="46" s="1"/>
  <c r="A680" i="46"/>
  <c r="AN679" i="46"/>
  <c r="B679" i="46"/>
  <c r="AM679" i="46" s="1"/>
  <c r="A679" i="46"/>
  <c r="AN678" i="46"/>
  <c r="B678" i="46"/>
  <c r="AM678" i="46" s="1"/>
  <c r="A678" i="46"/>
  <c r="AN677" i="46"/>
  <c r="B677" i="46"/>
  <c r="AM677" i="46" s="1"/>
  <c r="A677" i="46"/>
  <c r="AN676" i="46"/>
  <c r="B676" i="46"/>
  <c r="AM676" i="46" s="1"/>
  <c r="A676" i="46"/>
  <c r="AN675" i="46"/>
  <c r="B675" i="46"/>
  <c r="AM675" i="46" s="1"/>
  <c r="A675" i="46"/>
  <c r="AN674" i="46"/>
  <c r="B674" i="46"/>
  <c r="AM674" i="46" s="1"/>
  <c r="A674" i="46"/>
  <c r="AN673" i="46"/>
  <c r="B673" i="46"/>
  <c r="AM673" i="46" s="1"/>
  <c r="A673" i="46"/>
  <c r="AN672" i="46"/>
  <c r="B672" i="46"/>
  <c r="AM672" i="46" s="1"/>
  <c r="A672" i="46"/>
  <c r="AN671" i="46"/>
  <c r="B671" i="46"/>
  <c r="AM671" i="46" s="1"/>
  <c r="A671" i="46"/>
  <c r="AN670" i="46"/>
  <c r="B670" i="46"/>
  <c r="AM670" i="46" s="1"/>
  <c r="A670" i="46"/>
  <c r="AN669" i="46"/>
  <c r="B669" i="46"/>
  <c r="AM669" i="46" s="1"/>
  <c r="A669" i="46"/>
  <c r="AN668" i="46"/>
  <c r="B668" i="46"/>
  <c r="AM668" i="46" s="1"/>
  <c r="A668" i="46"/>
  <c r="AN667" i="46"/>
  <c r="B667" i="46"/>
  <c r="AM667" i="46" s="1"/>
  <c r="A667" i="46"/>
  <c r="AN666" i="46"/>
  <c r="B666" i="46"/>
  <c r="AM666" i="46" s="1"/>
  <c r="A666" i="46"/>
  <c r="AN665" i="46"/>
  <c r="B665" i="46"/>
  <c r="AM665" i="46" s="1"/>
  <c r="A665" i="46"/>
  <c r="AN664" i="46"/>
  <c r="B664" i="46"/>
  <c r="AM664" i="46" s="1"/>
  <c r="A664" i="46"/>
  <c r="AN663" i="46"/>
  <c r="B663" i="46"/>
  <c r="AM663" i="46" s="1"/>
  <c r="A663" i="46"/>
  <c r="AN662" i="46"/>
  <c r="B662" i="46"/>
  <c r="AM662" i="46" s="1"/>
  <c r="A662" i="46"/>
  <c r="AN661" i="46"/>
  <c r="B661" i="46"/>
  <c r="AM661" i="46" s="1"/>
  <c r="A661" i="46"/>
  <c r="AN660" i="46"/>
  <c r="B660" i="46"/>
  <c r="AM660" i="46" s="1"/>
  <c r="A660" i="46"/>
  <c r="AN659" i="46"/>
  <c r="B659" i="46"/>
  <c r="AM659" i="46" s="1"/>
  <c r="A659" i="46"/>
  <c r="AN658" i="46"/>
  <c r="B658" i="46"/>
  <c r="AM658" i="46" s="1"/>
  <c r="A658" i="46"/>
  <c r="AN657" i="46"/>
  <c r="B657" i="46"/>
  <c r="AM657" i="46" s="1"/>
  <c r="A657" i="46"/>
  <c r="AN656" i="46"/>
  <c r="B656" i="46"/>
  <c r="AM656" i="46" s="1"/>
  <c r="A656" i="46"/>
  <c r="AN655" i="46"/>
  <c r="B655" i="46"/>
  <c r="AM655" i="46" s="1"/>
  <c r="A655" i="46"/>
  <c r="AN654" i="46"/>
  <c r="B654" i="46"/>
  <c r="AM654" i="46" s="1"/>
  <c r="A654" i="46"/>
  <c r="AN653" i="46"/>
  <c r="B653" i="46"/>
  <c r="AM653" i="46" s="1"/>
  <c r="A653" i="46"/>
  <c r="AN652" i="46"/>
  <c r="B652" i="46"/>
  <c r="AM652" i="46" s="1"/>
  <c r="A652" i="46"/>
  <c r="AN651" i="46"/>
  <c r="B651" i="46"/>
  <c r="AM651" i="46" s="1"/>
  <c r="A651" i="46"/>
  <c r="AN650" i="46"/>
  <c r="B650" i="46"/>
  <c r="AM650" i="46" s="1"/>
  <c r="A650" i="46"/>
  <c r="AN649" i="46"/>
  <c r="B649" i="46"/>
  <c r="AM649" i="46" s="1"/>
  <c r="A649" i="46"/>
  <c r="AN648" i="46"/>
  <c r="B648" i="46"/>
  <c r="AM648" i="46" s="1"/>
  <c r="A648" i="46"/>
  <c r="AN647" i="46"/>
  <c r="B647" i="46"/>
  <c r="AM647" i="46" s="1"/>
  <c r="A647" i="46"/>
  <c r="AN646" i="46"/>
  <c r="B646" i="46"/>
  <c r="AM646" i="46" s="1"/>
  <c r="A646" i="46"/>
  <c r="AN645" i="46"/>
  <c r="B645" i="46"/>
  <c r="AM645" i="46" s="1"/>
  <c r="A645" i="46"/>
  <c r="AN644" i="46"/>
  <c r="B644" i="46"/>
  <c r="AM644" i="46" s="1"/>
  <c r="A644" i="46"/>
  <c r="AN643" i="46"/>
  <c r="B643" i="46"/>
  <c r="AM643" i="46" s="1"/>
  <c r="A643" i="46"/>
  <c r="AN642" i="46"/>
  <c r="B642" i="46"/>
  <c r="AM642" i="46" s="1"/>
  <c r="A642" i="46"/>
  <c r="AN641" i="46"/>
  <c r="B641" i="46"/>
  <c r="AM641" i="46" s="1"/>
  <c r="A641" i="46"/>
  <c r="AN640" i="46"/>
  <c r="B640" i="46"/>
  <c r="AM640" i="46" s="1"/>
  <c r="A640" i="46"/>
  <c r="AN639" i="46"/>
  <c r="B639" i="46"/>
  <c r="AM639" i="46" s="1"/>
  <c r="A639" i="46"/>
  <c r="AN638" i="46"/>
  <c r="B638" i="46"/>
  <c r="AM638" i="46" s="1"/>
  <c r="A638" i="46"/>
  <c r="AN637" i="46"/>
  <c r="B637" i="46"/>
  <c r="AM637" i="46" s="1"/>
  <c r="A637" i="46"/>
  <c r="AN636" i="46"/>
  <c r="B636" i="46"/>
  <c r="AM636" i="46" s="1"/>
  <c r="A636" i="46"/>
  <c r="AN635" i="46"/>
  <c r="B635" i="46"/>
  <c r="AM635" i="46" s="1"/>
  <c r="A635" i="46"/>
  <c r="AN634" i="46"/>
  <c r="B634" i="46"/>
  <c r="AM634" i="46" s="1"/>
  <c r="A634" i="46"/>
  <c r="AN633" i="46"/>
  <c r="B633" i="46"/>
  <c r="AM633" i="46" s="1"/>
  <c r="A633" i="46"/>
  <c r="AN632" i="46"/>
  <c r="B632" i="46"/>
  <c r="AM632" i="46" s="1"/>
  <c r="A632" i="46"/>
  <c r="AN631" i="46"/>
  <c r="B631" i="46"/>
  <c r="AM631" i="46" s="1"/>
  <c r="A631" i="46"/>
  <c r="AN630" i="46"/>
  <c r="B630" i="46"/>
  <c r="AM630" i="46" s="1"/>
  <c r="A630" i="46"/>
  <c r="AN629" i="46"/>
  <c r="B629" i="46"/>
  <c r="AM629" i="46" s="1"/>
  <c r="A629" i="46"/>
  <c r="AN628" i="46"/>
  <c r="B628" i="46"/>
  <c r="AM628" i="46" s="1"/>
  <c r="A628" i="46"/>
  <c r="AN627" i="46"/>
  <c r="B627" i="46"/>
  <c r="AM627" i="46" s="1"/>
  <c r="A627" i="46"/>
  <c r="AN626" i="46"/>
  <c r="B626" i="46"/>
  <c r="AM626" i="46" s="1"/>
  <c r="A626" i="46"/>
  <c r="AN625" i="46"/>
  <c r="B625" i="46"/>
  <c r="AM625" i="46" s="1"/>
  <c r="A625" i="46"/>
  <c r="AN624" i="46"/>
  <c r="B624" i="46"/>
  <c r="AM624" i="46" s="1"/>
  <c r="A624" i="46"/>
  <c r="AN623" i="46"/>
  <c r="B623" i="46"/>
  <c r="AM623" i="46" s="1"/>
  <c r="A623" i="46"/>
  <c r="AN622" i="46"/>
  <c r="B622" i="46"/>
  <c r="AM622" i="46" s="1"/>
  <c r="A622" i="46"/>
  <c r="AN621" i="46"/>
  <c r="B621" i="46"/>
  <c r="AM621" i="46" s="1"/>
  <c r="A621" i="46"/>
  <c r="AN620" i="46"/>
  <c r="B620" i="46"/>
  <c r="AM620" i="46" s="1"/>
  <c r="A620" i="46"/>
  <c r="AN619" i="46"/>
  <c r="B619" i="46"/>
  <c r="AM619" i="46" s="1"/>
  <c r="A619" i="46"/>
  <c r="AN618" i="46"/>
  <c r="B618" i="46"/>
  <c r="AM618" i="46" s="1"/>
  <c r="A618" i="46"/>
  <c r="AN617" i="46"/>
  <c r="B617" i="46"/>
  <c r="AM617" i="46" s="1"/>
  <c r="A617" i="46"/>
  <c r="AN616" i="46"/>
  <c r="B616" i="46"/>
  <c r="AM616" i="46" s="1"/>
  <c r="A616" i="46"/>
  <c r="AN615" i="46"/>
  <c r="B615" i="46"/>
  <c r="AM615" i="46" s="1"/>
  <c r="A615" i="46"/>
  <c r="AN614" i="46"/>
  <c r="B614" i="46"/>
  <c r="AM614" i="46" s="1"/>
  <c r="A614" i="46"/>
  <c r="AN613" i="46"/>
  <c r="B613" i="46"/>
  <c r="AM613" i="46" s="1"/>
  <c r="A613" i="46"/>
  <c r="AN612" i="46"/>
  <c r="B612" i="46"/>
  <c r="AM612" i="46" s="1"/>
  <c r="A612" i="46"/>
  <c r="AN611" i="46"/>
  <c r="B611" i="46"/>
  <c r="AM611" i="46" s="1"/>
  <c r="A611" i="46"/>
  <c r="AN610" i="46"/>
  <c r="B610" i="46"/>
  <c r="AM610" i="46" s="1"/>
  <c r="A610" i="46"/>
  <c r="AN609" i="46"/>
  <c r="B609" i="46"/>
  <c r="AM609" i="46" s="1"/>
  <c r="A609" i="46"/>
  <c r="AN608" i="46"/>
  <c r="B608" i="46"/>
  <c r="AM608" i="46" s="1"/>
  <c r="A608" i="46"/>
  <c r="AN607" i="46"/>
  <c r="B607" i="46"/>
  <c r="AM607" i="46" s="1"/>
  <c r="A607" i="46"/>
  <c r="AN606" i="46"/>
  <c r="B606" i="46"/>
  <c r="AM606" i="46" s="1"/>
  <c r="A606" i="46"/>
  <c r="AN605" i="46"/>
  <c r="B605" i="46"/>
  <c r="AM605" i="46" s="1"/>
  <c r="A605" i="46"/>
  <c r="AN604" i="46"/>
  <c r="B604" i="46"/>
  <c r="AM604" i="46" s="1"/>
  <c r="A604" i="46"/>
  <c r="AN603" i="46"/>
  <c r="B603" i="46"/>
  <c r="AM603" i="46" s="1"/>
  <c r="A603" i="46"/>
  <c r="AN602" i="46"/>
  <c r="B602" i="46"/>
  <c r="AM602" i="46" s="1"/>
  <c r="A602" i="46"/>
  <c r="AN601" i="46"/>
  <c r="B601" i="46"/>
  <c r="AM601" i="46" s="1"/>
  <c r="A601" i="46"/>
  <c r="AN600" i="46"/>
  <c r="B600" i="46"/>
  <c r="AM600" i="46" s="1"/>
  <c r="A600" i="46"/>
  <c r="AN599" i="46"/>
  <c r="B599" i="46"/>
  <c r="AM599" i="46" s="1"/>
  <c r="A599" i="46"/>
  <c r="AN598" i="46"/>
  <c r="B598" i="46"/>
  <c r="AM598" i="46" s="1"/>
  <c r="A598" i="46"/>
  <c r="AN597" i="46"/>
  <c r="B597" i="46"/>
  <c r="AM597" i="46" s="1"/>
  <c r="A597" i="46"/>
  <c r="AN596" i="46"/>
  <c r="B596" i="46"/>
  <c r="AM596" i="46" s="1"/>
  <c r="A596" i="46"/>
  <c r="AN595" i="46"/>
  <c r="B595" i="46"/>
  <c r="AM595" i="46" s="1"/>
  <c r="A595" i="46"/>
  <c r="AN594" i="46"/>
  <c r="B594" i="46"/>
  <c r="AM594" i="46" s="1"/>
  <c r="A594" i="46"/>
  <c r="AN593" i="46"/>
  <c r="B593" i="46"/>
  <c r="AM593" i="46" s="1"/>
  <c r="A593" i="46"/>
  <c r="AN592" i="46"/>
  <c r="B592" i="46"/>
  <c r="AM592" i="46" s="1"/>
  <c r="A592" i="46"/>
  <c r="AN591" i="46"/>
  <c r="B591" i="46"/>
  <c r="AM591" i="46" s="1"/>
  <c r="A591" i="46"/>
  <c r="AN590" i="46"/>
  <c r="B590" i="46"/>
  <c r="AM590" i="46" s="1"/>
  <c r="A590" i="46"/>
  <c r="AN589" i="46"/>
  <c r="B589" i="46"/>
  <c r="AM589" i="46" s="1"/>
  <c r="A589" i="46"/>
  <c r="AN588" i="46"/>
  <c r="B588" i="46"/>
  <c r="AM588" i="46" s="1"/>
  <c r="A588" i="46"/>
  <c r="AN587" i="46"/>
  <c r="B587" i="46"/>
  <c r="AM587" i="46" s="1"/>
  <c r="A587" i="46"/>
  <c r="AN586" i="46"/>
  <c r="B586" i="46"/>
  <c r="AM586" i="46" s="1"/>
  <c r="A586" i="46"/>
  <c r="AN585" i="46"/>
  <c r="B585" i="46"/>
  <c r="AM585" i="46" s="1"/>
  <c r="A585" i="46"/>
  <c r="AN584" i="46"/>
  <c r="B584" i="46"/>
  <c r="AM584" i="46" s="1"/>
  <c r="A584" i="46"/>
  <c r="AN583" i="46"/>
  <c r="B583" i="46"/>
  <c r="AM583" i="46" s="1"/>
  <c r="A583" i="46"/>
  <c r="AN582" i="46"/>
  <c r="B582" i="46"/>
  <c r="AM582" i="46" s="1"/>
  <c r="A582" i="46"/>
  <c r="AN581" i="46"/>
  <c r="B581" i="46"/>
  <c r="AM581" i="46" s="1"/>
  <c r="A581" i="46"/>
  <c r="AN580" i="46"/>
  <c r="B580" i="46"/>
  <c r="AM580" i="46" s="1"/>
  <c r="A580" i="46"/>
  <c r="AN579" i="46"/>
  <c r="B579" i="46"/>
  <c r="AM579" i="46" s="1"/>
  <c r="A579" i="46"/>
  <c r="AN578" i="46"/>
  <c r="B578" i="46"/>
  <c r="AM578" i="46" s="1"/>
  <c r="A578" i="46"/>
  <c r="AN577" i="46"/>
  <c r="B577" i="46"/>
  <c r="AM577" i="46" s="1"/>
  <c r="A577" i="46"/>
  <c r="AN576" i="46"/>
  <c r="B576" i="46"/>
  <c r="AM576" i="46" s="1"/>
  <c r="A576" i="46"/>
  <c r="AN575" i="46"/>
  <c r="B575" i="46"/>
  <c r="AM575" i="46" s="1"/>
  <c r="A575" i="46"/>
  <c r="AN574" i="46"/>
  <c r="B574" i="46"/>
  <c r="AM574" i="46" s="1"/>
  <c r="A574" i="46"/>
  <c r="AN573" i="46"/>
  <c r="B573" i="46"/>
  <c r="AM573" i="46" s="1"/>
  <c r="A573" i="46"/>
  <c r="AN572" i="46"/>
  <c r="B572" i="46"/>
  <c r="AM572" i="46" s="1"/>
  <c r="A572" i="46"/>
  <c r="AN571" i="46"/>
  <c r="B571" i="46"/>
  <c r="AM571" i="46" s="1"/>
  <c r="A571" i="46"/>
  <c r="AN570" i="46"/>
  <c r="B570" i="46"/>
  <c r="AM570" i="46" s="1"/>
  <c r="A570" i="46"/>
  <c r="AN569" i="46"/>
  <c r="B569" i="46"/>
  <c r="AM569" i="46" s="1"/>
  <c r="A569" i="46"/>
  <c r="AN568" i="46"/>
  <c r="B568" i="46"/>
  <c r="AM568" i="46" s="1"/>
  <c r="A568" i="46"/>
  <c r="AN567" i="46"/>
  <c r="B567" i="46"/>
  <c r="AM567" i="46" s="1"/>
  <c r="A567" i="46"/>
  <c r="AN566" i="46"/>
  <c r="B566" i="46"/>
  <c r="AM566" i="46" s="1"/>
  <c r="A566" i="46"/>
  <c r="AN565" i="46"/>
  <c r="B565" i="46"/>
  <c r="AM565" i="46" s="1"/>
  <c r="A565" i="46"/>
  <c r="AN564" i="46"/>
  <c r="B564" i="46"/>
  <c r="AM564" i="46" s="1"/>
  <c r="A564" i="46"/>
  <c r="AN563" i="46"/>
  <c r="B563" i="46"/>
  <c r="AM563" i="46" s="1"/>
  <c r="A563" i="46"/>
  <c r="AN562" i="46"/>
  <c r="B562" i="46"/>
  <c r="AM562" i="46" s="1"/>
  <c r="A562" i="46"/>
  <c r="AN561" i="46"/>
  <c r="B561" i="46"/>
  <c r="AM561" i="46" s="1"/>
  <c r="A561" i="46"/>
  <c r="AN560" i="46"/>
  <c r="B560" i="46"/>
  <c r="AM560" i="46" s="1"/>
  <c r="A560" i="46"/>
  <c r="AN559" i="46"/>
  <c r="B559" i="46"/>
  <c r="AM559" i="46" s="1"/>
  <c r="A559" i="46"/>
  <c r="AN558" i="46"/>
  <c r="B558" i="46"/>
  <c r="AM558" i="46" s="1"/>
  <c r="A558" i="46"/>
  <c r="AN557" i="46"/>
  <c r="B557" i="46"/>
  <c r="AM557" i="46" s="1"/>
  <c r="A557" i="46"/>
  <c r="AN556" i="46"/>
  <c r="B556" i="46"/>
  <c r="AM556" i="46" s="1"/>
  <c r="A556" i="46"/>
  <c r="AN555" i="46"/>
  <c r="B555" i="46"/>
  <c r="AM555" i="46" s="1"/>
  <c r="A555" i="46"/>
  <c r="AN554" i="46"/>
  <c r="B554" i="46"/>
  <c r="AM554" i="46" s="1"/>
  <c r="A554" i="46"/>
  <c r="AN553" i="46"/>
  <c r="B553" i="46"/>
  <c r="AM553" i="46" s="1"/>
  <c r="A553" i="46"/>
  <c r="AN552" i="46"/>
  <c r="B552" i="46"/>
  <c r="AM552" i="46" s="1"/>
  <c r="A552" i="46"/>
  <c r="AN551" i="46"/>
  <c r="B551" i="46"/>
  <c r="AM551" i="46" s="1"/>
  <c r="A551" i="46"/>
  <c r="AN550" i="46"/>
  <c r="B550" i="46"/>
  <c r="AM550" i="46" s="1"/>
  <c r="A550" i="46"/>
  <c r="AN549" i="46"/>
  <c r="B549" i="46"/>
  <c r="AM549" i="46" s="1"/>
  <c r="A549" i="46"/>
  <c r="AN548" i="46"/>
  <c r="B548" i="46"/>
  <c r="AM548" i="46" s="1"/>
  <c r="A548" i="46"/>
  <c r="AN547" i="46"/>
  <c r="B547" i="46"/>
  <c r="AM547" i="46" s="1"/>
  <c r="A547" i="46"/>
  <c r="AN546" i="46"/>
  <c r="B546" i="46"/>
  <c r="AM546" i="46" s="1"/>
  <c r="A546" i="46"/>
  <c r="AN545" i="46"/>
  <c r="B545" i="46"/>
  <c r="AM545" i="46" s="1"/>
  <c r="A545" i="46"/>
  <c r="AN544" i="46"/>
  <c r="B544" i="46"/>
  <c r="AM544" i="46" s="1"/>
  <c r="A544" i="46"/>
  <c r="AN543" i="46"/>
  <c r="B543" i="46"/>
  <c r="AM543" i="46" s="1"/>
  <c r="A543" i="46"/>
  <c r="AN542" i="46"/>
  <c r="B542" i="46"/>
  <c r="AM542" i="46" s="1"/>
  <c r="A542" i="46"/>
  <c r="AN541" i="46"/>
  <c r="B541" i="46"/>
  <c r="AM541" i="46" s="1"/>
  <c r="A541" i="46"/>
  <c r="AN540" i="46"/>
  <c r="B540" i="46"/>
  <c r="AM540" i="46" s="1"/>
  <c r="A540" i="46"/>
  <c r="AN539" i="46"/>
  <c r="B539" i="46"/>
  <c r="AM539" i="46" s="1"/>
  <c r="A539" i="46"/>
  <c r="AN538" i="46"/>
  <c r="B538" i="46"/>
  <c r="AM538" i="46" s="1"/>
  <c r="A538" i="46"/>
  <c r="AN537" i="46"/>
  <c r="B537" i="46"/>
  <c r="AM537" i="46" s="1"/>
  <c r="A537" i="46"/>
  <c r="AN536" i="46"/>
  <c r="B536" i="46"/>
  <c r="AM536" i="46" s="1"/>
  <c r="A536" i="46"/>
  <c r="AN535" i="46"/>
  <c r="B535" i="46"/>
  <c r="AM535" i="46" s="1"/>
  <c r="A535" i="46"/>
  <c r="AN534" i="46"/>
  <c r="B534" i="46"/>
  <c r="AM534" i="46" s="1"/>
  <c r="A534" i="46"/>
  <c r="AN533" i="46"/>
  <c r="B533" i="46"/>
  <c r="AM533" i="46" s="1"/>
  <c r="A533" i="46"/>
  <c r="AN532" i="46"/>
  <c r="B532" i="46"/>
  <c r="AM532" i="46" s="1"/>
  <c r="A532" i="46"/>
  <c r="AN531" i="46"/>
  <c r="B531" i="46"/>
  <c r="AM531" i="46" s="1"/>
  <c r="A531" i="46"/>
  <c r="AN530" i="46"/>
  <c r="B530" i="46"/>
  <c r="AM530" i="46" s="1"/>
  <c r="A530" i="46"/>
  <c r="AN529" i="46"/>
  <c r="B529" i="46"/>
  <c r="AM529" i="46" s="1"/>
  <c r="A529" i="46"/>
  <c r="AN528" i="46"/>
  <c r="B528" i="46"/>
  <c r="AM528" i="46" s="1"/>
  <c r="A528" i="46"/>
  <c r="AN527" i="46"/>
  <c r="B527" i="46"/>
  <c r="AM527" i="46" s="1"/>
  <c r="A527" i="46"/>
  <c r="AN526" i="46"/>
  <c r="B526" i="46"/>
  <c r="AM526" i="46" s="1"/>
  <c r="A526" i="46"/>
  <c r="AN525" i="46"/>
  <c r="B525" i="46"/>
  <c r="AM525" i="46" s="1"/>
  <c r="A525" i="46"/>
  <c r="AN524" i="46"/>
  <c r="B524" i="46"/>
  <c r="AM524" i="46" s="1"/>
  <c r="A524" i="46"/>
  <c r="AN523" i="46"/>
  <c r="B523" i="46"/>
  <c r="AM523" i="46" s="1"/>
  <c r="A523" i="46"/>
  <c r="AN522" i="46"/>
  <c r="B522" i="46"/>
  <c r="AM522" i="46" s="1"/>
  <c r="A522" i="46"/>
  <c r="AN521" i="46"/>
  <c r="B521" i="46"/>
  <c r="AM521" i="46" s="1"/>
  <c r="A521" i="46"/>
  <c r="AN520" i="46"/>
  <c r="B520" i="46"/>
  <c r="AM520" i="46" s="1"/>
  <c r="A520" i="46"/>
  <c r="AN519" i="46"/>
  <c r="B519" i="46"/>
  <c r="AM519" i="46" s="1"/>
  <c r="A519" i="46"/>
  <c r="AN518" i="46"/>
  <c r="B518" i="46"/>
  <c r="AM518" i="46" s="1"/>
  <c r="A518" i="46"/>
  <c r="AN517" i="46"/>
  <c r="B517" i="46"/>
  <c r="AM517" i="46" s="1"/>
  <c r="A517" i="46"/>
  <c r="AN516" i="46"/>
  <c r="B516" i="46"/>
  <c r="AM516" i="46" s="1"/>
  <c r="A516" i="46"/>
  <c r="AN515" i="46"/>
  <c r="B515" i="46"/>
  <c r="AM515" i="46" s="1"/>
  <c r="A515" i="46"/>
  <c r="AN514" i="46"/>
  <c r="B514" i="46"/>
  <c r="AM514" i="46" s="1"/>
  <c r="A514" i="46"/>
  <c r="AN513" i="46"/>
  <c r="B513" i="46"/>
  <c r="AM513" i="46" s="1"/>
  <c r="A513" i="46"/>
  <c r="AN512" i="46"/>
  <c r="B512" i="46"/>
  <c r="AM512" i="46" s="1"/>
  <c r="A512" i="46"/>
  <c r="AN511" i="46"/>
  <c r="B511" i="46"/>
  <c r="AM511" i="46" s="1"/>
  <c r="A511" i="46"/>
  <c r="AN510" i="46"/>
  <c r="B510" i="46"/>
  <c r="AM510" i="46" s="1"/>
  <c r="A510" i="46"/>
  <c r="AN509" i="46"/>
  <c r="B509" i="46"/>
  <c r="AM509" i="46" s="1"/>
  <c r="A509" i="46"/>
  <c r="AN508" i="46"/>
  <c r="B508" i="46"/>
  <c r="AM508" i="46" s="1"/>
  <c r="A508" i="46"/>
  <c r="AN507" i="46"/>
  <c r="B507" i="46"/>
  <c r="AM507" i="46" s="1"/>
  <c r="A507" i="46"/>
  <c r="AN506" i="46"/>
  <c r="B506" i="46"/>
  <c r="AM506" i="46" s="1"/>
  <c r="A506" i="46"/>
  <c r="AN505" i="46"/>
  <c r="B505" i="46"/>
  <c r="AM505" i="46" s="1"/>
  <c r="A505" i="46"/>
  <c r="AN504" i="46"/>
  <c r="B504" i="46"/>
  <c r="AM504" i="46" s="1"/>
  <c r="A504" i="46"/>
  <c r="AN503" i="46"/>
  <c r="B503" i="46"/>
  <c r="AM503" i="46" s="1"/>
  <c r="A503" i="46"/>
  <c r="AN502" i="46"/>
  <c r="B502" i="46"/>
  <c r="AM502" i="46" s="1"/>
  <c r="A502" i="46"/>
  <c r="AN501" i="46"/>
  <c r="B501" i="46"/>
  <c r="AM501" i="46" s="1"/>
  <c r="A501" i="46"/>
  <c r="AN500" i="46"/>
  <c r="B500" i="46"/>
  <c r="AM500" i="46" s="1"/>
  <c r="A500" i="46"/>
  <c r="AN499" i="46"/>
  <c r="B499" i="46"/>
  <c r="AM499" i="46" s="1"/>
  <c r="A499" i="46"/>
  <c r="AN498" i="46"/>
  <c r="B498" i="46"/>
  <c r="AM498" i="46" s="1"/>
  <c r="A498" i="46"/>
  <c r="AN497" i="46"/>
  <c r="B497" i="46"/>
  <c r="AM497" i="46" s="1"/>
  <c r="A497" i="46"/>
  <c r="AN496" i="46"/>
  <c r="B496" i="46"/>
  <c r="AM496" i="46" s="1"/>
  <c r="A496" i="46"/>
  <c r="AN495" i="46"/>
  <c r="B495" i="46"/>
  <c r="AM495" i="46" s="1"/>
  <c r="A495" i="46"/>
  <c r="AN494" i="46"/>
  <c r="B494" i="46"/>
  <c r="AM494" i="46" s="1"/>
  <c r="A494" i="46"/>
  <c r="AN493" i="46"/>
  <c r="B493" i="46"/>
  <c r="AM493" i="46" s="1"/>
  <c r="A493" i="46"/>
  <c r="AN492" i="46"/>
  <c r="B492" i="46"/>
  <c r="AM492" i="46" s="1"/>
  <c r="A492" i="46"/>
  <c r="AN491" i="46"/>
  <c r="B491" i="46"/>
  <c r="AM491" i="46" s="1"/>
  <c r="A491" i="46"/>
  <c r="AN490" i="46"/>
  <c r="B490" i="46"/>
  <c r="AM490" i="46" s="1"/>
  <c r="A490" i="46"/>
  <c r="AN489" i="46"/>
  <c r="B489" i="46"/>
  <c r="AM489" i="46" s="1"/>
  <c r="A489" i="46"/>
  <c r="AN488" i="46"/>
  <c r="B488" i="46"/>
  <c r="AM488" i="46" s="1"/>
  <c r="A488" i="46"/>
  <c r="AN487" i="46"/>
  <c r="B487" i="46"/>
  <c r="AM487" i="46" s="1"/>
  <c r="A487" i="46"/>
  <c r="AN486" i="46"/>
  <c r="B486" i="46"/>
  <c r="AM486" i="46" s="1"/>
  <c r="A486" i="46"/>
  <c r="AN485" i="46"/>
  <c r="B485" i="46"/>
  <c r="AM485" i="46" s="1"/>
  <c r="A485" i="46"/>
  <c r="AN484" i="46"/>
  <c r="B484" i="46"/>
  <c r="AM484" i="46" s="1"/>
  <c r="A484" i="46"/>
  <c r="AN483" i="46"/>
  <c r="B483" i="46"/>
  <c r="AM483" i="46" s="1"/>
  <c r="A483" i="46"/>
  <c r="AN482" i="46"/>
  <c r="B482" i="46"/>
  <c r="AM482" i="46" s="1"/>
  <c r="A482" i="46"/>
  <c r="AN481" i="46"/>
  <c r="B481" i="46"/>
  <c r="AM481" i="46" s="1"/>
  <c r="A481" i="46"/>
  <c r="AN480" i="46"/>
  <c r="B480" i="46"/>
  <c r="AM480" i="46" s="1"/>
  <c r="A480" i="46"/>
  <c r="AN479" i="46"/>
  <c r="B479" i="46"/>
  <c r="AM479" i="46" s="1"/>
  <c r="A479" i="46"/>
  <c r="AN478" i="46"/>
  <c r="B478" i="46"/>
  <c r="AM478" i="46" s="1"/>
  <c r="A478" i="46"/>
  <c r="AN477" i="46"/>
  <c r="B477" i="46"/>
  <c r="AM477" i="46" s="1"/>
  <c r="A477" i="46"/>
  <c r="AN476" i="46"/>
  <c r="B476" i="46"/>
  <c r="AM476" i="46" s="1"/>
  <c r="A476" i="46"/>
  <c r="AN475" i="46"/>
  <c r="B475" i="46"/>
  <c r="AM475" i="46" s="1"/>
  <c r="A475" i="46"/>
  <c r="AN474" i="46"/>
  <c r="B474" i="46"/>
  <c r="AM474" i="46" s="1"/>
  <c r="A474" i="46"/>
  <c r="AN473" i="46"/>
  <c r="B473" i="46"/>
  <c r="AM473" i="46" s="1"/>
  <c r="A473" i="46"/>
  <c r="AN472" i="46"/>
  <c r="B472" i="46"/>
  <c r="AM472" i="46" s="1"/>
  <c r="A472" i="46"/>
  <c r="AN471" i="46"/>
  <c r="B471" i="46"/>
  <c r="AM471" i="46" s="1"/>
  <c r="A471" i="46"/>
  <c r="AN470" i="46"/>
  <c r="B470" i="46"/>
  <c r="AM470" i="46" s="1"/>
  <c r="A470" i="46"/>
  <c r="AN469" i="46"/>
  <c r="B469" i="46"/>
  <c r="AM469" i="46" s="1"/>
  <c r="A469" i="46"/>
  <c r="AN468" i="46"/>
  <c r="B468" i="46"/>
  <c r="AM468" i="46" s="1"/>
  <c r="A468" i="46"/>
  <c r="AN467" i="46"/>
  <c r="B467" i="46"/>
  <c r="AM467" i="46" s="1"/>
  <c r="A467" i="46"/>
  <c r="AN466" i="46"/>
  <c r="B466" i="46"/>
  <c r="AM466" i="46" s="1"/>
  <c r="A466" i="46"/>
  <c r="AN465" i="46"/>
  <c r="B465" i="46"/>
  <c r="AM465" i="46" s="1"/>
  <c r="A465" i="46"/>
  <c r="AN464" i="46"/>
  <c r="B464" i="46"/>
  <c r="AM464" i="46" s="1"/>
  <c r="A464" i="46"/>
  <c r="AN463" i="46"/>
  <c r="B463" i="46"/>
  <c r="AM463" i="46" s="1"/>
  <c r="A463" i="46"/>
  <c r="AN462" i="46"/>
  <c r="B462" i="46"/>
  <c r="AM462" i="46" s="1"/>
  <c r="A462" i="46"/>
  <c r="AN461" i="46"/>
  <c r="B461" i="46"/>
  <c r="AM461" i="46" s="1"/>
  <c r="A461" i="46"/>
  <c r="AN460" i="46"/>
  <c r="B460" i="46"/>
  <c r="AM460" i="46" s="1"/>
  <c r="A460" i="46"/>
  <c r="AN459" i="46"/>
  <c r="B459" i="46"/>
  <c r="AM459" i="46" s="1"/>
  <c r="A459" i="46"/>
  <c r="AN458" i="46"/>
  <c r="B458" i="46"/>
  <c r="AM458" i="46" s="1"/>
  <c r="A458" i="46"/>
  <c r="AN457" i="46"/>
  <c r="B457" i="46"/>
  <c r="AM457" i="46" s="1"/>
  <c r="A457" i="46"/>
  <c r="AN456" i="46"/>
  <c r="B456" i="46"/>
  <c r="AM456" i="46" s="1"/>
  <c r="A456" i="46"/>
  <c r="AN455" i="46"/>
  <c r="B455" i="46"/>
  <c r="AM455" i="46" s="1"/>
  <c r="A455" i="46"/>
  <c r="AN454" i="46"/>
  <c r="B454" i="46"/>
  <c r="AM454" i="46" s="1"/>
  <c r="A454" i="46"/>
  <c r="AN453" i="46"/>
  <c r="B453" i="46"/>
  <c r="AM453" i="46" s="1"/>
  <c r="A453" i="46"/>
  <c r="AN452" i="46"/>
  <c r="B452" i="46"/>
  <c r="AM452" i="46" s="1"/>
  <c r="A452" i="46"/>
  <c r="AN451" i="46"/>
  <c r="B451" i="46"/>
  <c r="AM451" i="46" s="1"/>
  <c r="A451" i="46"/>
  <c r="AN450" i="46"/>
  <c r="B450" i="46"/>
  <c r="AM450" i="46" s="1"/>
  <c r="A450" i="46"/>
  <c r="AN449" i="46"/>
  <c r="B449" i="46"/>
  <c r="AM449" i="46" s="1"/>
  <c r="A449" i="46"/>
  <c r="AN448" i="46"/>
  <c r="B448" i="46"/>
  <c r="AM448" i="46" s="1"/>
  <c r="A448" i="46"/>
  <c r="AN447" i="46"/>
  <c r="B447" i="46"/>
  <c r="AM447" i="46" s="1"/>
  <c r="A447" i="46"/>
  <c r="AN446" i="46"/>
  <c r="B446" i="46"/>
  <c r="AM446" i="46" s="1"/>
  <c r="A446" i="46"/>
  <c r="AN445" i="46"/>
  <c r="B445" i="46"/>
  <c r="AM445" i="46" s="1"/>
  <c r="A445" i="46"/>
  <c r="AN444" i="46"/>
  <c r="B444" i="46"/>
  <c r="AM444" i="46" s="1"/>
  <c r="A444" i="46"/>
  <c r="AN443" i="46"/>
  <c r="B443" i="46"/>
  <c r="AM443" i="46" s="1"/>
  <c r="A443" i="46"/>
  <c r="AN442" i="46"/>
  <c r="B442" i="46"/>
  <c r="AM442" i="46" s="1"/>
  <c r="A442" i="46"/>
  <c r="AN441" i="46"/>
  <c r="B441" i="46"/>
  <c r="AM441" i="46" s="1"/>
  <c r="A441" i="46"/>
  <c r="AN440" i="46"/>
  <c r="B440" i="46"/>
  <c r="AM440" i="46" s="1"/>
  <c r="A440" i="46"/>
  <c r="AN439" i="46"/>
  <c r="B439" i="46"/>
  <c r="AM439" i="46" s="1"/>
  <c r="A439" i="46"/>
  <c r="AN438" i="46"/>
  <c r="B438" i="46"/>
  <c r="AM438" i="46" s="1"/>
  <c r="A438" i="46"/>
  <c r="AN437" i="46"/>
  <c r="B437" i="46"/>
  <c r="AM437" i="46" s="1"/>
  <c r="A437" i="46"/>
  <c r="AN436" i="46"/>
  <c r="B436" i="46"/>
  <c r="AM436" i="46" s="1"/>
  <c r="A436" i="46"/>
  <c r="AN435" i="46"/>
  <c r="B435" i="46"/>
  <c r="AM435" i="46" s="1"/>
  <c r="A435" i="46"/>
  <c r="AN434" i="46"/>
  <c r="B434" i="46"/>
  <c r="AM434" i="46" s="1"/>
  <c r="A434" i="46"/>
  <c r="AN433" i="46"/>
  <c r="B433" i="46"/>
  <c r="AM433" i="46" s="1"/>
  <c r="A433" i="46"/>
  <c r="AN432" i="46"/>
  <c r="B432" i="46"/>
  <c r="AM432" i="46" s="1"/>
  <c r="A432" i="46"/>
  <c r="AN431" i="46"/>
  <c r="B431" i="46"/>
  <c r="AM431" i="46" s="1"/>
  <c r="A431" i="46"/>
  <c r="AN430" i="46"/>
  <c r="B430" i="46"/>
  <c r="AM430" i="46" s="1"/>
  <c r="A430" i="46"/>
  <c r="AN429" i="46"/>
  <c r="B429" i="46"/>
  <c r="AM429" i="46" s="1"/>
  <c r="A429" i="46"/>
  <c r="AN428" i="46"/>
  <c r="B428" i="46"/>
  <c r="AM428" i="46" s="1"/>
  <c r="A428" i="46"/>
  <c r="AN427" i="46"/>
  <c r="B427" i="46"/>
  <c r="AM427" i="46" s="1"/>
  <c r="A427" i="46"/>
  <c r="AN426" i="46"/>
  <c r="B426" i="46"/>
  <c r="AM426" i="46" s="1"/>
  <c r="A426" i="46"/>
  <c r="AN425" i="46"/>
  <c r="B425" i="46"/>
  <c r="AM425" i="46" s="1"/>
  <c r="A425" i="46"/>
  <c r="AN424" i="46"/>
  <c r="B424" i="46"/>
  <c r="AM424" i="46" s="1"/>
  <c r="A424" i="46"/>
  <c r="AN423" i="46"/>
  <c r="B423" i="46"/>
  <c r="AM423" i="46" s="1"/>
  <c r="A423" i="46"/>
  <c r="AN422" i="46"/>
  <c r="B422" i="46"/>
  <c r="AM422" i="46" s="1"/>
  <c r="A422" i="46"/>
  <c r="AN421" i="46"/>
  <c r="B421" i="46"/>
  <c r="AM421" i="46" s="1"/>
  <c r="A421" i="46"/>
  <c r="AN420" i="46"/>
  <c r="B420" i="46"/>
  <c r="AM420" i="46" s="1"/>
  <c r="A420" i="46"/>
  <c r="AN419" i="46"/>
  <c r="B419" i="46"/>
  <c r="AM419" i="46" s="1"/>
  <c r="A419" i="46"/>
  <c r="AN418" i="46"/>
  <c r="B418" i="46"/>
  <c r="AM418" i="46" s="1"/>
  <c r="A418" i="46"/>
  <c r="AN417" i="46"/>
  <c r="B417" i="46"/>
  <c r="AM417" i="46" s="1"/>
  <c r="A417" i="46"/>
  <c r="AN416" i="46"/>
  <c r="B416" i="46"/>
  <c r="AM416" i="46" s="1"/>
  <c r="A416" i="46"/>
  <c r="AN415" i="46"/>
  <c r="B415" i="46"/>
  <c r="AM415" i="46" s="1"/>
  <c r="A415" i="46"/>
  <c r="AN414" i="46"/>
  <c r="B414" i="46"/>
  <c r="AM414" i="46" s="1"/>
  <c r="A414" i="46"/>
  <c r="AN413" i="46"/>
  <c r="B413" i="46"/>
  <c r="AM413" i="46" s="1"/>
  <c r="A413" i="46"/>
  <c r="AN412" i="46"/>
  <c r="B412" i="46"/>
  <c r="AM412" i="46" s="1"/>
  <c r="A412" i="46"/>
  <c r="AN411" i="46"/>
  <c r="B411" i="46"/>
  <c r="AM411" i="46" s="1"/>
  <c r="A411" i="46"/>
  <c r="AN410" i="46"/>
  <c r="B410" i="46"/>
  <c r="AM410" i="46" s="1"/>
  <c r="A410" i="46"/>
  <c r="AN409" i="46"/>
  <c r="B409" i="46"/>
  <c r="AM409" i="46" s="1"/>
  <c r="A409" i="46"/>
  <c r="AN408" i="46"/>
  <c r="B408" i="46"/>
  <c r="AM408" i="46" s="1"/>
  <c r="A408" i="46"/>
  <c r="AN407" i="46"/>
  <c r="B407" i="46"/>
  <c r="AM407" i="46" s="1"/>
  <c r="A407" i="46"/>
  <c r="AN406" i="46"/>
  <c r="B406" i="46"/>
  <c r="AM406" i="46" s="1"/>
  <c r="A406" i="46"/>
  <c r="AN405" i="46"/>
  <c r="B405" i="46"/>
  <c r="AM405" i="46" s="1"/>
  <c r="A405" i="46"/>
  <c r="AN404" i="46"/>
  <c r="B404" i="46"/>
  <c r="AM404" i="46" s="1"/>
  <c r="A404" i="46"/>
  <c r="AN403" i="46"/>
  <c r="B403" i="46"/>
  <c r="AM403" i="46" s="1"/>
  <c r="A403" i="46"/>
  <c r="AN402" i="46"/>
  <c r="B402" i="46"/>
  <c r="AM402" i="46" s="1"/>
  <c r="A402" i="46"/>
  <c r="AN401" i="46"/>
  <c r="B401" i="46"/>
  <c r="AM401" i="46" s="1"/>
  <c r="A401" i="46"/>
  <c r="AN400" i="46"/>
  <c r="B400" i="46"/>
  <c r="AM400" i="46" s="1"/>
  <c r="A400" i="46"/>
  <c r="AN399" i="46"/>
  <c r="B399" i="46"/>
  <c r="AM399" i="46" s="1"/>
  <c r="A399" i="46"/>
  <c r="AN398" i="46"/>
  <c r="B398" i="46"/>
  <c r="AM398" i="46" s="1"/>
  <c r="A398" i="46"/>
  <c r="AN397" i="46"/>
  <c r="B397" i="46"/>
  <c r="AM397" i="46" s="1"/>
  <c r="A397" i="46"/>
  <c r="AN396" i="46"/>
  <c r="B396" i="46"/>
  <c r="AM396" i="46" s="1"/>
  <c r="A396" i="46"/>
  <c r="AN395" i="46"/>
  <c r="B395" i="46"/>
  <c r="AM395" i="46" s="1"/>
  <c r="A395" i="46"/>
  <c r="AN394" i="46"/>
  <c r="B394" i="46"/>
  <c r="AM394" i="46" s="1"/>
  <c r="A394" i="46"/>
  <c r="AN393" i="46"/>
  <c r="B393" i="46"/>
  <c r="AM393" i="46" s="1"/>
  <c r="A393" i="46"/>
  <c r="AN392" i="46"/>
  <c r="B392" i="46"/>
  <c r="AM392" i="46" s="1"/>
  <c r="A392" i="46"/>
  <c r="AN391" i="46"/>
  <c r="B391" i="46"/>
  <c r="AM391" i="46" s="1"/>
  <c r="A391" i="46"/>
  <c r="AN390" i="46"/>
  <c r="B390" i="46"/>
  <c r="AM390" i="46" s="1"/>
  <c r="A390" i="46"/>
  <c r="AN389" i="46"/>
  <c r="B389" i="46"/>
  <c r="AM389" i="46" s="1"/>
  <c r="A389" i="46"/>
  <c r="AN388" i="46"/>
  <c r="B388" i="46"/>
  <c r="AM388" i="46" s="1"/>
  <c r="A388" i="46"/>
  <c r="AN387" i="46"/>
  <c r="B387" i="46"/>
  <c r="AM387" i="46" s="1"/>
  <c r="A387" i="46"/>
  <c r="AN386" i="46"/>
  <c r="B386" i="46"/>
  <c r="AM386" i="46" s="1"/>
  <c r="A386" i="46"/>
  <c r="AN385" i="46"/>
  <c r="B385" i="46"/>
  <c r="AM385" i="46" s="1"/>
  <c r="A385" i="46"/>
  <c r="AN384" i="46"/>
  <c r="B384" i="46"/>
  <c r="AM384" i="46" s="1"/>
  <c r="A384" i="46"/>
  <c r="AN383" i="46"/>
  <c r="B383" i="46"/>
  <c r="AM383" i="46" s="1"/>
  <c r="A383" i="46"/>
  <c r="AN382" i="46"/>
  <c r="B382" i="46"/>
  <c r="AM382" i="46" s="1"/>
  <c r="A382" i="46"/>
  <c r="AN381" i="46"/>
  <c r="B381" i="46"/>
  <c r="AM381" i="46" s="1"/>
  <c r="A381" i="46"/>
  <c r="AN380" i="46"/>
  <c r="B380" i="46"/>
  <c r="AM380" i="46" s="1"/>
  <c r="A380" i="46"/>
  <c r="AN379" i="46"/>
  <c r="B379" i="46"/>
  <c r="AM379" i="46" s="1"/>
  <c r="A379" i="46"/>
  <c r="AN378" i="46"/>
  <c r="B378" i="46"/>
  <c r="AM378" i="46" s="1"/>
  <c r="A378" i="46"/>
  <c r="AN377" i="46"/>
  <c r="B377" i="46"/>
  <c r="AM377" i="46" s="1"/>
  <c r="A377" i="46"/>
  <c r="AN376" i="46"/>
  <c r="B376" i="46"/>
  <c r="AM376" i="46" s="1"/>
  <c r="A376" i="46"/>
  <c r="AN375" i="46"/>
  <c r="B375" i="46"/>
  <c r="AM375" i="46" s="1"/>
  <c r="A375" i="46"/>
  <c r="AN374" i="46"/>
  <c r="B374" i="46"/>
  <c r="AM374" i="46" s="1"/>
  <c r="A374" i="46"/>
  <c r="AN373" i="46"/>
  <c r="B373" i="46"/>
  <c r="AM373" i="46" s="1"/>
  <c r="A373" i="46"/>
  <c r="AN372" i="46"/>
  <c r="B372" i="46"/>
  <c r="AM372" i="46" s="1"/>
  <c r="A372" i="46"/>
  <c r="AN371" i="46"/>
  <c r="B371" i="46"/>
  <c r="AM371" i="46" s="1"/>
  <c r="A371" i="46"/>
  <c r="AN370" i="46"/>
  <c r="B370" i="46"/>
  <c r="AM370" i="46" s="1"/>
  <c r="A370" i="46"/>
  <c r="AN369" i="46"/>
  <c r="B369" i="46"/>
  <c r="AM369" i="46" s="1"/>
  <c r="A369" i="46"/>
  <c r="AN368" i="46"/>
  <c r="B368" i="46"/>
  <c r="AM368" i="46" s="1"/>
  <c r="A368" i="46"/>
  <c r="AN367" i="46"/>
  <c r="B367" i="46"/>
  <c r="AM367" i="46" s="1"/>
  <c r="A367" i="46"/>
  <c r="AN366" i="46"/>
  <c r="B366" i="46"/>
  <c r="AM366" i="46" s="1"/>
  <c r="A366" i="46"/>
  <c r="AN365" i="46"/>
  <c r="B365" i="46"/>
  <c r="AM365" i="46" s="1"/>
  <c r="A365" i="46"/>
  <c r="AN364" i="46"/>
  <c r="B364" i="46"/>
  <c r="AM364" i="46" s="1"/>
  <c r="A364" i="46"/>
  <c r="AN363" i="46"/>
  <c r="B363" i="46"/>
  <c r="AM363" i="46" s="1"/>
  <c r="A363" i="46"/>
  <c r="AN362" i="46"/>
  <c r="B362" i="46"/>
  <c r="AM362" i="46" s="1"/>
  <c r="A362" i="46"/>
  <c r="AN361" i="46"/>
  <c r="B361" i="46"/>
  <c r="AM361" i="46" s="1"/>
  <c r="A361" i="46"/>
  <c r="AN360" i="46"/>
  <c r="B360" i="46"/>
  <c r="AM360" i="46" s="1"/>
  <c r="A360" i="46"/>
  <c r="AN359" i="46"/>
  <c r="B359" i="46"/>
  <c r="AM359" i="46" s="1"/>
  <c r="A359" i="46"/>
  <c r="AN358" i="46"/>
  <c r="B358" i="46"/>
  <c r="AM358" i="46" s="1"/>
  <c r="A358" i="46"/>
  <c r="AN357" i="46"/>
  <c r="B357" i="46"/>
  <c r="AM357" i="46" s="1"/>
  <c r="A357" i="46"/>
  <c r="AN356" i="46"/>
  <c r="B356" i="46"/>
  <c r="AM356" i="46" s="1"/>
  <c r="A356" i="46"/>
  <c r="AN355" i="46"/>
  <c r="B355" i="46"/>
  <c r="AM355" i="46" s="1"/>
  <c r="A355" i="46"/>
  <c r="AN354" i="46"/>
  <c r="B354" i="46"/>
  <c r="AM354" i="46" s="1"/>
  <c r="A354" i="46"/>
  <c r="AN353" i="46"/>
  <c r="B353" i="46"/>
  <c r="AM353" i="46" s="1"/>
  <c r="A353" i="46"/>
  <c r="AN352" i="46"/>
  <c r="B352" i="46"/>
  <c r="AM352" i="46" s="1"/>
  <c r="A352" i="46"/>
  <c r="AN351" i="46"/>
  <c r="B351" i="46"/>
  <c r="AM351" i="46" s="1"/>
  <c r="A351" i="46"/>
  <c r="AN350" i="46"/>
  <c r="B350" i="46"/>
  <c r="AM350" i="46" s="1"/>
  <c r="A350" i="46"/>
  <c r="AN349" i="46"/>
  <c r="B349" i="46"/>
  <c r="AM349" i="46" s="1"/>
  <c r="A349" i="46"/>
  <c r="AN348" i="46"/>
  <c r="B348" i="46"/>
  <c r="AM348" i="46" s="1"/>
  <c r="A348" i="46"/>
  <c r="AN347" i="46"/>
  <c r="B347" i="46"/>
  <c r="AM347" i="46" s="1"/>
  <c r="A347" i="46"/>
  <c r="AN346" i="46"/>
  <c r="B346" i="46"/>
  <c r="AM346" i="46" s="1"/>
  <c r="A346" i="46"/>
  <c r="AN345" i="46"/>
  <c r="B345" i="46"/>
  <c r="AM345" i="46" s="1"/>
  <c r="A345" i="46"/>
  <c r="AN344" i="46"/>
  <c r="B344" i="46"/>
  <c r="AM344" i="46" s="1"/>
  <c r="A344" i="46"/>
  <c r="AN343" i="46"/>
  <c r="B343" i="46"/>
  <c r="AM343" i="46" s="1"/>
  <c r="A343" i="46"/>
  <c r="AN342" i="46"/>
  <c r="B342" i="46"/>
  <c r="AM342" i="46" s="1"/>
  <c r="A342" i="46"/>
  <c r="AN341" i="46"/>
  <c r="B341" i="46"/>
  <c r="AM341" i="46" s="1"/>
  <c r="A341" i="46"/>
  <c r="AN340" i="46"/>
  <c r="B340" i="46"/>
  <c r="AM340" i="46" s="1"/>
  <c r="A340" i="46"/>
  <c r="AN339" i="46"/>
  <c r="B339" i="46"/>
  <c r="AM339" i="46" s="1"/>
  <c r="A339" i="46"/>
  <c r="AN338" i="46"/>
  <c r="B338" i="46"/>
  <c r="AM338" i="46" s="1"/>
  <c r="A338" i="46"/>
  <c r="AN337" i="46"/>
  <c r="B337" i="46"/>
  <c r="AM337" i="46" s="1"/>
  <c r="A337" i="46"/>
  <c r="AN336" i="46"/>
  <c r="B336" i="46"/>
  <c r="AM336" i="46" s="1"/>
  <c r="A336" i="46"/>
  <c r="AN335" i="46"/>
  <c r="B335" i="46"/>
  <c r="AM335" i="46" s="1"/>
  <c r="A335" i="46"/>
  <c r="AN334" i="46"/>
  <c r="B334" i="46"/>
  <c r="AM334" i="46" s="1"/>
  <c r="A334" i="46"/>
  <c r="AN333" i="46"/>
  <c r="B333" i="46"/>
  <c r="AM333" i="46" s="1"/>
  <c r="A333" i="46"/>
  <c r="AN332" i="46"/>
  <c r="B332" i="46"/>
  <c r="AM332" i="46" s="1"/>
  <c r="A332" i="46"/>
  <c r="AN331" i="46"/>
  <c r="B331" i="46"/>
  <c r="AM331" i="46" s="1"/>
  <c r="A331" i="46"/>
  <c r="AN330" i="46"/>
  <c r="B330" i="46"/>
  <c r="AM330" i="46" s="1"/>
  <c r="A330" i="46"/>
  <c r="AN329" i="46"/>
  <c r="B329" i="46"/>
  <c r="AM329" i="46" s="1"/>
  <c r="A329" i="46"/>
  <c r="AN328" i="46"/>
  <c r="B328" i="46"/>
  <c r="AM328" i="46" s="1"/>
  <c r="A328" i="46"/>
  <c r="AN327" i="46"/>
  <c r="B327" i="46"/>
  <c r="AM327" i="46" s="1"/>
  <c r="A327" i="46"/>
  <c r="AN326" i="46"/>
  <c r="B326" i="46"/>
  <c r="AM326" i="46" s="1"/>
  <c r="A326" i="46"/>
  <c r="AN325" i="46"/>
  <c r="B325" i="46"/>
  <c r="AM325" i="46" s="1"/>
  <c r="A325" i="46"/>
  <c r="AN324" i="46"/>
  <c r="B324" i="46"/>
  <c r="AM324" i="46" s="1"/>
  <c r="A324" i="46"/>
  <c r="AN323" i="46"/>
  <c r="B323" i="46"/>
  <c r="AM323" i="46" s="1"/>
  <c r="A323" i="46"/>
  <c r="AN322" i="46"/>
  <c r="B322" i="46"/>
  <c r="AM322" i="46" s="1"/>
  <c r="A322" i="46"/>
  <c r="AN321" i="46"/>
  <c r="B321" i="46"/>
  <c r="AM321" i="46" s="1"/>
  <c r="A321" i="46"/>
  <c r="AN320" i="46"/>
  <c r="B320" i="46"/>
  <c r="AM320" i="46" s="1"/>
  <c r="A320" i="46"/>
  <c r="AN319" i="46"/>
  <c r="B319" i="46"/>
  <c r="AM319" i="46" s="1"/>
  <c r="A319" i="46"/>
  <c r="AN318" i="46"/>
  <c r="B318" i="46"/>
  <c r="AM318" i="46" s="1"/>
  <c r="A318" i="46"/>
  <c r="AN317" i="46"/>
  <c r="B317" i="46"/>
  <c r="AM317" i="46" s="1"/>
  <c r="A317" i="46"/>
  <c r="AN316" i="46"/>
  <c r="B316" i="46"/>
  <c r="AM316" i="46" s="1"/>
  <c r="A316" i="46"/>
  <c r="AN315" i="46"/>
  <c r="B315" i="46"/>
  <c r="AM315" i="46" s="1"/>
  <c r="A315" i="46"/>
  <c r="AN314" i="46"/>
  <c r="B314" i="46"/>
  <c r="A314" i="46"/>
  <c r="AN310" i="46"/>
  <c r="A310" i="46"/>
  <c r="AN309" i="46"/>
  <c r="A309" i="46"/>
  <c r="AN308" i="46"/>
  <c r="A308" i="46"/>
  <c r="AN307" i="46"/>
  <c r="A307" i="46"/>
  <c r="AN306" i="46"/>
  <c r="A306" i="46"/>
  <c r="AN305" i="46"/>
  <c r="A305" i="46"/>
  <c r="AN304" i="46"/>
  <c r="A304" i="46"/>
  <c r="AN303" i="46"/>
  <c r="A303" i="46"/>
  <c r="AN302" i="46"/>
  <c r="A302" i="46"/>
  <c r="AN301" i="46"/>
  <c r="A301" i="46"/>
  <c r="AN300" i="46"/>
  <c r="A300" i="46"/>
  <c r="AN299" i="46"/>
  <c r="A299" i="46"/>
  <c r="AN298" i="46"/>
  <c r="A298" i="46"/>
  <c r="AN297" i="46"/>
  <c r="A297" i="46"/>
  <c r="AN296" i="46"/>
  <c r="A296" i="46"/>
  <c r="AN295" i="46"/>
  <c r="A295" i="46"/>
  <c r="AN294" i="46"/>
  <c r="A294" i="46"/>
  <c r="AN293" i="46"/>
  <c r="A293" i="46"/>
  <c r="AN292" i="46"/>
  <c r="A292" i="46"/>
  <c r="AN291" i="46"/>
  <c r="A291" i="46"/>
  <c r="AN290" i="46"/>
  <c r="A290" i="46"/>
  <c r="AN289" i="46"/>
  <c r="A289" i="46"/>
  <c r="AN288" i="46"/>
  <c r="A288" i="46"/>
  <c r="AN287" i="46"/>
  <c r="A287" i="46"/>
  <c r="AN286" i="46"/>
  <c r="A286" i="46"/>
  <c r="AN285" i="46"/>
  <c r="A285" i="46"/>
  <c r="AN284" i="46"/>
  <c r="A284" i="46"/>
  <c r="AN283" i="46"/>
  <c r="A283" i="46"/>
  <c r="AN282" i="46"/>
  <c r="A282" i="46"/>
  <c r="AN281" i="46"/>
  <c r="A281" i="46"/>
  <c r="AN280" i="46"/>
  <c r="A280" i="46"/>
  <c r="AN279" i="46"/>
  <c r="A279" i="46"/>
  <c r="AN278" i="46"/>
  <c r="A278" i="46"/>
  <c r="AN277" i="46"/>
  <c r="A277" i="46"/>
  <c r="AN276" i="46"/>
  <c r="A276" i="46"/>
  <c r="AN275" i="46"/>
  <c r="A275" i="46"/>
  <c r="AN274" i="46"/>
  <c r="A274" i="46"/>
  <c r="AN273" i="46"/>
  <c r="A273" i="46"/>
  <c r="AN272" i="46"/>
  <c r="A272" i="46"/>
  <c r="AN271" i="46"/>
  <c r="A271" i="46"/>
  <c r="AN270" i="46"/>
  <c r="A270" i="46"/>
  <c r="AN269" i="46"/>
  <c r="A269" i="46"/>
  <c r="AN268" i="46"/>
  <c r="A268" i="46"/>
  <c r="AN267" i="46"/>
  <c r="A267" i="46"/>
  <c r="AN266" i="46"/>
  <c r="A266" i="46"/>
  <c r="AN265" i="46"/>
  <c r="A265" i="46"/>
  <c r="AN264" i="46"/>
  <c r="A264" i="46"/>
  <c r="AN263" i="46"/>
  <c r="A263" i="46"/>
  <c r="AN262" i="46"/>
  <c r="A262" i="46"/>
  <c r="AN261" i="46"/>
  <c r="A261" i="46"/>
  <c r="AN260" i="46"/>
  <c r="A260" i="46"/>
  <c r="AN259" i="46"/>
  <c r="A259" i="46"/>
  <c r="AN258" i="46"/>
  <c r="A258" i="46"/>
  <c r="AN257" i="46"/>
  <c r="A257" i="46"/>
  <c r="AN256" i="46"/>
  <c r="A256" i="46"/>
  <c r="AN255" i="46"/>
  <c r="A255" i="46"/>
  <c r="AN254" i="46"/>
  <c r="A254" i="46"/>
  <c r="AN253" i="46"/>
  <c r="B253" i="46"/>
  <c r="B254" i="46" s="1"/>
  <c r="A253" i="46"/>
  <c r="AN252" i="46"/>
  <c r="A252" i="46"/>
  <c r="AN248" i="46"/>
  <c r="A248" i="46"/>
  <c r="AN247" i="46"/>
  <c r="A247" i="46"/>
  <c r="AN246" i="46"/>
  <c r="A246" i="46"/>
  <c r="AN245" i="46"/>
  <c r="A245" i="46"/>
  <c r="AN244" i="46"/>
  <c r="A244" i="46"/>
  <c r="AN243" i="46"/>
  <c r="A243" i="46"/>
  <c r="AN242" i="46"/>
  <c r="A242" i="46"/>
  <c r="AN241" i="46"/>
  <c r="A241" i="46"/>
  <c r="AN240" i="46"/>
  <c r="A240" i="46"/>
  <c r="AN239" i="46"/>
  <c r="A239" i="46"/>
  <c r="AN238" i="46"/>
  <c r="A238" i="46"/>
  <c r="AN237" i="46"/>
  <c r="A237" i="46"/>
  <c r="AN236" i="46"/>
  <c r="A236" i="46"/>
  <c r="AN235" i="46"/>
  <c r="A235" i="46"/>
  <c r="AN234" i="46"/>
  <c r="A234" i="46"/>
  <c r="AN233" i="46"/>
  <c r="A233" i="46"/>
  <c r="AN232" i="46"/>
  <c r="A232" i="46"/>
  <c r="AN231" i="46"/>
  <c r="A231" i="46"/>
  <c r="AN230" i="46"/>
  <c r="A230" i="46"/>
  <c r="AN229" i="46"/>
  <c r="A229" i="46"/>
  <c r="AN228" i="46"/>
  <c r="A228" i="46"/>
  <c r="AN227" i="46"/>
  <c r="A227" i="46"/>
  <c r="AN226" i="46"/>
  <c r="A226" i="46"/>
  <c r="AN225" i="46"/>
  <c r="A225" i="46"/>
  <c r="AN224" i="46"/>
  <c r="A224" i="46"/>
  <c r="AN223" i="46"/>
  <c r="A223" i="46"/>
  <c r="AN222" i="46"/>
  <c r="A222" i="46"/>
  <c r="AN221" i="46"/>
  <c r="A221" i="46"/>
  <c r="AN220" i="46"/>
  <c r="A220" i="46"/>
  <c r="AN219" i="46"/>
  <c r="A219" i="46"/>
  <c r="AN218" i="46"/>
  <c r="A218" i="46"/>
  <c r="AN217" i="46"/>
  <c r="A217" i="46"/>
  <c r="AN216" i="46"/>
  <c r="A216" i="46"/>
  <c r="AN215" i="46"/>
  <c r="A215" i="46"/>
  <c r="AN214" i="46"/>
  <c r="A214" i="46"/>
  <c r="AN213" i="46"/>
  <c r="A213" i="46"/>
  <c r="AN212" i="46"/>
  <c r="A212" i="46"/>
  <c r="AN211" i="46"/>
  <c r="A211" i="46"/>
  <c r="AN210" i="46"/>
  <c r="A210" i="46"/>
  <c r="AN209" i="46"/>
  <c r="A209" i="46"/>
  <c r="AN208" i="46"/>
  <c r="A208" i="46"/>
  <c r="AN207" i="46"/>
  <c r="A207" i="46"/>
  <c r="AN206" i="46"/>
  <c r="A206" i="46"/>
  <c r="AN205" i="46"/>
  <c r="A205" i="46"/>
  <c r="AN204" i="46"/>
  <c r="A204" i="46"/>
  <c r="AN203" i="46"/>
  <c r="A203" i="46"/>
  <c r="AN202" i="46"/>
  <c r="A202" i="46"/>
  <c r="AN201" i="46"/>
  <c r="A201" i="46"/>
  <c r="AN200" i="46"/>
  <c r="A200" i="46"/>
  <c r="AN199" i="46"/>
  <c r="A199" i="46"/>
  <c r="AN198" i="46"/>
  <c r="A198" i="46"/>
  <c r="AN197" i="46"/>
  <c r="A197" i="46"/>
  <c r="AN196" i="46"/>
  <c r="A196" i="46"/>
  <c r="AN195" i="46"/>
  <c r="A195" i="46"/>
  <c r="AN194" i="46"/>
  <c r="A194" i="46"/>
  <c r="AN193" i="46"/>
  <c r="A193" i="46"/>
  <c r="AN192" i="46"/>
  <c r="A192" i="46"/>
  <c r="AN191" i="46"/>
  <c r="B191" i="46"/>
  <c r="B192" i="46" s="1"/>
  <c r="B193" i="46" s="1"/>
  <c r="A191" i="46"/>
  <c r="AN190" i="46"/>
  <c r="A190" i="46"/>
  <c r="AN186" i="46"/>
  <c r="A186" i="46"/>
  <c r="AN185" i="46"/>
  <c r="A185" i="46"/>
  <c r="AN184" i="46"/>
  <c r="A184" i="46"/>
  <c r="AN183" i="46"/>
  <c r="A183" i="46"/>
  <c r="AN182" i="46"/>
  <c r="A182" i="46"/>
  <c r="AN181" i="46"/>
  <c r="A181" i="46"/>
  <c r="AN180" i="46"/>
  <c r="A180" i="46"/>
  <c r="AN179" i="46"/>
  <c r="A179" i="46"/>
  <c r="AN178" i="46"/>
  <c r="A178" i="46"/>
  <c r="AN177" i="46"/>
  <c r="A177" i="46"/>
  <c r="AN176" i="46"/>
  <c r="A176" i="46"/>
  <c r="AN175" i="46"/>
  <c r="A175" i="46"/>
  <c r="AN174" i="46"/>
  <c r="A174" i="46"/>
  <c r="AN173" i="46"/>
  <c r="A173" i="46"/>
  <c r="AN172" i="46"/>
  <c r="A172" i="46"/>
  <c r="AN171" i="46"/>
  <c r="A171" i="46"/>
  <c r="AN170" i="46"/>
  <c r="A170" i="46"/>
  <c r="AN169" i="46"/>
  <c r="A169" i="46"/>
  <c r="AN168" i="46"/>
  <c r="A168" i="46"/>
  <c r="AN167" i="46"/>
  <c r="A167" i="46"/>
  <c r="AN166" i="46"/>
  <c r="A166" i="46"/>
  <c r="AN165" i="46"/>
  <c r="A165" i="46"/>
  <c r="AN164" i="46"/>
  <c r="A164" i="46"/>
  <c r="AN163" i="46"/>
  <c r="A163" i="46"/>
  <c r="AN162" i="46"/>
  <c r="A162" i="46"/>
  <c r="AN161" i="46"/>
  <c r="A161" i="46"/>
  <c r="AN160" i="46"/>
  <c r="A160" i="46"/>
  <c r="AN159" i="46"/>
  <c r="A159" i="46"/>
  <c r="AN158" i="46"/>
  <c r="A158" i="46"/>
  <c r="AN157" i="46"/>
  <c r="A157" i="46"/>
  <c r="AN156" i="46"/>
  <c r="A156" i="46"/>
  <c r="AN155" i="46"/>
  <c r="A155" i="46"/>
  <c r="AN154" i="46"/>
  <c r="A154" i="46"/>
  <c r="AN153" i="46"/>
  <c r="A153" i="46"/>
  <c r="AN152" i="46"/>
  <c r="A152" i="46"/>
  <c r="AN151" i="46"/>
  <c r="A151" i="46"/>
  <c r="AN150" i="46"/>
  <c r="A150" i="46"/>
  <c r="AN149" i="46"/>
  <c r="A149" i="46"/>
  <c r="AN148" i="46"/>
  <c r="A148" i="46"/>
  <c r="AN147" i="46"/>
  <c r="A147" i="46"/>
  <c r="AN146" i="46"/>
  <c r="A146" i="46"/>
  <c r="AN145" i="46"/>
  <c r="A145" i="46"/>
  <c r="AN144" i="46"/>
  <c r="A144" i="46"/>
  <c r="AN143" i="46"/>
  <c r="A143" i="46"/>
  <c r="AN142" i="46"/>
  <c r="A142" i="46"/>
  <c r="AN141" i="46"/>
  <c r="A141" i="46"/>
  <c r="AN140" i="46"/>
  <c r="A140" i="46"/>
  <c r="AN139" i="46"/>
  <c r="A139" i="46"/>
  <c r="AN138" i="46"/>
  <c r="A138" i="46"/>
  <c r="AN137" i="46"/>
  <c r="A137" i="46"/>
  <c r="AN136" i="46"/>
  <c r="A136" i="46"/>
  <c r="AN135" i="46"/>
  <c r="A135" i="46"/>
  <c r="AN134" i="46"/>
  <c r="A134" i="46"/>
  <c r="AN133" i="46"/>
  <c r="A133" i="46"/>
  <c r="AN132" i="46"/>
  <c r="A132" i="46"/>
  <c r="AN131" i="46"/>
  <c r="A131" i="46"/>
  <c r="AN130" i="46"/>
  <c r="A130" i="46"/>
  <c r="AN129" i="46"/>
  <c r="B129" i="46"/>
  <c r="B130" i="46" s="1"/>
  <c r="A129" i="46"/>
  <c r="AN128" i="46"/>
  <c r="A128" i="46"/>
  <c r="AN124" i="46"/>
  <c r="A124" i="46"/>
  <c r="AN123" i="46"/>
  <c r="A123" i="46"/>
  <c r="AN122" i="46"/>
  <c r="A122" i="46"/>
  <c r="AN121" i="46"/>
  <c r="A121" i="46"/>
  <c r="AN120" i="46"/>
  <c r="A120" i="46"/>
  <c r="AN119" i="46"/>
  <c r="A119" i="46"/>
  <c r="AN118" i="46"/>
  <c r="A118" i="46"/>
  <c r="AN117" i="46"/>
  <c r="A117" i="46"/>
  <c r="AN116" i="46"/>
  <c r="A116" i="46"/>
  <c r="AN115" i="46"/>
  <c r="A115" i="46"/>
  <c r="AN114" i="46"/>
  <c r="A114" i="46"/>
  <c r="AN113" i="46"/>
  <c r="A113" i="46"/>
  <c r="AN112" i="46"/>
  <c r="A112" i="46"/>
  <c r="AN111" i="46"/>
  <c r="A111" i="46"/>
  <c r="AN110" i="46"/>
  <c r="A110" i="46"/>
  <c r="AN109" i="46"/>
  <c r="A109" i="46"/>
  <c r="AN108" i="46"/>
  <c r="A108" i="46"/>
  <c r="AN107" i="46"/>
  <c r="A107" i="46"/>
  <c r="AN106" i="46"/>
  <c r="A106" i="46"/>
  <c r="AN105" i="46"/>
  <c r="A105" i="46"/>
  <c r="AN104" i="46"/>
  <c r="A104" i="46"/>
  <c r="AN103" i="46"/>
  <c r="A103" i="46"/>
  <c r="AN102" i="46"/>
  <c r="A102" i="46"/>
  <c r="AN101" i="46"/>
  <c r="A101" i="46"/>
  <c r="AN100" i="46"/>
  <c r="A100" i="46"/>
  <c r="AN99" i="46"/>
  <c r="A99" i="46"/>
  <c r="AN98" i="46"/>
  <c r="A98" i="46"/>
  <c r="AN97" i="46"/>
  <c r="A97" i="46"/>
  <c r="AN96" i="46"/>
  <c r="A96" i="46"/>
  <c r="AN95" i="46"/>
  <c r="A95" i="46"/>
  <c r="AN94" i="46"/>
  <c r="A94" i="46"/>
  <c r="AN93" i="46"/>
  <c r="A93" i="46"/>
  <c r="AN92" i="46"/>
  <c r="A92" i="46"/>
  <c r="AN91" i="46"/>
  <c r="A91" i="46"/>
  <c r="AN90" i="46"/>
  <c r="A90" i="46"/>
  <c r="AN89" i="46"/>
  <c r="A89" i="46"/>
  <c r="AN88" i="46"/>
  <c r="A88" i="46"/>
  <c r="AN87" i="46"/>
  <c r="A87" i="46"/>
  <c r="AN86" i="46"/>
  <c r="A86" i="46"/>
  <c r="AN85" i="46"/>
  <c r="A85" i="46"/>
  <c r="AN84" i="46"/>
  <c r="A84" i="46"/>
  <c r="AN83" i="46"/>
  <c r="A83" i="46"/>
  <c r="AN82" i="46"/>
  <c r="A82" i="46"/>
  <c r="AN81" i="46"/>
  <c r="A81" i="46"/>
  <c r="AN80" i="46"/>
  <c r="A80" i="46"/>
  <c r="AN79" i="46"/>
  <c r="A79" i="46"/>
  <c r="AN78" i="46"/>
  <c r="A78" i="46"/>
  <c r="AN77" i="46"/>
  <c r="A77" i="46"/>
  <c r="AN76" i="46"/>
  <c r="A76" i="46"/>
  <c r="AN75" i="46"/>
  <c r="A75" i="46"/>
  <c r="AN74" i="46"/>
  <c r="A74" i="46"/>
  <c r="AN73" i="46"/>
  <c r="A73" i="46"/>
  <c r="AN72" i="46"/>
  <c r="A72" i="46"/>
  <c r="AN71" i="46"/>
  <c r="A71" i="46"/>
  <c r="AN70" i="46"/>
  <c r="A70" i="46"/>
  <c r="AN69" i="46"/>
  <c r="A69" i="46"/>
  <c r="AN68" i="46"/>
  <c r="A68" i="46"/>
  <c r="AN67" i="46"/>
  <c r="B67" i="46"/>
  <c r="A67" i="46"/>
  <c r="AN66" i="46"/>
  <c r="A66" i="46"/>
  <c r="AN62" i="46"/>
  <c r="AM62" i="46"/>
  <c r="AJ62" i="46"/>
  <c r="AI62" i="46"/>
  <c r="AH62" i="46"/>
  <c r="AG62" i="46"/>
  <c r="AF62" i="46"/>
  <c r="Y62" i="46"/>
  <c r="X62" i="46"/>
  <c r="W62" i="46"/>
  <c r="V62" i="46"/>
  <c r="U62" i="46"/>
  <c r="T62" i="46"/>
  <c r="S62" i="46"/>
  <c r="R62" i="46"/>
  <c r="Q62" i="46"/>
  <c r="P62" i="46"/>
  <c r="O62" i="46"/>
  <c r="N62" i="46"/>
  <c r="L62" i="46"/>
  <c r="K62" i="46"/>
  <c r="J62" i="46"/>
  <c r="I62" i="46"/>
  <c r="A62" i="46"/>
  <c r="AN61" i="46"/>
  <c r="AM61" i="46"/>
  <c r="AJ61" i="46"/>
  <c r="AI61" i="46"/>
  <c r="AH61" i="46"/>
  <c r="AG61" i="46"/>
  <c r="AF61" i="46"/>
  <c r="Y61" i="46"/>
  <c r="X61" i="46"/>
  <c r="W61" i="46"/>
  <c r="V61" i="46"/>
  <c r="U61" i="46"/>
  <c r="T61" i="46"/>
  <c r="S61" i="46"/>
  <c r="R61" i="46"/>
  <c r="Q61" i="46"/>
  <c r="P61" i="46"/>
  <c r="O61" i="46"/>
  <c r="N61" i="46"/>
  <c r="L61" i="46"/>
  <c r="K61" i="46"/>
  <c r="J61" i="46"/>
  <c r="I61" i="46"/>
  <c r="A61" i="46"/>
  <c r="AN60" i="46"/>
  <c r="AM60" i="46"/>
  <c r="AJ60" i="46"/>
  <c r="AI60" i="46"/>
  <c r="AH60" i="46"/>
  <c r="AG60" i="46"/>
  <c r="AF60" i="46"/>
  <c r="Y60" i="46"/>
  <c r="X60" i="46"/>
  <c r="W60" i="46"/>
  <c r="V60" i="46"/>
  <c r="U60" i="46"/>
  <c r="T60" i="46"/>
  <c r="S60" i="46"/>
  <c r="R60" i="46"/>
  <c r="Q60" i="46"/>
  <c r="P60" i="46"/>
  <c r="O60" i="46"/>
  <c r="N60" i="46"/>
  <c r="L60" i="46"/>
  <c r="K60" i="46"/>
  <c r="J60" i="46"/>
  <c r="I60" i="46"/>
  <c r="A60" i="46"/>
  <c r="AN59" i="46"/>
  <c r="AM59" i="46"/>
  <c r="AJ59" i="46"/>
  <c r="AI59" i="46"/>
  <c r="AH59" i="46"/>
  <c r="AG59" i="46"/>
  <c r="AF59" i="46"/>
  <c r="Y59" i="46"/>
  <c r="X59" i="46"/>
  <c r="W59" i="46"/>
  <c r="V59" i="46"/>
  <c r="U59" i="46"/>
  <c r="T59" i="46"/>
  <c r="S59" i="46"/>
  <c r="R59" i="46"/>
  <c r="Q59" i="46"/>
  <c r="P59" i="46"/>
  <c r="O59" i="46"/>
  <c r="N59" i="46"/>
  <c r="L59" i="46"/>
  <c r="K59" i="46"/>
  <c r="J59" i="46"/>
  <c r="I59" i="46"/>
  <c r="A59" i="46"/>
  <c r="AN58" i="46"/>
  <c r="AM58" i="46"/>
  <c r="AJ58" i="46"/>
  <c r="AI58" i="46"/>
  <c r="AH58" i="46"/>
  <c r="AG58" i="46"/>
  <c r="AF58" i="46"/>
  <c r="Y58" i="46"/>
  <c r="X58" i="46"/>
  <c r="W58" i="46"/>
  <c r="V58" i="46"/>
  <c r="U58" i="46"/>
  <c r="T58" i="46"/>
  <c r="S58" i="46"/>
  <c r="R58" i="46"/>
  <c r="Q58" i="46"/>
  <c r="P58" i="46"/>
  <c r="O58" i="46"/>
  <c r="N58" i="46"/>
  <c r="L58" i="46"/>
  <c r="K58" i="46"/>
  <c r="J58" i="46"/>
  <c r="I58" i="46"/>
  <c r="A58" i="46"/>
  <c r="AN57" i="46"/>
  <c r="AM57" i="46"/>
  <c r="AJ57" i="46"/>
  <c r="AI57" i="46"/>
  <c r="AH57" i="46"/>
  <c r="AG57" i="46"/>
  <c r="AF57" i="46"/>
  <c r="Y57" i="46"/>
  <c r="X57" i="46"/>
  <c r="W57" i="46"/>
  <c r="V57" i="46"/>
  <c r="U57" i="46"/>
  <c r="T57" i="46"/>
  <c r="S57" i="46"/>
  <c r="R57" i="46"/>
  <c r="Q57" i="46"/>
  <c r="P57" i="46"/>
  <c r="O57" i="46"/>
  <c r="N57" i="46"/>
  <c r="L57" i="46"/>
  <c r="K57" i="46"/>
  <c r="J57" i="46"/>
  <c r="I57" i="46"/>
  <c r="A57" i="46"/>
  <c r="AN56" i="46"/>
  <c r="AM56" i="46"/>
  <c r="AJ56" i="46"/>
  <c r="AI56" i="46"/>
  <c r="AH56" i="46"/>
  <c r="AG56" i="46"/>
  <c r="AF56" i="46"/>
  <c r="Y56" i="46"/>
  <c r="X56" i="46"/>
  <c r="W56" i="46"/>
  <c r="V56" i="46"/>
  <c r="U56" i="46"/>
  <c r="T56" i="46"/>
  <c r="S56" i="46"/>
  <c r="R56" i="46"/>
  <c r="Q56" i="46"/>
  <c r="P56" i="46"/>
  <c r="O56" i="46"/>
  <c r="N56" i="46"/>
  <c r="L56" i="46"/>
  <c r="K56" i="46"/>
  <c r="J56" i="46"/>
  <c r="I56" i="46"/>
  <c r="A56" i="46"/>
  <c r="AN55" i="46"/>
  <c r="AM55" i="46"/>
  <c r="AJ55" i="46"/>
  <c r="AI55" i="46"/>
  <c r="AH55" i="46"/>
  <c r="AG55" i="46"/>
  <c r="AF55" i="46"/>
  <c r="Y55" i="46"/>
  <c r="X55" i="46"/>
  <c r="W55" i="46"/>
  <c r="V55" i="46"/>
  <c r="U55" i="46"/>
  <c r="T55" i="46"/>
  <c r="S55" i="46"/>
  <c r="R55" i="46"/>
  <c r="Q55" i="46"/>
  <c r="P55" i="46"/>
  <c r="O55" i="46"/>
  <c r="N55" i="46"/>
  <c r="L55" i="46"/>
  <c r="K55" i="46"/>
  <c r="J55" i="46"/>
  <c r="I55" i="46"/>
  <c r="A55" i="46"/>
  <c r="AN54" i="46"/>
  <c r="AM54" i="46"/>
  <c r="AJ54" i="46"/>
  <c r="AI54" i="46"/>
  <c r="AH54" i="46"/>
  <c r="AG54" i="46"/>
  <c r="AF54" i="46"/>
  <c r="Y54" i="46"/>
  <c r="X54" i="46"/>
  <c r="W54" i="46"/>
  <c r="V54" i="46"/>
  <c r="U54" i="46"/>
  <c r="T54" i="46"/>
  <c r="S54" i="46"/>
  <c r="R54" i="46"/>
  <c r="Q54" i="46"/>
  <c r="P54" i="46"/>
  <c r="O54" i="46"/>
  <c r="N54" i="46"/>
  <c r="L54" i="46"/>
  <c r="K54" i="46"/>
  <c r="J54" i="46"/>
  <c r="I54" i="46"/>
  <c r="A54" i="46"/>
  <c r="AN53" i="46"/>
  <c r="AM53" i="46"/>
  <c r="AJ53" i="46"/>
  <c r="AI53" i="46"/>
  <c r="AH53" i="46"/>
  <c r="AG53" i="46"/>
  <c r="AF53" i="46"/>
  <c r="Y53" i="46"/>
  <c r="X53" i="46"/>
  <c r="W53" i="46"/>
  <c r="V53" i="46"/>
  <c r="U53" i="46"/>
  <c r="T53" i="46"/>
  <c r="S53" i="46"/>
  <c r="R53" i="46"/>
  <c r="Q53" i="46"/>
  <c r="P53" i="46"/>
  <c r="O53" i="46"/>
  <c r="N53" i="46"/>
  <c r="L53" i="46"/>
  <c r="K53" i="46"/>
  <c r="J53" i="46"/>
  <c r="I53" i="46"/>
  <c r="A53" i="46"/>
  <c r="AN52" i="46"/>
  <c r="AM52" i="46"/>
  <c r="AJ52" i="46"/>
  <c r="AI52" i="46"/>
  <c r="AH52" i="46"/>
  <c r="AG52" i="46"/>
  <c r="AF52" i="46"/>
  <c r="Y52" i="46"/>
  <c r="X52" i="46"/>
  <c r="W52" i="46"/>
  <c r="V52" i="46"/>
  <c r="U52" i="46"/>
  <c r="T52" i="46"/>
  <c r="S52" i="46"/>
  <c r="R52" i="46"/>
  <c r="Q52" i="46"/>
  <c r="P52" i="46"/>
  <c r="O52" i="46"/>
  <c r="N52" i="46"/>
  <c r="L52" i="46"/>
  <c r="K52" i="46"/>
  <c r="J52" i="46"/>
  <c r="I52" i="46"/>
  <c r="A52" i="46"/>
  <c r="AN51" i="46"/>
  <c r="AM51" i="46"/>
  <c r="AJ51" i="46"/>
  <c r="AI51" i="46"/>
  <c r="AH51" i="46"/>
  <c r="AG51" i="46"/>
  <c r="AF51" i="46"/>
  <c r="Y51" i="46"/>
  <c r="X51" i="46"/>
  <c r="W51" i="46"/>
  <c r="V51" i="46"/>
  <c r="U51" i="46"/>
  <c r="T51" i="46"/>
  <c r="S51" i="46"/>
  <c r="R51" i="46"/>
  <c r="Q51" i="46"/>
  <c r="P51" i="46"/>
  <c r="O51" i="46"/>
  <c r="N51" i="46"/>
  <c r="L51" i="46"/>
  <c r="K51" i="46"/>
  <c r="J51" i="46"/>
  <c r="I51" i="46"/>
  <c r="A51" i="46"/>
  <c r="AN50" i="46"/>
  <c r="AM50" i="46"/>
  <c r="AJ50" i="46"/>
  <c r="AI50" i="46"/>
  <c r="AH50" i="46"/>
  <c r="AG50" i="46"/>
  <c r="AF50" i="46"/>
  <c r="Y50" i="46"/>
  <c r="X50" i="46"/>
  <c r="W50" i="46"/>
  <c r="V50" i="46"/>
  <c r="U50" i="46"/>
  <c r="T50" i="46"/>
  <c r="S50" i="46"/>
  <c r="R50" i="46"/>
  <c r="Q50" i="46"/>
  <c r="P50" i="46"/>
  <c r="O50" i="46"/>
  <c r="N50" i="46"/>
  <c r="L50" i="46"/>
  <c r="K50" i="46"/>
  <c r="J50" i="46"/>
  <c r="I50" i="46"/>
  <c r="A50" i="46"/>
  <c r="AN49" i="46"/>
  <c r="AM49" i="46"/>
  <c r="AJ49" i="46"/>
  <c r="AI49" i="46"/>
  <c r="AH49" i="46"/>
  <c r="AG49" i="46"/>
  <c r="AF49" i="46"/>
  <c r="Y49" i="46"/>
  <c r="X49" i="46"/>
  <c r="W49" i="46"/>
  <c r="V49" i="46"/>
  <c r="U49" i="46"/>
  <c r="T49" i="46"/>
  <c r="S49" i="46"/>
  <c r="R49" i="46"/>
  <c r="Q49" i="46"/>
  <c r="P49" i="46"/>
  <c r="O49" i="46"/>
  <c r="N49" i="46"/>
  <c r="L49" i="46"/>
  <c r="K49" i="46"/>
  <c r="J49" i="46"/>
  <c r="I49" i="46"/>
  <c r="A49" i="46"/>
  <c r="AN48" i="46"/>
  <c r="AM48" i="46"/>
  <c r="AJ48" i="46"/>
  <c r="AI48" i="46"/>
  <c r="AH48" i="46"/>
  <c r="AG48" i="46"/>
  <c r="AF48" i="46"/>
  <c r="Y48" i="46"/>
  <c r="X48" i="46"/>
  <c r="W48" i="46"/>
  <c r="V48" i="46"/>
  <c r="U48" i="46"/>
  <c r="T48" i="46"/>
  <c r="S48" i="46"/>
  <c r="R48" i="46"/>
  <c r="Q48" i="46"/>
  <c r="P48" i="46"/>
  <c r="O48" i="46"/>
  <c r="N48" i="46"/>
  <c r="L48" i="46"/>
  <c r="K48" i="46"/>
  <c r="J48" i="46"/>
  <c r="I48" i="46"/>
  <c r="A48" i="46"/>
  <c r="AN47" i="46"/>
  <c r="AM47" i="46"/>
  <c r="AJ47" i="46"/>
  <c r="AI47" i="46"/>
  <c r="AH47" i="46"/>
  <c r="AG47" i="46"/>
  <c r="AF47" i="46"/>
  <c r="Y47" i="46"/>
  <c r="X47" i="46"/>
  <c r="W47" i="46"/>
  <c r="V47" i="46"/>
  <c r="U47" i="46"/>
  <c r="T47" i="46"/>
  <c r="S47" i="46"/>
  <c r="R47" i="46"/>
  <c r="Q47" i="46"/>
  <c r="P47" i="46"/>
  <c r="O47" i="46"/>
  <c r="N47" i="46"/>
  <c r="L47" i="46"/>
  <c r="K47" i="46"/>
  <c r="J47" i="46"/>
  <c r="I47" i="46"/>
  <c r="A47" i="46"/>
  <c r="AN46" i="46"/>
  <c r="AM46" i="46"/>
  <c r="AJ46" i="46"/>
  <c r="AI46" i="46"/>
  <c r="AH46" i="46"/>
  <c r="AG46" i="46"/>
  <c r="AF46" i="46"/>
  <c r="Y46" i="46"/>
  <c r="X46" i="46"/>
  <c r="W46" i="46"/>
  <c r="V46" i="46"/>
  <c r="U46" i="46"/>
  <c r="T46" i="46"/>
  <c r="S46" i="46"/>
  <c r="R46" i="46"/>
  <c r="Q46" i="46"/>
  <c r="P46" i="46"/>
  <c r="O46" i="46"/>
  <c r="N46" i="46"/>
  <c r="L46" i="46"/>
  <c r="K46" i="46"/>
  <c r="J46" i="46"/>
  <c r="I46" i="46"/>
  <c r="A46" i="46"/>
  <c r="AN45" i="46"/>
  <c r="AM45" i="46"/>
  <c r="AJ45" i="46"/>
  <c r="AI45" i="46"/>
  <c r="AH45" i="46"/>
  <c r="AG45" i="46"/>
  <c r="AF45" i="46"/>
  <c r="Y45" i="46"/>
  <c r="X45" i="46"/>
  <c r="W45" i="46"/>
  <c r="V45" i="46"/>
  <c r="U45" i="46"/>
  <c r="T45" i="46"/>
  <c r="S45" i="46"/>
  <c r="R45" i="46"/>
  <c r="Q45" i="46"/>
  <c r="P45" i="46"/>
  <c r="O45" i="46"/>
  <c r="N45" i="46"/>
  <c r="L45" i="46"/>
  <c r="K45" i="46"/>
  <c r="J45" i="46"/>
  <c r="I45" i="46"/>
  <c r="A45" i="46"/>
  <c r="AN44" i="46"/>
  <c r="AM44" i="46"/>
  <c r="AJ44" i="46"/>
  <c r="AI44" i="46"/>
  <c r="AH44" i="46"/>
  <c r="AG44" i="46"/>
  <c r="AF44" i="46"/>
  <c r="Y44" i="46"/>
  <c r="X44" i="46"/>
  <c r="W44" i="46"/>
  <c r="V44" i="46"/>
  <c r="U44" i="46"/>
  <c r="T44" i="46"/>
  <c r="S44" i="46"/>
  <c r="R44" i="46"/>
  <c r="Q44" i="46"/>
  <c r="P44" i="46"/>
  <c r="O44" i="46"/>
  <c r="N44" i="46"/>
  <c r="L44" i="46"/>
  <c r="K44" i="46"/>
  <c r="J44" i="46"/>
  <c r="I44" i="46"/>
  <c r="A44" i="46"/>
  <c r="AN43" i="46"/>
  <c r="AM43" i="46"/>
  <c r="AJ43" i="46"/>
  <c r="AI43" i="46"/>
  <c r="AH43" i="46"/>
  <c r="AG43" i="46"/>
  <c r="AF43" i="46"/>
  <c r="Y43" i="46"/>
  <c r="X43" i="46"/>
  <c r="W43" i="46"/>
  <c r="V43" i="46"/>
  <c r="U43" i="46"/>
  <c r="T43" i="46"/>
  <c r="S43" i="46"/>
  <c r="R43" i="46"/>
  <c r="Q43" i="46"/>
  <c r="P43" i="46"/>
  <c r="O43" i="46"/>
  <c r="N43" i="46"/>
  <c r="L43" i="46"/>
  <c r="K43" i="46"/>
  <c r="J43" i="46"/>
  <c r="I43" i="46"/>
  <c r="A43" i="46"/>
  <c r="AN42" i="46"/>
  <c r="AM42" i="46"/>
  <c r="AJ42" i="46"/>
  <c r="AI42" i="46"/>
  <c r="AH42" i="46"/>
  <c r="AG42" i="46"/>
  <c r="AF42" i="46"/>
  <c r="Y42" i="46"/>
  <c r="X42" i="46"/>
  <c r="W42" i="46"/>
  <c r="V42" i="46"/>
  <c r="U42" i="46"/>
  <c r="T42" i="46"/>
  <c r="S42" i="46"/>
  <c r="R42" i="46"/>
  <c r="Q42" i="46"/>
  <c r="P42" i="46"/>
  <c r="O42" i="46"/>
  <c r="N42" i="46"/>
  <c r="L42" i="46"/>
  <c r="K42" i="46"/>
  <c r="J42" i="46"/>
  <c r="I42" i="46"/>
  <c r="A42" i="46"/>
  <c r="AN41" i="46"/>
  <c r="AM41" i="46"/>
  <c r="AJ41" i="46"/>
  <c r="AI41" i="46"/>
  <c r="AH41" i="46"/>
  <c r="AG41" i="46"/>
  <c r="AF41" i="46"/>
  <c r="Y41" i="46"/>
  <c r="X41" i="46"/>
  <c r="W41" i="46"/>
  <c r="V41" i="46"/>
  <c r="U41" i="46"/>
  <c r="T41" i="46"/>
  <c r="S41" i="46"/>
  <c r="R41" i="46"/>
  <c r="Q41" i="46"/>
  <c r="P41" i="46"/>
  <c r="O41" i="46"/>
  <c r="N41" i="46"/>
  <c r="L41" i="46"/>
  <c r="K41" i="46"/>
  <c r="J41" i="46"/>
  <c r="I41" i="46"/>
  <c r="A41" i="46"/>
  <c r="AN40" i="46"/>
  <c r="AM40" i="46"/>
  <c r="AJ40" i="46"/>
  <c r="AI40" i="46"/>
  <c r="AH40" i="46"/>
  <c r="AG40" i="46"/>
  <c r="AF40" i="46"/>
  <c r="Y40" i="46"/>
  <c r="X40" i="46"/>
  <c r="W40" i="46"/>
  <c r="V40" i="46"/>
  <c r="U40" i="46"/>
  <c r="T40" i="46"/>
  <c r="S40" i="46"/>
  <c r="R40" i="46"/>
  <c r="Q40" i="46"/>
  <c r="P40" i="46"/>
  <c r="O40" i="46"/>
  <c r="N40" i="46"/>
  <c r="L40" i="46"/>
  <c r="K40" i="46"/>
  <c r="J40" i="46"/>
  <c r="I40" i="46"/>
  <c r="A40" i="46"/>
  <c r="AN39" i="46"/>
  <c r="AM39" i="46"/>
  <c r="AJ39" i="46"/>
  <c r="AI39" i="46"/>
  <c r="AH39" i="46"/>
  <c r="AG39" i="46"/>
  <c r="AF39" i="46"/>
  <c r="Y39" i="46"/>
  <c r="X39" i="46"/>
  <c r="W39" i="46"/>
  <c r="V39" i="46"/>
  <c r="U39" i="46"/>
  <c r="T39" i="46"/>
  <c r="S39" i="46"/>
  <c r="R39" i="46"/>
  <c r="Q39" i="46"/>
  <c r="P39" i="46"/>
  <c r="O39" i="46"/>
  <c r="N39" i="46"/>
  <c r="L39" i="46"/>
  <c r="K39" i="46"/>
  <c r="J39" i="46"/>
  <c r="I39" i="46"/>
  <c r="A39" i="46"/>
  <c r="AN38" i="46"/>
  <c r="AM38" i="46"/>
  <c r="AJ38" i="46"/>
  <c r="AI38" i="46"/>
  <c r="AH38" i="46"/>
  <c r="AG38" i="46"/>
  <c r="AF38" i="46"/>
  <c r="Y38" i="46"/>
  <c r="X38" i="46"/>
  <c r="W38" i="46"/>
  <c r="V38" i="46"/>
  <c r="U38" i="46"/>
  <c r="T38" i="46"/>
  <c r="S38" i="46"/>
  <c r="R38" i="46"/>
  <c r="Q38" i="46"/>
  <c r="P38" i="46"/>
  <c r="O38" i="46"/>
  <c r="N38" i="46"/>
  <c r="L38" i="46"/>
  <c r="K38" i="46"/>
  <c r="J38" i="46"/>
  <c r="I38" i="46"/>
  <c r="A38" i="46"/>
  <c r="AN37" i="46"/>
  <c r="AM37" i="46"/>
  <c r="AJ37" i="46"/>
  <c r="AI37" i="46"/>
  <c r="AH37" i="46"/>
  <c r="AG37" i="46"/>
  <c r="AF37" i="46"/>
  <c r="Y37" i="46"/>
  <c r="X37" i="46"/>
  <c r="W37" i="46"/>
  <c r="V37" i="46"/>
  <c r="U37" i="46"/>
  <c r="T37" i="46"/>
  <c r="S37" i="46"/>
  <c r="R37" i="46"/>
  <c r="Q37" i="46"/>
  <c r="P37" i="46"/>
  <c r="O37" i="46"/>
  <c r="N37" i="46"/>
  <c r="L37" i="46"/>
  <c r="K37" i="46"/>
  <c r="J37" i="46"/>
  <c r="I37" i="46"/>
  <c r="A37" i="46"/>
  <c r="AN36" i="46"/>
  <c r="AM36" i="46"/>
  <c r="AJ36" i="46"/>
  <c r="AI36" i="46"/>
  <c r="AH36" i="46"/>
  <c r="AG36" i="46"/>
  <c r="AF36" i="46"/>
  <c r="Y36" i="46"/>
  <c r="X36" i="46"/>
  <c r="W36" i="46"/>
  <c r="V36" i="46"/>
  <c r="U36" i="46"/>
  <c r="T36" i="46"/>
  <c r="S36" i="46"/>
  <c r="R36" i="46"/>
  <c r="Q36" i="46"/>
  <c r="P36" i="46"/>
  <c r="O36" i="46"/>
  <c r="N36" i="46"/>
  <c r="L36" i="46"/>
  <c r="K36" i="46"/>
  <c r="J36" i="46"/>
  <c r="I36" i="46"/>
  <c r="A36" i="46"/>
  <c r="AN35" i="46"/>
  <c r="AM35" i="46"/>
  <c r="AJ35" i="46"/>
  <c r="AI35" i="46"/>
  <c r="AH35" i="46"/>
  <c r="AG35" i="46"/>
  <c r="AF35" i="46"/>
  <c r="Y35" i="46"/>
  <c r="X35" i="46"/>
  <c r="W35" i="46"/>
  <c r="V35" i="46"/>
  <c r="U35" i="46"/>
  <c r="T35" i="46"/>
  <c r="S35" i="46"/>
  <c r="R35" i="46"/>
  <c r="Q35" i="46"/>
  <c r="P35" i="46"/>
  <c r="O35" i="46"/>
  <c r="N35" i="46"/>
  <c r="L35" i="46"/>
  <c r="K35" i="46"/>
  <c r="J35" i="46"/>
  <c r="I35" i="46"/>
  <c r="A35" i="46"/>
  <c r="AN34" i="46"/>
  <c r="AM34" i="46"/>
  <c r="AJ34" i="46"/>
  <c r="AI34" i="46"/>
  <c r="AH34" i="46"/>
  <c r="AG34" i="46"/>
  <c r="AF34" i="46"/>
  <c r="Y34" i="46"/>
  <c r="X34" i="46"/>
  <c r="W34" i="46"/>
  <c r="V34" i="46"/>
  <c r="U34" i="46"/>
  <c r="T34" i="46"/>
  <c r="S34" i="46"/>
  <c r="R34" i="46"/>
  <c r="Q34" i="46"/>
  <c r="P34" i="46"/>
  <c r="O34" i="46"/>
  <c r="N34" i="46"/>
  <c r="L34" i="46"/>
  <c r="K34" i="46"/>
  <c r="J34" i="46"/>
  <c r="I34" i="46"/>
  <c r="A34" i="46"/>
  <c r="AN33" i="46"/>
  <c r="AM33" i="46"/>
  <c r="AJ33" i="46"/>
  <c r="AI33" i="46"/>
  <c r="AH33" i="46"/>
  <c r="AG33" i="46"/>
  <c r="AF33" i="46"/>
  <c r="Y33" i="46"/>
  <c r="X33" i="46"/>
  <c r="W33" i="46"/>
  <c r="V33" i="46"/>
  <c r="U33" i="46"/>
  <c r="T33" i="46"/>
  <c r="S33" i="46"/>
  <c r="R33" i="46"/>
  <c r="Q33" i="46"/>
  <c r="P33" i="46"/>
  <c r="O33" i="46"/>
  <c r="N33" i="46"/>
  <c r="L33" i="46"/>
  <c r="K33" i="46"/>
  <c r="J33" i="46"/>
  <c r="I33" i="46"/>
  <c r="A33" i="46"/>
  <c r="AN32" i="46"/>
  <c r="AM32" i="46"/>
  <c r="AJ32" i="46"/>
  <c r="AI32" i="46"/>
  <c r="AH32" i="46"/>
  <c r="AG32" i="46"/>
  <c r="AF32" i="46"/>
  <c r="Y32" i="46"/>
  <c r="X32" i="46"/>
  <c r="W32" i="46"/>
  <c r="V32" i="46"/>
  <c r="U32" i="46"/>
  <c r="T32" i="46"/>
  <c r="S32" i="46"/>
  <c r="R32" i="46"/>
  <c r="Q32" i="46"/>
  <c r="P32" i="46"/>
  <c r="O32" i="46"/>
  <c r="N32" i="46"/>
  <c r="L32" i="46"/>
  <c r="K32" i="46"/>
  <c r="J32" i="46"/>
  <c r="I32" i="46"/>
  <c r="A32" i="46"/>
  <c r="AN31" i="46"/>
  <c r="AM31" i="46"/>
  <c r="AJ31" i="46"/>
  <c r="AI31" i="46"/>
  <c r="AH31" i="46"/>
  <c r="AG31" i="46"/>
  <c r="AF31" i="46"/>
  <c r="Y31" i="46"/>
  <c r="X31" i="46"/>
  <c r="W31" i="46"/>
  <c r="V31" i="46"/>
  <c r="U31" i="46"/>
  <c r="T31" i="46"/>
  <c r="S31" i="46"/>
  <c r="R31" i="46"/>
  <c r="Q31" i="46"/>
  <c r="P31" i="46"/>
  <c r="O31" i="46"/>
  <c r="N31" i="46"/>
  <c r="L31" i="46"/>
  <c r="K31" i="46"/>
  <c r="J31" i="46"/>
  <c r="I31" i="46"/>
  <c r="A31" i="46"/>
  <c r="AN30" i="46"/>
  <c r="AM30" i="46"/>
  <c r="AJ30" i="46"/>
  <c r="AI30" i="46"/>
  <c r="AH30" i="46"/>
  <c r="AG30" i="46"/>
  <c r="AF30" i="46"/>
  <c r="Y30" i="46"/>
  <c r="X30" i="46"/>
  <c r="W30" i="46"/>
  <c r="V30" i="46"/>
  <c r="U30" i="46"/>
  <c r="T30" i="46"/>
  <c r="S30" i="46"/>
  <c r="R30" i="46"/>
  <c r="Q30" i="46"/>
  <c r="P30" i="46"/>
  <c r="O30" i="46"/>
  <c r="N30" i="46"/>
  <c r="L30" i="46"/>
  <c r="K30" i="46"/>
  <c r="J30" i="46"/>
  <c r="I30" i="46"/>
  <c r="A30" i="46"/>
  <c r="AN29" i="46"/>
  <c r="AM29" i="46"/>
  <c r="AJ29" i="46"/>
  <c r="AI29" i="46"/>
  <c r="AH29" i="46"/>
  <c r="AG29" i="46"/>
  <c r="AF29" i="46"/>
  <c r="Y29" i="46"/>
  <c r="X29" i="46"/>
  <c r="W29" i="46"/>
  <c r="V29" i="46"/>
  <c r="U29" i="46"/>
  <c r="T29" i="46"/>
  <c r="S29" i="46"/>
  <c r="R29" i="46"/>
  <c r="Q29" i="46"/>
  <c r="P29" i="46"/>
  <c r="O29" i="46"/>
  <c r="N29" i="46"/>
  <c r="L29" i="46"/>
  <c r="K29" i="46"/>
  <c r="J29" i="46"/>
  <c r="I29" i="46"/>
  <c r="A29" i="46"/>
  <c r="AN28" i="46"/>
  <c r="AM28" i="46"/>
  <c r="AJ28" i="46"/>
  <c r="AI28" i="46"/>
  <c r="AH28" i="46"/>
  <c r="AG28" i="46"/>
  <c r="AF28" i="46"/>
  <c r="Y28" i="46"/>
  <c r="X28" i="46"/>
  <c r="W28" i="46"/>
  <c r="V28" i="46"/>
  <c r="U28" i="46"/>
  <c r="T28" i="46"/>
  <c r="S28" i="46"/>
  <c r="R28" i="46"/>
  <c r="Q28" i="46"/>
  <c r="P28" i="46"/>
  <c r="O28" i="46"/>
  <c r="N28" i="46"/>
  <c r="L28" i="46"/>
  <c r="K28" i="46"/>
  <c r="J28" i="46"/>
  <c r="I28" i="46"/>
  <c r="A28" i="46"/>
  <c r="AN27" i="46"/>
  <c r="AM27" i="46"/>
  <c r="AJ27" i="46"/>
  <c r="AI27" i="46"/>
  <c r="AH27" i="46"/>
  <c r="AG27" i="46"/>
  <c r="AF27" i="46"/>
  <c r="Y27" i="46"/>
  <c r="X27" i="46"/>
  <c r="W27" i="46"/>
  <c r="V27" i="46"/>
  <c r="U27" i="46"/>
  <c r="T27" i="46"/>
  <c r="S27" i="46"/>
  <c r="R27" i="46"/>
  <c r="Q27" i="46"/>
  <c r="P27" i="46"/>
  <c r="O27" i="46"/>
  <c r="N27" i="46"/>
  <c r="L27" i="46"/>
  <c r="K27" i="46"/>
  <c r="J27" i="46"/>
  <c r="I27" i="46"/>
  <c r="A27" i="46"/>
  <c r="AN26" i="46"/>
  <c r="AM26" i="46"/>
  <c r="AJ26" i="46"/>
  <c r="AI26" i="46"/>
  <c r="AH26" i="46"/>
  <c r="AG26" i="46"/>
  <c r="AF26" i="46"/>
  <c r="Y26" i="46"/>
  <c r="X26" i="46"/>
  <c r="W26" i="46"/>
  <c r="V26" i="46"/>
  <c r="U26" i="46"/>
  <c r="T26" i="46"/>
  <c r="S26" i="46"/>
  <c r="R26" i="46"/>
  <c r="Q26" i="46"/>
  <c r="P26" i="46"/>
  <c r="O26" i="46"/>
  <c r="N26" i="46"/>
  <c r="L26" i="46"/>
  <c r="K26" i="46"/>
  <c r="J26" i="46"/>
  <c r="I26" i="46"/>
  <c r="A26" i="46"/>
  <c r="AN25" i="46"/>
  <c r="AM25" i="46"/>
  <c r="AJ25" i="46"/>
  <c r="AI25" i="46"/>
  <c r="AH25" i="46"/>
  <c r="AG25" i="46"/>
  <c r="AF25" i="46"/>
  <c r="Y25" i="46"/>
  <c r="X25" i="46"/>
  <c r="W25" i="46"/>
  <c r="V25" i="46"/>
  <c r="U25" i="46"/>
  <c r="T25" i="46"/>
  <c r="S25" i="46"/>
  <c r="R25" i="46"/>
  <c r="Q25" i="46"/>
  <c r="P25" i="46"/>
  <c r="O25" i="46"/>
  <c r="N25" i="46"/>
  <c r="L25" i="46"/>
  <c r="K25" i="46"/>
  <c r="J25" i="46"/>
  <c r="I25" i="46"/>
  <c r="A25" i="46"/>
  <c r="AN24" i="46"/>
  <c r="AM24" i="46"/>
  <c r="AJ24" i="46"/>
  <c r="AI24" i="46"/>
  <c r="AH24" i="46"/>
  <c r="AG24" i="46"/>
  <c r="AF24" i="46"/>
  <c r="Y24" i="46"/>
  <c r="X24" i="46"/>
  <c r="W24" i="46"/>
  <c r="V24" i="46"/>
  <c r="U24" i="46"/>
  <c r="T24" i="46"/>
  <c r="S24" i="46"/>
  <c r="R24" i="46"/>
  <c r="Q24" i="46"/>
  <c r="P24" i="46"/>
  <c r="O24" i="46"/>
  <c r="N24" i="46"/>
  <c r="L24" i="46"/>
  <c r="K24" i="46"/>
  <c r="J24" i="46"/>
  <c r="I24" i="46"/>
  <c r="A24" i="46"/>
  <c r="AN23" i="46"/>
  <c r="AM23" i="46"/>
  <c r="AJ23" i="46"/>
  <c r="AI23" i="46"/>
  <c r="AH23" i="46"/>
  <c r="AG23" i="46"/>
  <c r="AF23" i="46"/>
  <c r="Y23" i="46"/>
  <c r="X23" i="46"/>
  <c r="W23" i="46"/>
  <c r="V23" i="46"/>
  <c r="U23" i="46"/>
  <c r="T23" i="46"/>
  <c r="S23" i="46"/>
  <c r="R23" i="46"/>
  <c r="Q23" i="46"/>
  <c r="P23" i="46"/>
  <c r="O23" i="46"/>
  <c r="N23" i="46"/>
  <c r="L23" i="46"/>
  <c r="K23" i="46"/>
  <c r="J23" i="46"/>
  <c r="I23" i="46"/>
  <c r="A23" i="46"/>
  <c r="AN22" i="46"/>
  <c r="AM22" i="46"/>
  <c r="AJ22" i="46"/>
  <c r="AI22" i="46"/>
  <c r="AH22" i="46"/>
  <c r="AG22" i="46"/>
  <c r="AF22" i="46"/>
  <c r="Y22" i="46"/>
  <c r="X22" i="46"/>
  <c r="W22" i="46"/>
  <c r="V22" i="46"/>
  <c r="U22" i="46"/>
  <c r="T22" i="46"/>
  <c r="S22" i="46"/>
  <c r="R22" i="46"/>
  <c r="Q22" i="46"/>
  <c r="P22" i="46"/>
  <c r="O22" i="46"/>
  <c r="N22" i="46"/>
  <c r="L22" i="46"/>
  <c r="K22" i="46"/>
  <c r="J22" i="46"/>
  <c r="I22" i="46"/>
  <c r="A22" i="46"/>
  <c r="AN21" i="46"/>
  <c r="AM21" i="46"/>
  <c r="AJ21" i="46"/>
  <c r="AI21" i="46"/>
  <c r="AH21" i="46"/>
  <c r="AG21" i="46"/>
  <c r="AF21" i="46"/>
  <c r="Y21" i="46"/>
  <c r="X21" i="46"/>
  <c r="W21" i="46"/>
  <c r="V21" i="46"/>
  <c r="U21" i="46"/>
  <c r="T21" i="46"/>
  <c r="S21" i="46"/>
  <c r="R21" i="46"/>
  <c r="Q21" i="46"/>
  <c r="P21" i="46"/>
  <c r="O21" i="46"/>
  <c r="N21" i="46"/>
  <c r="L21" i="46"/>
  <c r="K21" i="46"/>
  <c r="J21" i="46"/>
  <c r="I21" i="46"/>
  <c r="A21" i="46"/>
  <c r="AN20" i="46"/>
  <c r="AM20" i="46"/>
  <c r="AJ20" i="46"/>
  <c r="AI20" i="46"/>
  <c r="AH20" i="46"/>
  <c r="AG20" i="46"/>
  <c r="AF20" i="46"/>
  <c r="Y20" i="46"/>
  <c r="X20" i="46"/>
  <c r="W20" i="46"/>
  <c r="V20" i="46"/>
  <c r="U20" i="46"/>
  <c r="T20" i="46"/>
  <c r="S20" i="46"/>
  <c r="R20" i="46"/>
  <c r="Q20" i="46"/>
  <c r="P20" i="46"/>
  <c r="O20" i="46"/>
  <c r="N20" i="46"/>
  <c r="L20" i="46"/>
  <c r="K20" i="46"/>
  <c r="J20" i="46"/>
  <c r="I20" i="46"/>
  <c r="A20" i="46"/>
  <c r="AN19" i="46"/>
  <c r="AM19" i="46"/>
  <c r="AJ19" i="46"/>
  <c r="AI19" i="46"/>
  <c r="AH19" i="46"/>
  <c r="AG19" i="46"/>
  <c r="AF19" i="46"/>
  <c r="Y19" i="46"/>
  <c r="X19" i="46"/>
  <c r="W19" i="46"/>
  <c r="V19" i="46"/>
  <c r="U19" i="46"/>
  <c r="T19" i="46"/>
  <c r="S19" i="46"/>
  <c r="R19" i="46"/>
  <c r="Q19" i="46"/>
  <c r="P19" i="46"/>
  <c r="O19" i="46"/>
  <c r="N19" i="46"/>
  <c r="L19" i="46"/>
  <c r="K19" i="46"/>
  <c r="J19" i="46"/>
  <c r="I19" i="46"/>
  <c r="A19" i="46"/>
  <c r="AN18" i="46"/>
  <c r="AM18" i="46"/>
  <c r="AJ18" i="46"/>
  <c r="AI18" i="46"/>
  <c r="AH18" i="46"/>
  <c r="AG18" i="46"/>
  <c r="AF18" i="46"/>
  <c r="Y18" i="46"/>
  <c r="X18" i="46"/>
  <c r="W18" i="46"/>
  <c r="V18" i="46"/>
  <c r="U18" i="46"/>
  <c r="T18" i="46"/>
  <c r="S18" i="46"/>
  <c r="R18" i="46"/>
  <c r="Q18" i="46"/>
  <c r="P18" i="46"/>
  <c r="O18" i="46"/>
  <c r="N18" i="46"/>
  <c r="L18" i="46"/>
  <c r="K18" i="46"/>
  <c r="J18" i="46"/>
  <c r="I18" i="46"/>
  <c r="A18" i="46"/>
  <c r="AN17" i="46"/>
  <c r="AM17" i="46"/>
  <c r="AJ17" i="46"/>
  <c r="AI17" i="46"/>
  <c r="AH17" i="46"/>
  <c r="AG17" i="46"/>
  <c r="AF17" i="46"/>
  <c r="Y17" i="46"/>
  <c r="X17" i="46"/>
  <c r="W17" i="46"/>
  <c r="V17" i="46"/>
  <c r="U17" i="46"/>
  <c r="T17" i="46"/>
  <c r="S17" i="46"/>
  <c r="R17" i="46"/>
  <c r="Q17" i="46"/>
  <c r="P17" i="46"/>
  <c r="O17" i="46"/>
  <c r="N17" i="46"/>
  <c r="L17" i="46"/>
  <c r="K17" i="46"/>
  <c r="J17" i="46"/>
  <c r="I17" i="46"/>
  <c r="A17" i="46"/>
  <c r="AN16" i="46"/>
  <c r="AM16" i="46"/>
  <c r="AJ16" i="46"/>
  <c r="AI16" i="46"/>
  <c r="AH16" i="46"/>
  <c r="AG16" i="46"/>
  <c r="AF16" i="46"/>
  <c r="Y16" i="46"/>
  <c r="X16" i="46"/>
  <c r="W16" i="46"/>
  <c r="V16" i="46"/>
  <c r="U16" i="46"/>
  <c r="T16" i="46"/>
  <c r="S16" i="46"/>
  <c r="R16" i="46"/>
  <c r="Q16" i="46"/>
  <c r="P16" i="46"/>
  <c r="O16" i="46"/>
  <c r="N16" i="46"/>
  <c r="L16" i="46"/>
  <c r="K16" i="46"/>
  <c r="J16" i="46"/>
  <c r="I16" i="46"/>
  <c r="A16" i="46"/>
  <c r="AN15" i="46"/>
  <c r="AM15" i="46"/>
  <c r="AJ15" i="46"/>
  <c r="AI15" i="46"/>
  <c r="AH15" i="46"/>
  <c r="AG15" i="46"/>
  <c r="AF15" i="46"/>
  <c r="Y15" i="46"/>
  <c r="X15" i="46"/>
  <c r="W15" i="46"/>
  <c r="V15" i="46"/>
  <c r="U15" i="46"/>
  <c r="T15" i="46"/>
  <c r="S15" i="46"/>
  <c r="R15" i="46"/>
  <c r="Q15" i="46"/>
  <c r="P15" i="46"/>
  <c r="O15" i="46"/>
  <c r="N15" i="46"/>
  <c r="L15" i="46"/>
  <c r="K15" i="46"/>
  <c r="J15" i="46"/>
  <c r="I15" i="46"/>
  <c r="A15" i="46"/>
  <c r="AN14" i="46"/>
  <c r="AM14" i="46"/>
  <c r="AJ14" i="46"/>
  <c r="AI14" i="46"/>
  <c r="AH14" i="46"/>
  <c r="AG14" i="46"/>
  <c r="AF14" i="46"/>
  <c r="Y14" i="46"/>
  <c r="X14" i="46"/>
  <c r="W14" i="46"/>
  <c r="V14" i="46"/>
  <c r="U14" i="46"/>
  <c r="T14" i="46"/>
  <c r="S14" i="46"/>
  <c r="R14" i="46"/>
  <c r="Q14" i="46"/>
  <c r="P14" i="46"/>
  <c r="O14" i="46"/>
  <c r="N14" i="46"/>
  <c r="L14" i="46"/>
  <c r="K14" i="46"/>
  <c r="J14" i="46"/>
  <c r="I14" i="46"/>
  <c r="A14" i="46"/>
  <c r="AN13" i="46"/>
  <c r="AM13" i="46"/>
  <c r="AJ13" i="46"/>
  <c r="AI13" i="46"/>
  <c r="AH13" i="46"/>
  <c r="AG13" i="46"/>
  <c r="AF13" i="46"/>
  <c r="Y13" i="46"/>
  <c r="X13" i="46"/>
  <c r="W13" i="46"/>
  <c r="V13" i="46"/>
  <c r="U13" i="46"/>
  <c r="T13" i="46"/>
  <c r="S13" i="46"/>
  <c r="R13" i="46"/>
  <c r="Q13" i="46"/>
  <c r="P13" i="46"/>
  <c r="O13" i="46"/>
  <c r="N13" i="46"/>
  <c r="L13" i="46"/>
  <c r="K13" i="46"/>
  <c r="J13" i="46"/>
  <c r="I13" i="46"/>
  <c r="A13" i="46"/>
  <c r="AN12" i="46"/>
  <c r="AM12" i="46"/>
  <c r="AJ12" i="46"/>
  <c r="AI12" i="46"/>
  <c r="AH12" i="46"/>
  <c r="AG12" i="46"/>
  <c r="AF12" i="46"/>
  <c r="Y12" i="46"/>
  <c r="X12" i="46"/>
  <c r="W12" i="46"/>
  <c r="V12" i="46"/>
  <c r="U12" i="46"/>
  <c r="T12" i="46"/>
  <c r="S12" i="46"/>
  <c r="R12" i="46"/>
  <c r="Q12" i="46"/>
  <c r="P12" i="46"/>
  <c r="O12" i="46"/>
  <c r="N12" i="46"/>
  <c r="L12" i="46"/>
  <c r="K12" i="46"/>
  <c r="J12" i="46"/>
  <c r="I12" i="46"/>
  <c r="A12" i="46"/>
  <c r="AN11" i="46"/>
  <c r="AM11" i="46"/>
  <c r="AJ11" i="46"/>
  <c r="AI11" i="46"/>
  <c r="AH11" i="46"/>
  <c r="AG11" i="46"/>
  <c r="AF11" i="46"/>
  <c r="Y11" i="46"/>
  <c r="X11" i="46"/>
  <c r="W11" i="46"/>
  <c r="V11" i="46"/>
  <c r="U11" i="46"/>
  <c r="T11" i="46"/>
  <c r="S11" i="46"/>
  <c r="R11" i="46"/>
  <c r="Q11" i="46"/>
  <c r="P11" i="46"/>
  <c r="O11" i="46"/>
  <c r="N11" i="46"/>
  <c r="L11" i="46"/>
  <c r="K11" i="46"/>
  <c r="J11" i="46"/>
  <c r="I11" i="46"/>
  <c r="A11" i="46"/>
  <c r="AN10" i="46"/>
  <c r="AM10" i="46"/>
  <c r="AJ10" i="46"/>
  <c r="AI10" i="46"/>
  <c r="AH10" i="46"/>
  <c r="AG10" i="46"/>
  <c r="AF10" i="46"/>
  <c r="Y10" i="46"/>
  <c r="X10" i="46"/>
  <c r="W10" i="46"/>
  <c r="V10" i="46"/>
  <c r="U10" i="46"/>
  <c r="T10" i="46"/>
  <c r="S10" i="46"/>
  <c r="R10" i="46"/>
  <c r="Q10" i="46"/>
  <c r="P10" i="46"/>
  <c r="O10" i="46"/>
  <c r="N10" i="46"/>
  <c r="L10" i="46"/>
  <c r="K10" i="46"/>
  <c r="J10" i="46"/>
  <c r="I10" i="46"/>
  <c r="A10" i="46"/>
  <c r="AN9" i="46"/>
  <c r="AM9" i="46"/>
  <c r="AJ9" i="46"/>
  <c r="AI9" i="46"/>
  <c r="AH9" i="46"/>
  <c r="AG9" i="46"/>
  <c r="AF9" i="46"/>
  <c r="Y9" i="46"/>
  <c r="X9" i="46"/>
  <c r="W9" i="46"/>
  <c r="V9" i="46"/>
  <c r="U9" i="46"/>
  <c r="T9" i="46"/>
  <c r="S9" i="46"/>
  <c r="R9" i="46"/>
  <c r="Q9" i="46"/>
  <c r="P9" i="46"/>
  <c r="O9" i="46"/>
  <c r="N9" i="46"/>
  <c r="L9" i="46"/>
  <c r="K9" i="46"/>
  <c r="J9" i="46"/>
  <c r="I9" i="46"/>
  <c r="A9" i="46"/>
  <c r="AN8" i="46"/>
  <c r="AM8" i="46"/>
  <c r="AJ8" i="46"/>
  <c r="AI8" i="46"/>
  <c r="AH8" i="46"/>
  <c r="AG8" i="46"/>
  <c r="AF8" i="46"/>
  <c r="Y8" i="46"/>
  <c r="X8" i="46"/>
  <c r="W8" i="46"/>
  <c r="V8" i="46"/>
  <c r="U8" i="46"/>
  <c r="T8" i="46"/>
  <c r="S8" i="46"/>
  <c r="R8" i="46"/>
  <c r="Q8" i="46"/>
  <c r="P8" i="46"/>
  <c r="O8" i="46"/>
  <c r="N8" i="46"/>
  <c r="L8" i="46"/>
  <c r="K8" i="46"/>
  <c r="J8" i="46"/>
  <c r="I8" i="46"/>
  <c r="A8" i="46"/>
  <c r="AN7" i="46"/>
  <c r="AM7" i="46"/>
  <c r="AJ7" i="46"/>
  <c r="AI7" i="46"/>
  <c r="AH7" i="46"/>
  <c r="AG7" i="46"/>
  <c r="AF7" i="46"/>
  <c r="Y7" i="46"/>
  <c r="X7" i="46"/>
  <c r="W7" i="46"/>
  <c r="V7" i="46"/>
  <c r="U7" i="46"/>
  <c r="T7" i="46"/>
  <c r="S7" i="46"/>
  <c r="R7" i="46"/>
  <c r="Q7" i="46"/>
  <c r="P7" i="46"/>
  <c r="O7" i="46"/>
  <c r="N7" i="46"/>
  <c r="L7" i="46"/>
  <c r="K7" i="46"/>
  <c r="J7" i="46"/>
  <c r="I7" i="46"/>
  <c r="A7" i="46"/>
  <c r="AN6" i="46"/>
  <c r="AM6" i="46"/>
  <c r="AJ6" i="46"/>
  <c r="AI6" i="46"/>
  <c r="AH6" i="46"/>
  <c r="AG6" i="46"/>
  <c r="AF6" i="46"/>
  <c r="Y6" i="46"/>
  <c r="X6" i="46"/>
  <c r="W6" i="46"/>
  <c r="V6" i="46"/>
  <c r="U6" i="46"/>
  <c r="T6" i="46"/>
  <c r="S6" i="46"/>
  <c r="R6" i="46"/>
  <c r="Q6" i="46"/>
  <c r="P6" i="46"/>
  <c r="O6" i="46"/>
  <c r="N6" i="46"/>
  <c r="L6" i="46"/>
  <c r="K6" i="46"/>
  <c r="J6" i="46"/>
  <c r="I6" i="46"/>
  <c r="A6" i="46"/>
  <c r="AN5" i="46"/>
  <c r="AM5" i="46"/>
  <c r="AI5" i="46"/>
  <c r="AH5" i="46"/>
  <c r="AG5" i="46"/>
  <c r="AF5" i="46"/>
  <c r="Y5" i="46"/>
  <c r="X5" i="46"/>
  <c r="W5" i="46"/>
  <c r="V5" i="46"/>
  <c r="U5" i="46"/>
  <c r="T5" i="46"/>
  <c r="S5" i="46"/>
  <c r="R5" i="46"/>
  <c r="Q5" i="46"/>
  <c r="P5" i="46"/>
  <c r="O5" i="46"/>
  <c r="N5" i="46"/>
  <c r="L5" i="46"/>
  <c r="K5" i="46"/>
  <c r="J5" i="46"/>
  <c r="I5" i="46"/>
  <c r="B5" i="46"/>
  <c r="B6" i="46" s="1"/>
  <c r="B7" i="46" s="1"/>
  <c r="B8" i="46" s="1"/>
  <c r="B9" i="46" s="1"/>
  <c r="B10" i="46" s="1"/>
  <c r="B11" i="46" s="1"/>
  <c r="B12" i="46" s="1"/>
  <c r="B13" i="46" s="1"/>
  <c r="B14" i="46" s="1"/>
  <c r="B15" i="46" s="1"/>
  <c r="B16" i="46" s="1"/>
  <c r="B17" i="46" s="1"/>
  <c r="B18" i="46" s="1"/>
  <c r="B19" i="46" s="1"/>
  <c r="B20" i="46" s="1"/>
  <c r="B21" i="46" s="1"/>
  <c r="B22" i="46" s="1"/>
  <c r="B23" i="46" s="1"/>
  <c r="B24" i="46" s="1"/>
  <c r="B25" i="46" s="1"/>
  <c r="B26" i="46" s="1"/>
  <c r="B27" i="46" s="1"/>
  <c r="B28" i="46" s="1"/>
  <c r="B29" i="46" s="1"/>
  <c r="B30" i="46" s="1"/>
  <c r="B31" i="46" s="1"/>
  <c r="B32" i="46" s="1"/>
  <c r="B33" i="46" s="1"/>
  <c r="B34" i="46" s="1"/>
  <c r="B35" i="46" s="1"/>
  <c r="B36" i="46" s="1"/>
  <c r="B37" i="46" s="1"/>
  <c r="B38" i="46" s="1"/>
  <c r="B39" i="46" s="1"/>
  <c r="B40" i="46" s="1"/>
  <c r="B41" i="46" s="1"/>
  <c r="B42" i="46" s="1"/>
  <c r="B43" i="46" s="1"/>
  <c r="B44" i="46" s="1"/>
  <c r="B45" i="46" s="1"/>
  <c r="B46" i="46" s="1"/>
  <c r="B47" i="46" s="1"/>
  <c r="B48" i="46" s="1"/>
  <c r="B49" i="46" s="1"/>
  <c r="B50" i="46" s="1"/>
  <c r="B51" i="46" s="1"/>
  <c r="B52" i="46" s="1"/>
  <c r="B53" i="46" s="1"/>
  <c r="B54" i="46" s="1"/>
  <c r="B55" i="46" s="1"/>
  <c r="B56" i="46" s="1"/>
  <c r="B57" i="46" s="1"/>
  <c r="B58" i="46" s="1"/>
  <c r="B59" i="46" s="1"/>
  <c r="B60" i="46" s="1"/>
  <c r="B61" i="46" s="1"/>
  <c r="B62" i="46" s="1"/>
  <c r="B63" i="46" s="1"/>
  <c r="A5" i="46"/>
  <c r="AN4" i="46"/>
  <c r="AM4" i="46"/>
  <c r="AI4" i="46"/>
  <c r="AH4" i="46"/>
  <c r="AG4" i="46"/>
  <c r="AF4" i="46"/>
  <c r="Y4" i="46"/>
  <c r="X4" i="46"/>
  <c r="W4" i="46"/>
  <c r="V4" i="46"/>
  <c r="U4" i="46"/>
  <c r="T4" i="46"/>
  <c r="S4" i="46"/>
  <c r="R4" i="46"/>
  <c r="Q4" i="46"/>
  <c r="P4" i="46"/>
  <c r="O4" i="46"/>
  <c r="N4" i="46"/>
  <c r="L4" i="46"/>
  <c r="K4" i="46"/>
  <c r="J4" i="46"/>
  <c r="I4" i="46"/>
  <c r="A4" i="46"/>
  <c r="AE252" i="46" l="1"/>
  <c r="T66" i="46"/>
  <c r="I190" i="46"/>
  <c r="W252" i="46"/>
  <c r="J130" i="46"/>
  <c r="Y128" i="46"/>
  <c r="O191" i="46"/>
  <c r="O252" i="46"/>
  <c r="K66" i="46"/>
  <c r="AF191" i="46"/>
  <c r="AH66" i="46"/>
  <c r="Q128" i="46"/>
  <c r="R190" i="46"/>
  <c r="V193" i="46"/>
  <c r="AD252" i="46"/>
  <c r="W129" i="46"/>
  <c r="AF190" i="46"/>
  <c r="V192" i="46"/>
  <c r="Q66" i="46"/>
  <c r="Y66" i="46"/>
  <c r="P128" i="46"/>
  <c r="X128" i="46"/>
  <c r="R129" i="46"/>
  <c r="O190" i="46"/>
  <c r="W190" i="46"/>
  <c r="J191" i="46"/>
  <c r="V191" i="46"/>
  <c r="N252" i="46"/>
  <c r="V252" i="46"/>
  <c r="AF253" i="46"/>
  <c r="L66" i="46"/>
  <c r="U66" i="46"/>
  <c r="AI66" i="46"/>
  <c r="K128" i="46"/>
  <c r="T128" i="46"/>
  <c r="AH128" i="46"/>
  <c r="V130" i="46"/>
  <c r="AH129" i="46"/>
  <c r="AG130" i="46"/>
  <c r="J190" i="46"/>
  <c r="S190" i="46"/>
  <c r="AG190" i="46"/>
  <c r="S192" i="46"/>
  <c r="P191" i="46"/>
  <c r="AG191" i="46"/>
  <c r="AG192" i="46"/>
  <c r="J252" i="46"/>
  <c r="R252" i="46"/>
  <c r="Z252" i="46"/>
  <c r="AH252" i="46"/>
  <c r="AA253" i="46"/>
  <c r="AG252" i="46"/>
  <c r="P66" i="46"/>
  <c r="X66" i="46"/>
  <c r="L128" i="46"/>
  <c r="U128" i="46"/>
  <c r="AI128" i="46"/>
  <c r="K129" i="46"/>
  <c r="N190" i="46"/>
  <c r="V190" i="46"/>
  <c r="AM190" i="46"/>
  <c r="I191" i="46"/>
  <c r="T191" i="46"/>
  <c r="K252" i="46"/>
  <c r="S252" i="46"/>
  <c r="AA252" i="46"/>
  <c r="AI252" i="46"/>
  <c r="P253" i="46"/>
  <c r="R254" i="46"/>
  <c r="X254" i="46"/>
  <c r="K81" i="43"/>
  <c r="G81" i="43"/>
  <c r="M80" i="43"/>
  <c r="H80" i="43"/>
  <c r="M79" i="43"/>
  <c r="H79" i="43"/>
  <c r="M78" i="43"/>
  <c r="H78" i="43"/>
  <c r="M77" i="43"/>
  <c r="H77" i="43"/>
  <c r="M76" i="43"/>
  <c r="H76" i="43"/>
  <c r="M75" i="43"/>
  <c r="H75" i="43"/>
  <c r="M74" i="43"/>
  <c r="H74" i="43"/>
  <c r="M73" i="43"/>
  <c r="H73" i="43"/>
  <c r="M72" i="43"/>
  <c r="H72" i="43"/>
  <c r="M71" i="43"/>
  <c r="H71" i="43"/>
  <c r="M70" i="43"/>
  <c r="H70" i="43"/>
  <c r="M68" i="43"/>
  <c r="H68" i="43"/>
  <c r="M67" i="43"/>
  <c r="H67" i="43"/>
  <c r="M66" i="43"/>
  <c r="H66" i="43"/>
  <c r="M65" i="43"/>
  <c r="H65" i="43"/>
  <c r="M64" i="43"/>
  <c r="J81" i="43"/>
  <c r="F81" i="43"/>
  <c r="L81" i="43"/>
  <c r="H81" i="43"/>
  <c r="D81" i="43"/>
  <c r="J80" i="43"/>
  <c r="E80" i="43"/>
  <c r="J79" i="43"/>
  <c r="E79" i="43"/>
  <c r="E81" i="43"/>
  <c r="F80" i="43"/>
  <c r="F79" i="43"/>
  <c r="G78" i="43"/>
  <c r="K77" i="43"/>
  <c r="E77" i="43"/>
  <c r="G76" i="43"/>
  <c r="K75" i="43"/>
  <c r="E75" i="43"/>
  <c r="G74" i="43"/>
  <c r="K73" i="43"/>
  <c r="E73" i="43"/>
  <c r="G72" i="43"/>
  <c r="K71" i="43"/>
  <c r="E71" i="43"/>
  <c r="G70" i="43"/>
  <c r="K68" i="43"/>
  <c r="E68" i="43"/>
  <c r="G67" i="43"/>
  <c r="K66" i="43"/>
  <c r="E66" i="43"/>
  <c r="G65" i="43"/>
  <c r="K64" i="43"/>
  <c r="F64" i="43"/>
  <c r="K63" i="43"/>
  <c r="F63" i="43"/>
  <c r="K62" i="43"/>
  <c r="F62" i="43"/>
  <c r="K61" i="43"/>
  <c r="F61" i="43"/>
  <c r="K60" i="43"/>
  <c r="F60" i="43"/>
  <c r="K59" i="43"/>
  <c r="F59" i="43"/>
  <c r="K58" i="43"/>
  <c r="F58" i="43"/>
  <c r="K57" i="43"/>
  <c r="F57" i="43"/>
  <c r="K55" i="43"/>
  <c r="F55" i="43"/>
  <c r="K54" i="43"/>
  <c r="F54" i="43"/>
  <c r="K53" i="43"/>
  <c r="F53" i="43"/>
  <c r="K52" i="43"/>
  <c r="F52" i="43"/>
  <c r="K51" i="43"/>
  <c r="F51" i="43"/>
  <c r="K50" i="43"/>
  <c r="F50" i="43"/>
  <c r="K49" i="43"/>
  <c r="F49" i="43"/>
  <c r="K48" i="43"/>
  <c r="F48" i="43"/>
  <c r="K47" i="43"/>
  <c r="F47" i="43"/>
  <c r="K46" i="43"/>
  <c r="F46" i="43"/>
  <c r="K45" i="43"/>
  <c r="F45" i="43"/>
  <c r="K44" i="43"/>
  <c r="F44" i="43"/>
  <c r="K42" i="43"/>
  <c r="F42" i="43"/>
  <c r="K41" i="43"/>
  <c r="F41" i="43"/>
  <c r="K40" i="43"/>
  <c r="F40" i="43"/>
  <c r="K39" i="43"/>
  <c r="F39" i="43"/>
  <c r="K38" i="43"/>
  <c r="F38" i="43"/>
  <c r="K37" i="43"/>
  <c r="F37" i="43"/>
  <c r="K36" i="43"/>
  <c r="F36" i="43"/>
  <c r="K35" i="43"/>
  <c r="F35" i="43"/>
  <c r="K34" i="43"/>
  <c r="F34" i="43"/>
  <c r="K33" i="43"/>
  <c r="F33" i="43"/>
  <c r="K32" i="43"/>
  <c r="F32" i="43"/>
  <c r="K31" i="43"/>
  <c r="F31" i="43"/>
  <c r="K29" i="43"/>
  <c r="F29" i="43"/>
  <c r="K28" i="43"/>
  <c r="F28" i="43"/>
  <c r="K27" i="43"/>
  <c r="F27" i="43"/>
  <c r="K26" i="43"/>
  <c r="F26" i="43"/>
  <c r="K25" i="43"/>
  <c r="F25" i="43"/>
  <c r="L80" i="43"/>
  <c r="L79" i="43"/>
  <c r="L78" i="43"/>
  <c r="F78" i="43"/>
  <c r="J77" i="43"/>
  <c r="L76" i="43"/>
  <c r="F76" i="43"/>
  <c r="J75" i="43"/>
  <c r="L74" i="43"/>
  <c r="F74" i="43"/>
  <c r="J73" i="43"/>
  <c r="L72" i="43"/>
  <c r="F72" i="43"/>
  <c r="J71" i="43"/>
  <c r="L70" i="43"/>
  <c r="F70" i="43"/>
  <c r="J68" i="43"/>
  <c r="L67" i="43"/>
  <c r="F67" i="43"/>
  <c r="J66" i="43"/>
  <c r="L65" i="43"/>
  <c r="F65" i="43"/>
  <c r="J64" i="43"/>
  <c r="E64" i="43"/>
  <c r="J63" i="43"/>
  <c r="E63" i="43"/>
  <c r="J62" i="43"/>
  <c r="E62" i="43"/>
  <c r="J61" i="43"/>
  <c r="E61" i="43"/>
  <c r="J60" i="43"/>
  <c r="E60" i="43"/>
  <c r="J59" i="43"/>
  <c r="E59" i="43"/>
  <c r="J58" i="43"/>
  <c r="E58" i="43"/>
  <c r="J57" i="43"/>
  <c r="E57" i="43"/>
  <c r="J55" i="43"/>
  <c r="E55" i="43"/>
  <c r="J54" i="43"/>
  <c r="E54" i="43"/>
  <c r="J53" i="43"/>
  <c r="E53" i="43"/>
  <c r="J52" i="43"/>
  <c r="E52" i="43"/>
  <c r="J51" i="43"/>
  <c r="E51" i="43"/>
  <c r="J50" i="43"/>
  <c r="E50" i="43"/>
  <c r="J49" i="43"/>
  <c r="E49" i="43"/>
  <c r="J48" i="43"/>
  <c r="E48" i="43"/>
  <c r="J47" i="43"/>
  <c r="E47" i="43"/>
  <c r="J46" i="43"/>
  <c r="E46" i="43"/>
  <c r="J45" i="43"/>
  <c r="E45" i="43"/>
  <c r="J44" i="43"/>
  <c r="E44" i="43"/>
  <c r="J42" i="43"/>
  <c r="E42" i="43"/>
  <c r="J41" i="43"/>
  <c r="E41" i="43"/>
  <c r="J40" i="43"/>
  <c r="E40" i="43"/>
  <c r="J39" i="43"/>
  <c r="E39" i="43"/>
  <c r="J38" i="43"/>
  <c r="E38" i="43"/>
  <c r="J37" i="43"/>
  <c r="I81" i="43"/>
  <c r="G80" i="43"/>
  <c r="G79" i="43"/>
  <c r="J78" i="43"/>
  <c r="L77" i="43"/>
  <c r="F77" i="43"/>
  <c r="J76" i="43"/>
  <c r="L75" i="43"/>
  <c r="F75" i="43"/>
  <c r="J74" i="43"/>
  <c r="L73" i="43"/>
  <c r="F73" i="43"/>
  <c r="J72" i="43"/>
  <c r="L71" i="43"/>
  <c r="F71" i="43"/>
  <c r="J70" i="43"/>
  <c r="L68" i="43"/>
  <c r="F68" i="43"/>
  <c r="J67" i="43"/>
  <c r="L66" i="43"/>
  <c r="F66" i="43"/>
  <c r="J65" i="43"/>
  <c r="L64" i="43"/>
  <c r="G64" i="43"/>
  <c r="L63" i="43"/>
  <c r="G63" i="43"/>
  <c r="L62" i="43"/>
  <c r="G62" i="43"/>
  <c r="L61" i="43"/>
  <c r="G61" i="43"/>
  <c r="L60" i="43"/>
  <c r="G60" i="43"/>
  <c r="L59" i="43"/>
  <c r="G59" i="43"/>
  <c r="L58" i="43"/>
  <c r="G58" i="43"/>
  <c r="L57" i="43"/>
  <c r="G57" i="43"/>
  <c r="L55" i="43"/>
  <c r="G55" i="43"/>
  <c r="L54" i="43"/>
  <c r="G54" i="43"/>
  <c r="L53" i="43"/>
  <c r="G53" i="43"/>
  <c r="L52" i="43"/>
  <c r="G52" i="43"/>
  <c r="L51" i="43"/>
  <c r="G51" i="43"/>
  <c r="L50" i="43"/>
  <c r="G50" i="43"/>
  <c r="L49" i="43"/>
  <c r="G49" i="43"/>
  <c r="L48" i="43"/>
  <c r="G48" i="43"/>
  <c r="L47" i="43"/>
  <c r="G47" i="43"/>
  <c r="L46" i="43"/>
  <c r="G46" i="43"/>
  <c r="L45" i="43"/>
  <c r="G45" i="43"/>
  <c r="L44" i="43"/>
  <c r="G44" i="43"/>
  <c r="L42" i="43"/>
  <c r="G42" i="43"/>
  <c r="L41" i="43"/>
  <c r="G41" i="43"/>
  <c r="L40" i="43"/>
  <c r="G40" i="43"/>
  <c r="L39" i="43"/>
  <c r="G39" i="43"/>
  <c r="L38" i="43"/>
  <c r="G38" i="43"/>
  <c r="L37" i="43"/>
  <c r="G37" i="43"/>
  <c r="L36" i="43"/>
  <c r="K80" i="43"/>
  <c r="G77" i="43"/>
  <c r="K74" i="43"/>
  <c r="E72" i="43"/>
  <c r="G68" i="43"/>
  <c r="K65" i="43"/>
  <c r="H63" i="43"/>
  <c r="H61" i="43"/>
  <c r="H59" i="43"/>
  <c r="H57" i="43"/>
  <c r="H54" i="43"/>
  <c r="H52" i="43"/>
  <c r="H50" i="43"/>
  <c r="H48" i="43"/>
  <c r="H46" i="43"/>
  <c r="H44" i="43"/>
  <c r="H41" i="43"/>
  <c r="H39" i="43"/>
  <c r="H37" i="43"/>
  <c r="H36" i="43"/>
  <c r="L35" i="43"/>
  <c r="E35" i="43"/>
  <c r="H34" i="43"/>
  <c r="L33" i="43"/>
  <c r="E33" i="43"/>
  <c r="H32" i="43"/>
  <c r="L31" i="43"/>
  <c r="E31" i="43"/>
  <c r="H29" i="43"/>
  <c r="L28" i="43"/>
  <c r="E28" i="43"/>
  <c r="H27" i="43"/>
  <c r="L26" i="43"/>
  <c r="E26" i="43"/>
  <c r="H25" i="43"/>
  <c r="L24" i="43"/>
  <c r="G24" i="43"/>
  <c r="L23" i="43"/>
  <c r="G23" i="43"/>
  <c r="L22" i="43"/>
  <c r="G22" i="43"/>
  <c r="L21" i="43"/>
  <c r="G21" i="43"/>
  <c r="L20" i="43"/>
  <c r="G20" i="43"/>
  <c r="L19" i="43"/>
  <c r="G19" i="43"/>
  <c r="L18" i="43"/>
  <c r="G18" i="43"/>
  <c r="L82" i="42"/>
  <c r="H82" i="42"/>
  <c r="D82" i="42"/>
  <c r="J81" i="42"/>
  <c r="E81" i="42"/>
  <c r="J80" i="42"/>
  <c r="E80" i="42"/>
  <c r="J79" i="42"/>
  <c r="E79" i="42"/>
  <c r="J78" i="42"/>
  <c r="E78" i="42"/>
  <c r="J77" i="42"/>
  <c r="E77" i="42"/>
  <c r="J76" i="42"/>
  <c r="E76" i="42"/>
  <c r="J75" i="42"/>
  <c r="E75" i="42"/>
  <c r="J74" i="42"/>
  <c r="E74" i="42"/>
  <c r="J73" i="42"/>
  <c r="E73" i="42"/>
  <c r="J72" i="42"/>
  <c r="E72" i="42"/>
  <c r="J71" i="42"/>
  <c r="E71" i="42"/>
  <c r="J69" i="42"/>
  <c r="E69" i="42"/>
  <c r="J68" i="42"/>
  <c r="E68" i="42"/>
  <c r="J67" i="42"/>
  <c r="E67" i="42"/>
  <c r="J66" i="42"/>
  <c r="E66" i="42"/>
  <c r="J65" i="42"/>
  <c r="E65" i="42"/>
  <c r="J64" i="42"/>
  <c r="E64" i="42"/>
  <c r="J63" i="42"/>
  <c r="E63" i="42"/>
  <c r="J62" i="42"/>
  <c r="E62" i="42"/>
  <c r="J61" i="42"/>
  <c r="E61" i="42"/>
  <c r="J60" i="42"/>
  <c r="E60" i="42"/>
  <c r="J59" i="42"/>
  <c r="E59" i="42"/>
  <c r="J58" i="42"/>
  <c r="E58" i="42"/>
  <c r="J56" i="42"/>
  <c r="E56" i="42"/>
  <c r="J55" i="42"/>
  <c r="E55" i="42"/>
  <c r="J54" i="42"/>
  <c r="E54" i="42"/>
  <c r="J53" i="42"/>
  <c r="E53" i="42"/>
  <c r="J52" i="42"/>
  <c r="E52" i="42"/>
  <c r="J51" i="42"/>
  <c r="E51" i="42"/>
  <c r="J50" i="42"/>
  <c r="E50" i="42"/>
  <c r="J49" i="42"/>
  <c r="E49" i="42"/>
  <c r="J48" i="42"/>
  <c r="E48" i="42"/>
  <c r="J47" i="42"/>
  <c r="E47" i="42"/>
  <c r="J46" i="42"/>
  <c r="E46" i="42"/>
  <c r="J45" i="42"/>
  <c r="E45" i="42"/>
  <c r="J43" i="42"/>
  <c r="E43" i="42"/>
  <c r="J42" i="42"/>
  <c r="E42" i="42"/>
  <c r="J41" i="42"/>
  <c r="E41" i="42"/>
  <c r="J40" i="42"/>
  <c r="E40" i="42"/>
  <c r="J39" i="42"/>
  <c r="E39" i="42"/>
  <c r="J38" i="42"/>
  <c r="E38" i="42"/>
  <c r="J37" i="42"/>
  <c r="E37" i="42"/>
  <c r="J36" i="42"/>
  <c r="E36" i="42"/>
  <c r="J35" i="42"/>
  <c r="E35" i="42"/>
  <c r="J34" i="42"/>
  <c r="E34" i="42"/>
  <c r="J33" i="42"/>
  <c r="E33" i="42"/>
  <c r="J32" i="42"/>
  <c r="E32" i="42"/>
  <c r="J30" i="42"/>
  <c r="E30" i="42"/>
  <c r="J29" i="42"/>
  <c r="E29" i="42"/>
  <c r="J28" i="42"/>
  <c r="E28" i="42"/>
  <c r="J27" i="42"/>
  <c r="E27" i="42"/>
  <c r="J26" i="42"/>
  <c r="E26" i="42"/>
  <c r="J25" i="42"/>
  <c r="E25" i="42"/>
  <c r="J24" i="42"/>
  <c r="E24" i="42"/>
  <c r="J23" i="42"/>
  <c r="E23" i="42"/>
  <c r="K79" i="43"/>
  <c r="K76" i="43"/>
  <c r="E74" i="43"/>
  <c r="G71" i="43"/>
  <c r="K67" i="43"/>
  <c r="E65" i="43"/>
  <c r="M62" i="43"/>
  <c r="M60" i="43"/>
  <c r="M58" i="43"/>
  <c r="M55" i="43"/>
  <c r="M53" i="43"/>
  <c r="M51" i="43"/>
  <c r="M49" i="43"/>
  <c r="M47" i="43"/>
  <c r="M45" i="43"/>
  <c r="M42" i="43"/>
  <c r="M40" i="43"/>
  <c r="M38" i="43"/>
  <c r="E37" i="43"/>
  <c r="G36" i="43"/>
  <c r="J35" i="43"/>
  <c r="M34" i="43"/>
  <c r="G34" i="43"/>
  <c r="J33" i="43"/>
  <c r="M32" i="43"/>
  <c r="G32" i="43"/>
  <c r="J31" i="43"/>
  <c r="M29" i="43"/>
  <c r="G29" i="43"/>
  <c r="J28" i="43"/>
  <c r="M27" i="43"/>
  <c r="G27" i="43"/>
  <c r="J26" i="43"/>
  <c r="M25" i="43"/>
  <c r="G25" i="43"/>
  <c r="K24" i="43"/>
  <c r="F24" i="43"/>
  <c r="K23" i="43"/>
  <c r="F23" i="43"/>
  <c r="K22" i="43"/>
  <c r="F22" i="43"/>
  <c r="K21" i="43"/>
  <c r="F21" i="43"/>
  <c r="K20" i="43"/>
  <c r="F20" i="43"/>
  <c r="K19" i="43"/>
  <c r="F19" i="43"/>
  <c r="K18" i="43"/>
  <c r="F18" i="43"/>
  <c r="K82" i="42"/>
  <c r="G82" i="42"/>
  <c r="M81" i="42"/>
  <c r="H81" i="42"/>
  <c r="M80" i="42"/>
  <c r="H80" i="42"/>
  <c r="M79" i="42"/>
  <c r="H79" i="42"/>
  <c r="M78" i="42"/>
  <c r="H78" i="42"/>
  <c r="M77" i="42"/>
  <c r="H77" i="42"/>
  <c r="M76" i="42"/>
  <c r="H76" i="42"/>
  <c r="M75" i="42"/>
  <c r="H75" i="42"/>
  <c r="M74" i="42"/>
  <c r="H74" i="42"/>
  <c r="M73" i="42"/>
  <c r="H73" i="42"/>
  <c r="M72" i="42"/>
  <c r="H72" i="42"/>
  <c r="M71" i="42"/>
  <c r="H71" i="42"/>
  <c r="M69" i="42"/>
  <c r="H69" i="42"/>
  <c r="M68" i="42"/>
  <c r="H68" i="42"/>
  <c r="M67" i="42"/>
  <c r="H67" i="42"/>
  <c r="M66" i="42"/>
  <c r="H66" i="42"/>
  <c r="M65" i="42"/>
  <c r="H65" i="42"/>
  <c r="M64" i="42"/>
  <c r="H64" i="42"/>
  <c r="M63" i="42"/>
  <c r="H63" i="42"/>
  <c r="M62" i="42"/>
  <c r="H62" i="42"/>
  <c r="M61" i="42"/>
  <c r="H61" i="42"/>
  <c r="M60" i="42"/>
  <c r="H60" i="42"/>
  <c r="M59" i="42"/>
  <c r="H59" i="42"/>
  <c r="M58" i="42"/>
  <c r="H58" i="42"/>
  <c r="M56" i="42"/>
  <c r="H56" i="42"/>
  <c r="M55" i="42"/>
  <c r="H55" i="42"/>
  <c r="M54" i="42"/>
  <c r="H54" i="42"/>
  <c r="M53" i="42"/>
  <c r="H53" i="42"/>
  <c r="M52" i="42"/>
  <c r="H52" i="42"/>
  <c r="M51" i="42"/>
  <c r="H51" i="42"/>
  <c r="M50" i="42"/>
  <c r="H50" i="42"/>
  <c r="M49" i="42"/>
  <c r="H49" i="42"/>
  <c r="M48" i="42"/>
  <c r="H48" i="42"/>
  <c r="M47" i="42"/>
  <c r="H47" i="42"/>
  <c r="M46" i="42"/>
  <c r="H46" i="42"/>
  <c r="M45" i="42"/>
  <c r="H45" i="42"/>
  <c r="M43" i="42"/>
  <c r="H43" i="42"/>
  <c r="M42" i="42"/>
  <c r="H42" i="42"/>
  <c r="M41" i="42"/>
  <c r="H41" i="42"/>
  <c r="M40" i="42"/>
  <c r="H40" i="42"/>
  <c r="M39" i="42"/>
  <c r="H39" i="42"/>
  <c r="M38" i="42"/>
  <c r="H38" i="42"/>
  <c r="M37" i="42"/>
  <c r="H37" i="42"/>
  <c r="M36" i="42"/>
  <c r="H36" i="42"/>
  <c r="M35" i="42"/>
  <c r="H35" i="42"/>
  <c r="M34" i="42"/>
  <c r="H34" i="42"/>
  <c r="M33" i="42"/>
  <c r="H33" i="42"/>
  <c r="M32" i="42"/>
  <c r="H32" i="42"/>
  <c r="M30" i="42"/>
  <c r="H30" i="42"/>
  <c r="M29" i="42"/>
  <c r="H29" i="42"/>
  <c r="M28" i="42"/>
  <c r="H28" i="42"/>
  <c r="M81" i="43"/>
  <c r="E78" i="43"/>
  <c r="G75" i="43"/>
  <c r="K72" i="43"/>
  <c r="E70" i="43"/>
  <c r="G66" i="43"/>
  <c r="M63" i="43"/>
  <c r="M61" i="43"/>
  <c r="M59" i="43"/>
  <c r="M57" i="43"/>
  <c r="M54" i="43"/>
  <c r="M52" i="43"/>
  <c r="M50" i="43"/>
  <c r="M48" i="43"/>
  <c r="M46" i="43"/>
  <c r="M44" i="43"/>
  <c r="M41" i="43"/>
  <c r="M39" i="43"/>
  <c r="M37" i="43"/>
  <c r="J36" i="43"/>
  <c r="M35" i="43"/>
  <c r="G35" i="43"/>
  <c r="J34" i="43"/>
  <c r="M33" i="43"/>
  <c r="G33" i="43"/>
  <c r="J32" i="43"/>
  <c r="M31" i="43"/>
  <c r="G31" i="43"/>
  <c r="J29" i="43"/>
  <c r="M28" i="43"/>
  <c r="G28" i="43"/>
  <c r="J27" i="43"/>
  <c r="M26" i="43"/>
  <c r="G26" i="43"/>
  <c r="J25" i="43"/>
  <c r="M24" i="43"/>
  <c r="H24" i="43"/>
  <c r="M23" i="43"/>
  <c r="H23" i="43"/>
  <c r="M22" i="43"/>
  <c r="H22" i="43"/>
  <c r="M21" i="43"/>
  <c r="H21" i="43"/>
  <c r="M20" i="43"/>
  <c r="H20" i="43"/>
  <c r="M19" i="43"/>
  <c r="H19" i="43"/>
  <c r="M18" i="43"/>
  <c r="H18" i="43"/>
  <c r="M82" i="42"/>
  <c r="E82" i="42"/>
  <c r="K81" i="42"/>
  <c r="F81" i="42"/>
  <c r="K80" i="42"/>
  <c r="F80" i="42"/>
  <c r="K79" i="42"/>
  <c r="F79" i="42"/>
  <c r="K78" i="42"/>
  <c r="F78" i="42"/>
  <c r="K77" i="42"/>
  <c r="F77" i="42"/>
  <c r="K76" i="42"/>
  <c r="F76" i="42"/>
  <c r="K75" i="42"/>
  <c r="F75" i="42"/>
  <c r="K74" i="42"/>
  <c r="F74" i="42"/>
  <c r="K73" i="42"/>
  <c r="F73" i="42"/>
  <c r="K72" i="42"/>
  <c r="F72" i="42"/>
  <c r="K71" i="42"/>
  <c r="F71" i="42"/>
  <c r="K69" i="42"/>
  <c r="F69" i="42"/>
  <c r="K68" i="42"/>
  <c r="F68" i="42"/>
  <c r="K67" i="42"/>
  <c r="F67" i="42"/>
  <c r="K66" i="42"/>
  <c r="F66" i="42"/>
  <c r="K65" i="42"/>
  <c r="F65" i="42"/>
  <c r="K64" i="42"/>
  <c r="F64" i="42"/>
  <c r="K63" i="42"/>
  <c r="F63" i="42"/>
  <c r="K62" i="42"/>
  <c r="F62" i="42"/>
  <c r="K61" i="42"/>
  <c r="F61" i="42"/>
  <c r="K60" i="42"/>
  <c r="F60" i="42"/>
  <c r="K59" i="42"/>
  <c r="F59" i="42"/>
  <c r="K58" i="42"/>
  <c r="F58" i="42"/>
  <c r="K56" i="42"/>
  <c r="F56" i="42"/>
  <c r="K55" i="42"/>
  <c r="F55" i="42"/>
  <c r="K54" i="42"/>
  <c r="F54" i="42"/>
  <c r="K53" i="42"/>
  <c r="F53" i="42"/>
  <c r="K52" i="42"/>
  <c r="F52" i="42"/>
  <c r="K51" i="42"/>
  <c r="F51" i="42"/>
  <c r="K50" i="42"/>
  <c r="F50" i="42"/>
  <c r="K49" i="42"/>
  <c r="F49" i="42"/>
  <c r="K48" i="42"/>
  <c r="F48" i="42"/>
  <c r="K47" i="42"/>
  <c r="F47" i="42"/>
  <c r="K46" i="42"/>
  <c r="F46" i="42"/>
  <c r="K45" i="42"/>
  <c r="F45" i="42"/>
  <c r="K43" i="42"/>
  <c r="F43" i="42"/>
  <c r="K42" i="42"/>
  <c r="F42" i="42"/>
  <c r="K41" i="42"/>
  <c r="F41" i="42"/>
  <c r="K40" i="42"/>
  <c r="F40" i="42"/>
  <c r="K39" i="42"/>
  <c r="F39" i="42"/>
  <c r="K38" i="42"/>
  <c r="F38" i="42"/>
  <c r="K37" i="42"/>
  <c r="F37" i="42"/>
  <c r="K36" i="42"/>
  <c r="F36" i="42"/>
  <c r="K35" i="42"/>
  <c r="F35" i="42"/>
  <c r="K34" i="42"/>
  <c r="F34" i="42"/>
  <c r="K33" i="42"/>
  <c r="F33" i="42"/>
  <c r="K32" i="42"/>
  <c r="F32" i="42"/>
  <c r="K30" i="42"/>
  <c r="F30" i="42"/>
  <c r="K29" i="42"/>
  <c r="F29" i="42"/>
  <c r="K28" i="42"/>
  <c r="F28" i="42"/>
  <c r="K27" i="42"/>
  <c r="F27" i="42"/>
  <c r="K26" i="42"/>
  <c r="F26" i="42"/>
  <c r="K25" i="42"/>
  <c r="F25" i="42"/>
  <c r="K24" i="42"/>
  <c r="F24" i="42"/>
  <c r="K23" i="42"/>
  <c r="F23" i="42"/>
  <c r="K22" i="42"/>
  <c r="F22" i="42"/>
  <c r="K21" i="42"/>
  <c r="F21" i="42"/>
  <c r="K20" i="42"/>
  <c r="G73" i="43"/>
  <c r="H62" i="43"/>
  <c r="H53" i="43"/>
  <c r="H45" i="43"/>
  <c r="M36" i="43"/>
  <c r="E34" i="43"/>
  <c r="H31" i="43"/>
  <c r="L27" i="43"/>
  <c r="E25" i="43"/>
  <c r="E23" i="43"/>
  <c r="E21" i="43"/>
  <c r="E19" i="43"/>
  <c r="F82" i="42"/>
  <c r="G80" i="42"/>
  <c r="G78" i="42"/>
  <c r="G76" i="42"/>
  <c r="G74" i="42"/>
  <c r="G72" i="42"/>
  <c r="G69" i="42"/>
  <c r="G67" i="42"/>
  <c r="G65" i="42"/>
  <c r="G63" i="42"/>
  <c r="G61" i="42"/>
  <c r="G59" i="42"/>
  <c r="G56" i="42"/>
  <c r="G54" i="42"/>
  <c r="G52" i="42"/>
  <c r="G50" i="42"/>
  <c r="G48" i="42"/>
  <c r="G46" i="42"/>
  <c r="G43" i="42"/>
  <c r="G41" i="42"/>
  <c r="G39" i="42"/>
  <c r="G37" i="42"/>
  <c r="G35" i="42"/>
  <c r="G33" i="42"/>
  <c r="G30" i="42"/>
  <c r="G28" i="42"/>
  <c r="G27" i="42"/>
  <c r="G26" i="42"/>
  <c r="G25" i="42"/>
  <c r="G24" i="42"/>
  <c r="G23" i="42"/>
  <c r="H22" i="42"/>
  <c r="L21" i="42"/>
  <c r="E21" i="42"/>
  <c r="H20" i="42"/>
  <c r="M19" i="42"/>
  <c r="H19" i="42"/>
  <c r="G19" i="42"/>
  <c r="F19" i="42"/>
  <c r="H55" i="43"/>
  <c r="H38" i="43"/>
  <c r="E32" i="43"/>
  <c r="J23" i="43"/>
  <c r="L80" i="42"/>
  <c r="L74" i="42"/>
  <c r="L72" i="42"/>
  <c r="L65" i="42"/>
  <c r="L59" i="42"/>
  <c r="L56" i="42"/>
  <c r="L50" i="42"/>
  <c r="L46" i="42"/>
  <c r="L41" i="42"/>
  <c r="L37" i="42"/>
  <c r="L30" i="42"/>
  <c r="H27" i="42"/>
  <c r="H25" i="42"/>
  <c r="J22" i="42"/>
  <c r="G21" i="42"/>
  <c r="E20" i="42"/>
  <c r="K70" i="43"/>
  <c r="H60" i="43"/>
  <c r="H51" i="43"/>
  <c r="H42" i="43"/>
  <c r="E36" i="43"/>
  <c r="H33" i="43"/>
  <c r="L29" i="43"/>
  <c r="E27" i="43"/>
  <c r="J24" i="43"/>
  <c r="J22" i="43"/>
  <c r="J20" i="43"/>
  <c r="J18" i="43"/>
  <c r="L81" i="42"/>
  <c r="L79" i="42"/>
  <c r="L77" i="42"/>
  <c r="L75" i="42"/>
  <c r="L73" i="42"/>
  <c r="L71" i="42"/>
  <c r="L68" i="42"/>
  <c r="L66" i="42"/>
  <c r="L64" i="42"/>
  <c r="L62" i="42"/>
  <c r="L60" i="42"/>
  <c r="L58" i="42"/>
  <c r="L55" i="42"/>
  <c r="L53" i="42"/>
  <c r="L51" i="42"/>
  <c r="L49" i="42"/>
  <c r="L47" i="42"/>
  <c r="L45" i="42"/>
  <c r="L42" i="42"/>
  <c r="L40" i="42"/>
  <c r="L38" i="42"/>
  <c r="L36" i="42"/>
  <c r="L34" i="42"/>
  <c r="L32" i="42"/>
  <c r="L29" i="42"/>
  <c r="M27" i="42"/>
  <c r="M26" i="42"/>
  <c r="M25" i="42"/>
  <c r="M24" i="42"/>
  <c r="M23" i="42"/>
  <c r="M22" i="42"/>
  <c r="G22" i="42"/>
  <c r="J21" i="42"/>
  <c r="M20" i="42"/>
  <c r="G20" i="42"/>
  <c r="L19" i="42"/>
  <c r="K19" i="42"/>
  <c r="H64" i="43"/>
  <c r="L34" i="43"/>
  <c r="L25" i="43"/>
  <c r="J19" i="43"/>
  <c r="L76" i="42"/>
  <c r="L67" i="42"/>
  <c r="L61" i="42"/>
  <c r="L52" i="42"/>
  <c r="L43" i="42"/>
  <c r="L35" i="42"/>
  <c r="L28" i="42"/>
  <c r="H24" i="42"/>
  <c r="M21" i="42"/>
  <c r="J19" i="42"/>
  <c r="K78" i="43"/>
  <c r="E67" i="43"/>
  <c r="H58" i="43"/>
  <c r="H49" i="43"/>
  <c r="H40" i="43"/>
  <c r="H35" i="43"/>
  <c r="L32" i="43"/>
  <c r="E29" i="43"/>
  <c r="H26" i="43"/>
  <c r="E24" i="43"/>
  <c r="E22" i="43"/>
  <c r="E20" i="43"/>
  <c r="E18" i="43"/>
  <c r="G81" i="42"/>
  <c r="G79" i="42"/>
  <c r="G77" i="42"/>
  <c r="G75" i="42"/>
  <c r="G73" i="42"/>
  <c r="G71" i="42"/>
  <c r="G68" i="42"/>
  <c r="G66" i="42"/>
  <c r="G64" i="42"/>
  <c r="G62" i="42"/>
  <c r="G60" i="42"/>
  <c r="G58" i="42"/>
  <c r="G55" i="42"/>
  <c r="G53" i="42"/>
  <c r="G51" i="42"/>
  <c r="G49" i="42"/>
  <c r="G47" i="42"/>
  <c r="G45" i="42"/>
  <c r="G42" i="42"/>
  <c r="G40" i="42"/>
  <c r="G38" i="42"/>
  <c r="G36" i="42"/>
  <c r="G34" i="42"/>
  <c r="G32" i="42"/>
  <c r="G29" i="42"/>
  <c r="L27" i="42"/>
  <c r="L26" i="42"/>
  <c r="L25" i="42"/>
  <c r="L24" i="42"/>
  <c r="L23" i="42"/>
  <c r="L22" i="42"/>
  <c r="E22" i="42"/>
  <c r="H21" i="42"/>
  <c r="L20" i="42"/>
  <c r="F20" i="42"/>
  <c r="E76" i="43"/>
  <c r="H47" i="43"/>
  <c r="H28" i="43"/>
  <c r="J21" i="43"/>
  <c r="L78" i="42"/>
  <c r="L69" i="42"/>
  <c r="L63" i="42"/>
  <c r="L54" i="42"/>
  <c r="L48" i="42"/>
  <c r="L39" i="42"/>
  <c r="L33" i="42"/>
  <c r="H26" i="42"/>
  <c r="H23" i="42"/>
  <c r="J20" i="42"/>
  <c r="E19" i="42"/>
  <c r="N129" i="46"/>
  <c r="S129" i="46"/>
  <c r="X129" i="46"/>
  <c r="AM129" i="46"/>
  <c r="P130" i="46"/>
  <c r="AH130" i="46"/>
  <c r="Q193" i="46"/>
  <c r="U253" i="46"/>
  <c r="AI253" i="46"/>
  <c r="J254" i="46"/>
  <c r="AC254" i="46"/>
  <c r="I66" i="46"/>
  <c r="N66" i="46"/>
  <c r="R66" i="46"/>
  <c r="V66" i="46"/>
  <c r="AF66" i="46"/>
  <c r="AM66" i="46"/>
  <c r="I128" i="46"/>
  <c r="N128" i="46"/>
  <c r="R128" i="46"/>
  <c r="V128" i="46"/>
  <c r="AF128" i="46"/>
  <c r="AM128" i="46"/>
  <c r="I129" i="46"/>
  <c r="O129" i="46"/>
  <c r="T129" i="46"/>
  <c r="AF129" i="46"/>
  <c r="R130" i="46"/>
  <c r="K190" i="46"/>
  <c r="P190" i="46"/>
  <c r="T190" i="46"/>
  <c r="X190" i="46"/>
  <c r="AH190" i="46"/>
  <c r="K191" i="46"/>
  <c r="R191" i="46"/>
  <c r="W191" i="46"/>
  <c r="AH191" i="46"/>
  <c r="J192" i="46"/>
  <c r="L252" i="46"/>
  <c r="P252" i="46"/>
  <c r="T252" i="46"/>
  <c r="X252" i="46"/>
  <c r="AB252" i="46"/>
  <c r="AF252" i="46"/>
  <c r="AM252" i="46"/>
  <c r="K253" i="46"/>
  <c r="X253" i="46"/>
  <c r="M254" i="46"/>
  <c r="AF254" i="46"/>
  <c r="AM314" i="46"/>
  <c r="J66" i="46"/>
  <c r="O66" i="46"/>
  <c r="S66" i="46"/>
  <c r="W66" i="46"/>
  <c r="AG66" i="46"/>
  <c r="J128" i="46"/>
  <c r="O128" i="46"/>
  <c r="S128" i="46"/>
  <c r="W128" i="46"/>
  <c r="AG128" i="46"/>
  <c r="J129" i="46"/>
  <c r="P129" i="46"/>
  <c r="V129" i="46"/>
  <c r="AG129" i="46"/>
  <c r="L190" i="46"/>
  <c r="Q190" i="46"/>
  <c r="U190" i="46"/>
  <c r="Y190" i="46"/>
  <c r="AI190" i="46"/>
  <c r="N191" i="46"/>
  <c r="S191" i="46"/>
  <c r="X191" i="46"/>
  <c r="AM191" i="46"/>
  <c r="I252" i="46"/>
  <c r="M252" i="46"/>
  <c r="Q252" i="46"/>
  <c r="U252" i="46"/>
  <c r="Y252" i="46"/>
  <c r="AC252" i="46"/>
  <c r="M253" i="46"/>
  <c r="I18" i="43"/>
  <c r="D20" i="43"/>
  <c r="D24" i="43"/>
  <c r="D28" i="43"/>
  <c r="D34" i="43"/>
  <c r="D38" i="43"/>
  <c r="D42" i="43"/>
  <c r="D47" i="43"/>
  <c r="D50" i="43"/>
  <c r="D54" i="43"/>
  <c r="D59" i="43"/>
  <c r="D63" i="43"/>
  <c r="D67" i="43"/>
  <c r="D19" i="42"/>
  <c r="D20" i="42"/>
  <c r="I20" i="43"/>
  <c r="I21" i="43"/>
  <c r="I22" i="43"/>
  <c r="I23" i="43"/>
  <c r="I24" i="43"/>
  <c r="I25" i="43"/>
  <c r="I26" i="43"/>
  <c r="I27" i="43"/>
  <c r="I28" i="43"/>
  <c r="I29" i="43"/>
  <c r="I31" i="43"/>
  <c r="I32" i="43"/>
  <c r="I33" i="43"/>
  <c r="I34" i="43"/>
  <c r="I35" i="43"/>
  <c r="I36" i="43"/>
  <c r="I37" i="43"/>
  <c r="I38" i="43"/>
  <c r="I39" i="43"/>
  <c r="I40" i="43"/>
  <c r="I41" i="43"/>
  <c r="I42" i="43"/>
  <c r="I44" i="43"/>
  <c r="I45" i="43"/>
  <c r="I46" i="43"/>
  <c r="I47" i="43"/>
  <c r="I48" i="43"/>
  <c r="I49" i="43"/>
  <c r="I50" i="43"/>
  <c r="I51" i="43"/>
  <c r="I52" i="43"/>
  <c r="I53" i="43"/>
  <c r="I54" i="43"/>
  <c r="I55" i="43"/>
  <c r="I57" i="43"/>
  <c r="I58" i="43"/>
  <c r="I59" i="43"/>
  <c r="I60" i="43"/>
  <c r="I61" i="43"/>
  <c r="I62" i="43"/>
  <c r="I63" i="43"/>
  <c r="I64" i="43"/>
  <c r="I65" i="43"/>
  <c r="I66" i="43"/>
  <c r="I67" i="43"/>
  <c r="I68" i="43"/>
  <c r="I70" i="43"/>
  <c r="I71" i="43"/>
  <c r="I72" i="43"/>
  <c r="I73" i="43"/>
  <c r="I74" i="43"/>
  <c r="I75" i="43"/>
  <c r="I76" i="43"/>
  <c r="I77" i="43"/>
  <c r="I78" i="43"/>
  <c r="I79" i="43"/>
  <c r="I80" i="43"/>
  <c r="D21" i="43"/>
  <c r="D25" i="43"/>
  <c r="D29" i="43"/>
  <c r="D33" i="43"/>
  <c r="D37" i="43"/>
  <c r="D41" i="43"/>
  <c r="D46" i="43"/>
  <c r="D51" i="43"/>
  <c r="D55" i="43"/>
  <c r="D60" i="43"/>
  <c r="D64" i="43"/>
  <c r="D68" i="43"/>
  <c r="D71" i="43"/>
  <c r="D74" i="43"/>
  <c r="D77" i="43"/>
  <c r="D22" i="43"/>
  <c r="D26" i="43"/>
  <c r="D31" i="43"/>
  <c r="D35" i="43"/>
  <c r="D39" i="43"/>
  <c r="D45" i="43"/>
  <c r="D48" i="43"/>
  <c r="D53" i="43"/>
  <c r="D57" i="43"/>
  <c r="D61" i="43"/>
  <c r="D66" i="43"/>
  <c r="D72" i="43"/>
  <c r="D75" i="43"/>
  <c r="D79" i="43"/>
  <c r="D18" i="43"/>
  <c r="D19" i="43"/>
  <c r="I33" i="42"/>
  <c r="I34" i="42"/>
  <c r="I35" i="42"/>
  <c r="I36" i="42"/>
  <c r="I37" i="42"/>
  <c r="I38" i="42"/>
  <c r="I39" i="42"/>
  <c r="I40" i="42"/>
  <c r="I41" i="42"/>
  <c r="I54" i="42"/>
  <c r="I55" i="42"/>
  <c r="I56" i="42"/>
  <c r="I58" i="42"/>
  <c r="I59" i="42"/>
  <c r="I60" i="42"/>
  <c r="I61" i="42"/>
  <c r="I62" i="42"/>
  <c r="I63" i="42"/>
  <c r="I64" i="42"/>
  <c r="I65" i="42"/>
  <c r="I66" i="42"/>
  <c r="I67" i="42"/>
  <c r="I68" i="42"/>
  <c r="I69" i="42"/>
  <c r="I71" i="42"/>
  <c r="I72" i="42"/>
  <c r="I73" i="42"/>
  <c r="I74" i="42"/>
  <c r="I75" i="42"/>
  <c r="I76" i="42"/>
  <c r="I77" i="42"/>
  <c r="I78" i="42"/>
  <c r="I79" i="42"/>
  <c r="I80" i="42"/>
  <c r="I81" i="42"/>
  <c r="I19" i="43"/>
  <c r="D23" i="43"/>
  <c r="D27" i="43"/>
  <c r="D32" i="43"/>
  <c r="D36" i="43"/>
  <c r="D40" i="43"/>
  <c r="D44" i="43"/>
  <c r="D49" i="43"/>
  <c r="D52" i="43"/>
  <c r="D58" i="43"/>
  <c r="D62" i="43"/>
  <c r="D65" i="43"/>
  <c r="D70" i="43"/>
  <c r="D73" i="43"/>
  <c r="D76" i="43"/>
  <c r="D78" i="43"/>
  <c r="D80" i="43"/>
  <c r="I21" i="42"/>
  <c r="I22" i="42"/>
  <c r="I23" i="42"/>
  <c r="I24" i="42"/>
  <c r="I25" i="42"/>
  <c r="I26" i="42"/>
  <c r="I27" i="42"/>
  <c r="I28" i="42"/>
  <c r="I29" i="42"/>
  <c r="I30" i="42"/>
  <c r="I32" i="42"/>
  <c r="I42" i="42"/>
  <c r="I43" i="42"/>
  <c r="I45" i="42"/>
  <c r="I46" i="42"/>
  <c r="I47" i="42"/>
  <c r="I48" i="42"/>
  <c r="I49" i="42"/>
  <c r="I50" i="42"/>
  <c r="I51" i="42"/>
  <c r="I52" i="42"/>
  <c r="I53" i="42"/>
  <c r="I19" i="42"/>
  <c r="I20" i="42"/>
  <c r="D21" i="42"/>
  <c r="D22" i="42"/>
  <c r="D23" i="42"/>
  <c r="D24" i="42"/>
  <c r="D25" i="42"/>
  <c r="D26" i="42"/>
  <c r="D27" i="42"/>
  <c r="D28" i="42"/>
  <c r="D29" i="42"/>
  <c r="D30" i="42"/>
  <c r="D32" i="42"/>
  <c r="D33" i="42"/>
  <c r="D34" i="42"/>
  <c r="D35" i="42"/>
  <c r="D36" i="42"/>
  <c r="D37" i="42"/>
  <c r="D38" i="42"/>
  <c r="D39" i="42"/>
  <c r="D40" i="42"/>
  <c r="D41" i="42"/>
  <c r="D42" i="42"/>
  <c r="D43" i="42"/>
  <c r="D45" i="42"/>
  <c r="D46" i="42"/>
  <c r="D47" i="42"/>
  <c r="D48" i="42"/>
  <c r="D49" i="42"/>
  <c r="D50" i="42"/>
  <c r="D51" i="42"/>
  <c r="D52" i="42"/>
  <c r="D53" i="42"/>
  <c r="D54" i="42"/>
  <c r="D55" i="42"/>
  <c r="D56" i="42"/>
  <c r="D58" i="42"/>
  <c r="D59" i="42"/>
  <c r="D60" i="42"/>
  <c r="D61" i="42"/>
  <c r="D62" i="42"/>
  <c r="D63" i="42"/>
  <c r="D64" i="42"/>
  <c r="D65" i="42"/>
  <c r="D66" i="42"/>
  <c r="D67" i="42"/>
  <c r="D68" i="42"/>
  <c r="D69" i="42"/>
  <c r="D71" i="42"/>
  <c r="D72" i="42"/>
  <c r="D73" i="42"/>
  <c r="D74" i="42"/>
  <c r="D75" i="42"/>
  <c r="D76" i="42"/>
  <c r="D77" i="42"/>
  <c r="D78" i="42"/>
  <c r="D79" i="42"/>
  <c r="D80" i="42"/>
  <c r="D81" i="42"/>
  <c r="AH67" i="46"/>
  <c r="X67" i="46"/>
  <c r="T67" i="46"/>
  <c r="P67" i="46"/>
  <c r="K67" i="46"/>
  <c r="AG67" i="46"/>
  <c r="W67" i="46"/>
  <c r="S67" i="46"/>
  <c r="O67" i="46"/>
  <c r="J67" i="46"/>
  <c r="AM67" i="46"/>
  <c r="V67" i="46"/>
  <c r="N67" i="46"/>
  <c r="AF67" i="46"/>
  <c r="I67" i="46"/>
  <c r="B68" i="46"/>
  <c r="AI67" i="46"/>
  <c r="U67" i="46"/>
  <c r="L67" i="46"/>
  <c r="R67" i="46"/>
  <c r="Y67" i="46"/>
  <c r="Q67" i="46"/>
  <c r="AH193" i="46"/>
  <c r="X193" i="46"/>
  <c r="T193" i="46"/>
  <c r="P193" i="46"/>
  <c r="K193" i="46"/>
  <c r="AM193" i="46"/>
  <c r="AG193" i="46"/>
  <c r="W193" i="46"/>
  <c r="S193" i="46"/>
  <c r="O193" i="46"/>
  <c r="J193" i="46"/>
  <c r="B194" i="46"/>
  <c r="AI193" i="46"/>
  <c r="U193" i="46"/>
  <c r="L193" i="46"/>
  <c r="AF193" i="46"/>
  <c r="R193" i="46"/>
  <c r="I193" i="46"/>
  <c r="Y193" i="46"/>
  <c r="AI130" i="46"/>
  <c r="Y130" i="46"/>
  <c r="U130" i="46"/>
  <c r="Q130" i="46"/>
  <c r="L130" i="46"/>
  <c r="AM130" i="46"/>
  <c r="AF130" i="46"/>
  <c r="T130" i="46"/>
  <c r="O130" i="46"/>
  <c r="I130" i="46"/>
  <c r="B131" i="46"/>
  <c r="AJ130" i="46"/>
  <c r="X130" i="46"/>
  <c r="S130" i="46"/>
  <c r="N130" i="46"/>
  <c r="K130" i="46"/>
  <c r="W130" i="46"/>
  <c r="AI192" i="46"/>
  <c r="Y192" i="46"/>
  <c r="U192" i="46"/>
  <c r="Q192" i="46"/>
  <c r="L192" i="46"/>
  <c r="AH192" i="46"/>
  <c r="X192" i="46"/>
  <c r="T192" i="46"/>
  <c r="P192" i="46"/>
  <c r="K192" i="46"/>
  <c r="AF192" i="46"/>
  <c r="R192" i="46"/>
  <c r="I192" i="46"/>
  <c r="AM192" i="46"/>
  <c r="W192" i="46"/>
  <c r="O192" i="46"/>
  <c r="N192" i="46"/>
  <c r="AJ192" i="46"/>
  <c r="N193" i="46"/>
  <c r="AJ193" i="46"/>
  <c r="L129" i="46"/>
  <c r="Q129" i="46"/>
  <c r="U129" i="46"/>
  <c r="Y129" i="46"/>
  <c r="AI129" i="46"/>
  <c r="L191" i="46"/>
  <c r="Q191" i="46"/>
  <c r="U191" i="46"/>
  <c r="Y191" i="46"/>
  <c r="AI191" i="46"/>
  <c r="AI254" i="46"/>
  <c r="AE254" i="46"/>
  <c r="AA254" i="46"/>
  <c r="W254" i="46"/>
  <c r="S254" i="46"/>
  <c r="O254" i="46"/>
  <c r="K254" i="46"/>
  <c r="B255" i="46"/>
  <c r="AJ254" i="46"/>
  <c r="AD254" i="46"/>
  <c r="Y254" i="46"/>
  <c r="T254" i="46"/>
  <c r="N254" i="46"/>
  <c r="I254" i="46"/>
  <c r="AG254" i="46"/>
  <c r="AB254" i="46"/>
  <c r="V254" i="46"/>
  <c r="Q254" i="46"/>
  <c r="L254" i="46"/>
  <c r="AM254" i="46"/>
  <c r="Z254" i="46"/>
  <c r="P254" i="46"/>
  <c r="U254" i="46"/>
  <c r="AH254" i="46"/>
  <c r="AH253" i="46"/>
  <c r="AD253" i="46"/>
  <c r="Z253" i="46"/>
  <c r="V253" i="46"/>
  <c r="R253" i="46"/>
  <c r="N253" i="46"/>
  <c r="J253" i="46"/>
  <c r="AM253" i="46"/>
  <c r="AE253" i="46"/>
  <c r="Y253" i="46"/>
  <c r="T253" i="46"/>
  <c r="O253" i="46"/>
  <c r="I253" i="46"/>
  <c r="AG253" i="46"/>
  <c r="AB253" i="46"/>
  <c r="W253" i="46"/>
  <c r="Q253" i="46"/>
  <c r="L253" i="46"/>
  <c r="S253" i="46"/>
  <c r="AC253" i="46"/>
  <c r="AH131" i="46" l="1"/>
  <c r="X131" i="46"/>
  <c r="T131" i="46"/>
  <c r="P131" i="46"/>
  <c r="K131" i="46"/>
  <c r="AM131" i="46"/>
  <c r="AF131" i="46"/>
  <c r="U131" i="46"/>
  <c r="O131" i="46"/>
  <c r="I131" i="46"/>
  <c r="B132" i="46"/>
  <c r="AJ131" i="46"/>
  <c r="Y131" i="46"/>
  <c r="S131" i="46"/>
  <c r="N131" i="46"/>
  <c r="AI131" i="46"/>
  <c r="R131" i="46"/>
  <c r="AG131" i="46"/>
  <c r="Q131" i="46"/>
  <c r="W131" i="46"/>
  <c r="L131" i="46"/>
  <c r="V131" i="46"/>
  <c r="J131" i="46"/>
  <c r="AH68" i="46"/>
  <c r="X68" i="46"/>
  <c r="T68" i="46"/>
  <c r="P68" i="46"/>
  <c r="K68" i="46"/>
  <c r="AM68" i="46"/>
  <c r="AG68" i="46"/>
  <c r="W68" i="46"/>
  <c r="S68" i="46"/>
  <c r="O68" i="46"/>
  <c r="J68" i="46"/>
  <c r="AF68" i="46"/>
  <c r="R68" i="46"/>
  <c r="I68" i="46"/>
  <c r="V68" i="46"/>
  <c r="Y68" i="46"/>
  <c r="Q68" i="46"/>
  <c r="AJ68" i="46"/>
  <c r="N68" i="46"/>
  <c r="AI68" i="46"/>
  <c r="L68" i="46"/>
  <c r="B69" i="46"/>
  <c r="U68" i="46"/>
  <c r="AM194" i="46"/>
  <c r="AG194" i="46"/>
  <c r="W194" i="46"/>
  <c r="S194" i="46"/>
  <c r="O194" i="46"/>
  <c r="J194" i="46"/>
  <c r="B195" i="46"/>
  <c r="AJ194" i="46"/>
  <c r="AF194" i="46"/>
  <c r="V194" i="46"/>
  <c r="R194" i="46"/>
  <c r="N194" i="46"/>
  <c r="I194" i="46"/>
  <c r="Y194" i="46"/>
  <c r="Q194" i="46"/>
  <c r="X194" i="46"/>
  <c r="P194" i="46"/>
  <c r="AI194" i="46"/>
  <c r="L194" i="46"/>
  <c r="AH194" i="46"/>
  <c r="K194" i="46"/>
  <c r="U194" i="46"/>
  <c r="T194" i="46"/>
  <c r="AI255" i="46"/>
  <c r="AE255" i="46"/>
  <c r="AA255" i="46"/>
  <c r="W255" i="46"/>
  <c r="S255" i="46"/>
  <c r="O255" i="46"/>
  <c r="K255" i="46"/>
  <c r="AH255" i="46"/>
  <c r="AC255" i="46"/>
  <c r="X255" i="46"/>
  <c r="R255" i="46"/>
  <c r="M255" i="46"/>
  <c r="AM255" i="46"/>
  <c r="AF255" i="46"/>
  <c r="Z255" i="46"/>
  <c r="U255" i="46"/>
  <c r="P255" i="46"/>
  <c r="J255" i="46"/>
  <c r="B256" i="46"/>
  <c r="AG255" i="46"/>
  <c r="V255" i="46"/>
  <c r="L255" i="46"/>
  <c r="AD255" i="46"/>
  <c r="Q255" i="46"/>
  <c r="AB255" i="46"/>
  <c r="N255" i="46"/>
  <c r="Y255" i="46"/>
  <c r="T255" i="46"/>
  <c r="I255" i="46"/>
  <c r="AJ255" i="46"/>
  <c r="AI256" i="46" l="1"/>
  <c r="AE256" i="46"/>
  <c r="AA256" i="46"/>
  <c r="W256" i="46"/>
  <c r="S256" i="46"/>
  <c r="O256" i="46"/>
  <c r="K256" i="46"/>
  <c r="AG256" i="46"/>
  <c r="AB256" i="46"/>
  <c r="V256" i="46"/>
  <c r="Q256" i="46"/>
  <c r="L256" i="46"/>
  <c r="B257" i="46"/>
  <c r="AJ256" i="46"/>
  <c r="AD256" i="46"/>
  <c r="Y256" i="46"/>
  <c r="T256" i="46"/>
  <c r="N256" i="46"/>
  <c r="I256" i="46"/>
  <c r="AC256" i="46"/>
  <c r="R256" i="46"/>
  <c r="AM256" i="46"/>
  <c r="X256" i="46"/>
  <c r="J256" i="46"/>
  <c r="AH256" i="46"/>
  <c r="U256" i="46"/>
  <c r="M256" i="46"/>
  <c r="AF256" i="46"/>
  <c r="P256" i="46"/>
  <c r="Z256" i="46"/>
  <c r="AM132" i="46"/>
  <c r="AG132" i="46"/>
  <c r="W132" i="46"/>
  <c r="S132" i="46"/>
  <c r="O132" i="46"/>
  <c r="J132" i="46"/>
  <c r="AF132" i="46"/>
  <c r="U132" i="46"/>
  <c r="P132" i="46"/>
  <c r="I132" i="46"/>
  <c r="AJ132" i="46"/>
  <c r="Y132" i="46"/>
  <c r="T132" i="46"/>
  <c r="N132" i="46"/>
  <c r="X132" i="46"/>
  <c r="L132" i="46"/>
  <c r="R132" i="46"/>
  <c r="V132" i="46"/>
  <c r="K132" i="46"/>
  <c r="AI132" i="46"/>
  <c r="B133" i="46"/>
  <c r="AH132" i="46"/>
  <c r="Q132" i="46"/>
  <c r="B196" i="46"/>
  <c r="AJ195" i="46"/>
  <c r="AF195" i="46"/>
  <c r="V195" i="46"/>
  <c r="R195" i="46"/>
  <c r="N195" i="46"/>
  <c r="I195" i="46"/>
  <c r="AI195" i="46"/>
  <c r="Y195" i="46"/>
  <c r="U195" i="46"/>
  <c r="Q195" i="46"/>
  <c r="L195" i="46"/>
  <c r="X195" i="46"/>
  <c r="P195" i="46"/>
  <c r="AM195" i="46"/>
  <c r="W195" i="46"/>
  <c r="O195" i="46"/>
  <c r="AH195" i="46"/>
  <c r="K195" i="46"/>
  <c r="S195" i="46"/>
  <c r="AG195" i="46"/>
  <c r="J195" i="46"/>
  <c r="T195" i="46"/>
  <c r="AM69" i="46"/>
  <c r="AG69" i="46"/>
  <c r="W69" i="46"/>
  <c r="S69" i="46"/>
  <c r="O69" i="46"/>
  <c r="J69" i="46"/>
  <c r="B70" i="46"/>
  <c r="AJ69" i="46"/>
  <c r="AF69" i="46"/>
  <c r="V69" i="46"/>
  <c r="R69" i="46"/>
  <c r="N69" i="46"/>
  <c r="I69" i="46"/>
  <c r="X69" i="46"/>
  <c r="P69" i="46"/>
  <c r="AH69" i="46"/>
  <c r="K69" i="46"/>
  <c r="AI69" i="46"/>
  <c r="U69" i="46"/>
  <c r="L69" i="46"/>
  <c r="T69" i="46"/>
  <c r="Q69" i="46"/>
  <c r="Y69" i="46"/>
  <c r="B134" i="46" l="1"/>
  <c r="AJ133" i="46"/>
  <c r="AF133" i="46"/>
  <c r="V133" i="46"/>
  <c r="R133" i="46"/>
  <c r="N133" i="46"/>
  <c r="I133" i="46"/>
  <c r="AH133" i="46"/>
  <c r="W133" i="46"/>
  <c r="Q133" i="46"/>
  <c r="K133" i="46"/>
  <c r="AG133" i="46"/>
  <c r="U133" i="46"/>
  <c r="P133" i="46"/>
  <c r="J133" i="46"/>
  <c r="AI133" i="46"/>
  <c r="S133" i="46"/>
  <c r="X133" i="46"/>
  <c r="L133" i="46"/>
  <c r="Y133" i="46"/>
  <c r="O133" i="46"/>
  <c r="AM133" i="46"/>
  <c r="T133" i="46"/>
  <c r="AI196" i="46"/>
  <c r="Y196" i="46"/>
  <c r="U196" i="46"/>
  <c r="Q196" i="46"/>
  <c r="L196" i="46"/>
  <c r="AH196" i="46"/>
  <c r="X196" i="46"/>
  <c r="T196" i="46"/>
  <c r="P196" i="46"/>
  <c r="K196" i="46"/>
  <c r="B197" i="46"/>
  <c r="AJ196" i="46"/>
  <c r="V196" i="46"/>
  <c r="N196" i="46"/>
  <c r="AG196" i="46"/>
  <c r="S196" i="46"/>
  <c r="J196" i="46"/>
  <c r="AM196" i="46"/>
  <c r="O196" i="46"/>
  <c r="AF196" i="46"/>
  <c r="I196" i="46"/>
  <c r="W196" i="46"/>
  <c r="R196" i="46"/>
  <c r="B71" i="46"/>
  <c r="AJ70" i="46"/>
  <c r="AF70" i="46"/>
  <c r="V70" i="46"/>
  <c r="R70" i="46"/>
  <c r="N70" i="46"/>
  <c r="I70" i="46"/>
  <c r="AI70" i="46"/>
  <c r="Y70" i="46"/>
  <c r="U70" i="46"/>
  <c r="Q70" i="46"/>
  <c r="L70" i="46"/>
  <c r="AM70" i="46"/>
  <c r="W70" i="46"/>
  <c r="O70" i="46"/>
  <c r="S70" i="46"/>
  <c r="AH70" i="46"/>
  <c r="T70" i="46"/>
  <c r="K70" i="46"/>
  <c r="AG70" i="46"/>
  <c r="J70" i="46"/>
  <c r="P70" i="46"/>
  <c r="X70" i="46"/>
  <c r="AI257" i="46"/>
  <c r="AE257" i="46"/>
  <c r="AA257" i="46"/>
  <c r="W257" i="46"/>
  <c r="S257" i="46"/>
  <c r="O257" i="46"/>
  <c r="K257" i="46"/>
  <c r="AM257" i="46"/>
  <c r="AF257" i="46"/>
  <c r="Z257" i="46"/>
  <c r="U257" i="46"/>
  <c r="P257" i="46"/>
  <c r="J257" i="46"/>
  <c r="AH257" i="46"/>
  <c r="AC257" i="46"/>
  <c r="X257" i="46"/>
  <c r="R257" i="46"/>
  <c r="M257" i="46"/>
  <c r="AJ257" i="46"/>
  <c r="Y257" i="46"/>
  <c r="N257" i="46"/>
  <c r="AB257" i="46"/>
  <c r="L257" i="46"/>
  <c r="V257" i="46"/>
  <c r="I257" i="46"/>
  <c r="B258" i="46"/>
  <c r="AD257" i="46"/>
  <c r="T257" i="46"/>
  <c r="Q257" i="46"/>
  <c r="AG257" i="46"/>
  <c r="AI258" i="46" l="1"/>
  <c r="AE258" i="46"/>
  <c r="AA258" i="46"/>
  <c r="W258" i="46"/>
  <c r="S258" i="46"/>
  <c r="O258" i="46"/>
  <c r="K258" i="46"/>
  <c r="B259" i="46"/>
  <c r="AJ258" i="46"/>
  <c r="AD258" i="46"/>
  <c r="Y258" i="46"/>
  <c r="T258" i="46"/>
  <c r="N258" i="46"/>
  <c r="I258" i="46"/>
  <c r="AG258" i="46"/>
  <c r="AB258" i="46"/>
  <c r="V258" i="46"/>
  <c r="Q258" i="46"/>
  <c r="L258" i="46"/>
  <c r="AF258" i="46"/>
  <c r="U258" i="46"/>
  <c r="J258" i="46"/>
  <c r="AH258" i="46"/>
  <c r="R258" i="46"/>
  <c r="AC258" i="46"/>
  <c r="P258" i="46"/>
  <c r="AM258" i="46"/>
  <c r="Z258" i="46"/>
  <c r="M258" i="46"/>
  <c r="X258" i="46"/>
  <c r="AH197" i="46"/>
  <c r="X197" i="46"/>
  <c r="T197" i="46"/>
  <c r="P197" i="46"/>
  <c r="K197" i="46"/>
  <c r="AM197" i="46"/>
  <c r="AG197" i="46"/>
  <c r="W197" i="46"/>
  <c r="S197" i="46"/>
  <c r="O197" i="46"/>
  <c r="J197" i="46"/>
  <c r="Y197" i="46"/>
  <c r="Q197" i="46"/>
  <c r="AJ197" i="46"/>
  <c r="V197" i="46"/>
  <c r="N197" i="46"/>
  <c r="AI197" i="46"/>
  <c r="L197" i="46"/>
  <c r="B198" i="46"/>
  <c r="AF197" i="46"/>
  <c r="I197" i="46"/>
  <c r="U197" i="46"/>
  <c r="R197" i="46"/>
  <c r="AI71" i="46"/>
  <c r="Y71" i="46"/>
  <c r="U71" i="46"/>
  <c r="Q71" i="46"/>
  <c r="L71" i="46"/>
  <c r="AH71" i="46"/>
  <c r="X71" i="46"/>
  <c r="T71" i="46"/>
  <c r="P71" i="46"/>
  <c r="K71" i="46"/>
  <c r="AG71" i="46"/>
  <c r="S71" i="46"/>
  <c r="J71" i="46"/>
  <c r="W71" i="46"/>
  <c r="O71" i="46"/>
  <c r="AF71" i="46"/>
  <c r="R71" i="46"/>
  <c r="I71" i="46"/>
  <c r="AM71" i="46"/>
  <c r="N71" i="46"/>
  <c r="AJ71" i="46"/>
  <c r="B72" i="46"/>
  <c r="V71" i="46"/>
  <c r="AI134" i="46"/>
  <c r="Y134" i="46"/>
  <c r="U134" i="46"/>
  <c r="Q134" i="46"/>
  <c r="L134" i="46"/>
  <c r="B135" i="46"/>
  <c r="AJ134" i="46"/>
  <c r="X134" i="46"/>
  <c r="S134" i="46"/>
  <c r="N134" i="46"/>
  <c r="AH134" i="46"/>
  <c r="W134" i="46"/>
  <c r="R134" i="46"/>
  <c r="K134" i="46"/>
  <c r="AM134" i="46"/>
  <c r="T134" i="46"/>
  <c r="I134" i="46"/>
  <c r="AF134" i="46"/>
  <c r="O134" i="46"/>
  <c r="AG134" i="46"/>
  <c r="P134" i="46"/>
  <c r="V134" i="46"/>
  <c r="J134" i="46"/>
  <c r="AI259" i="46" l="1"/>
  <c r="AE259" i="46"/>
  <c r="AA259" i="46"/>
  <c r="W259" i="46"/>
  <c r="S259" i="46"/>
  <c r="O259" i="46"/>
  <c r="K259" i="46"/>
  <c r="AH259" i="46"/>
  <c r="AC259" i="46"/>
  <c r="X259" i="46"/>
  <c r="R259" i="46"/>
  <c r="M259" i="46"/>
  <c r="AM259" i="46"/>
  <c r="AF259" i="46"/>
  <c r="Z259" i="46"/>
  <c r="U259" i="46"/>
  <c r="P259" i="46"/>
  <c r="J259" i="46"/>
  <c r="AB259" i="46"/>
  <c r="Q259" i="46"/>
  <c r="AJ259" i="46"/>
  <c r="V259" i="46"/>
  <c r="I259" i="46"/>
  <c r="B260" i="46"/>
  <c r="AG259" i="46"/>
  <c r="T259" i="46"/>
  <c r="N259" i="46"/>
  <c r="L259" i="46"/>
  <c r="Y259" i="46"/>
  <c r="AD259" i="46"/>
  <c r="AH72" i="46"/>
  <c r="X72" i="46"/>
  <c r="T72" i="46"/>
  <c r="P72" i="46"/>
  <c r="K72" i="46"/>
  <c r="AM72" i="46"/>
  <c r="AG72" i="46"/>
  <c r="W72" i="46"/>
  <c r="S72" i="46"/>
  <c r="O72" i="46"/>
  <c r="J72" i="46"/>
  <c r="AJ72" i="46"/>
  <c r="V72" i="46"/>
  <c r="N72" i="46"/>
  <c r="AF72" i="46"/>
  <c r="R72" i="46"/>
  <c r="I72" i="46"/>
  <c r="B73" i="46"/>
  <c r="AI72" i="46"/>
  <c r="U72" i="46"/>
  <c r="L72" i="46"/>
  <c r="Q72" i="46"/>
  <c r="Y72" i="46"/>
  <c r="AH135" i="46"/>
  <c r="X135" i="46"/>
  <c r="T135" i="46"/>
  <c r="P135" i="46"/>
  <c r="K135" i="46"/>
  <c r="B136" i="46"/>
  <c r="AJ135" i="46"/>
  <c r="Y135" i="46"/>
  <c r="S135" i="46"/>
  <c r="N135" i="46"/>
  <c r="AI135" i="46"/>
  <c r="W135" i="46"/>
  <c r="R135" i="46"/>
  <c r="L135" i="46"/>
  <c r="V135" i="46"/>
  <c r="J135" i="46"/>
  <c r="AG135" i="46"/>
  <c r="Q135" i="46"/>
  <c r="AF135" i="46"/>
  <c r="AM135" i="46"/>
  <c r="U135" i="46"/>
  <c r="I135" i="46"/>
  <c r="O135" i="46"/>
  <c r="AM198" i="46"/>
  <c r="AG198" i="46"/>
  <c r="W198" i="46"/>
  <c r="S198" i="46"/>
  <c r="O198" i="46"/>
  <c r="J198" i="46"/>
  <c r="B199" i="46"/>
  <c r="AJ198" i="46"/>
  <c r="AF198" i="46"/>
  <c r="V198" i="46"/>
  <c r="R198" i="46"/>
  <c r="N198" i="46"/>
  <c r="I198" i="46"/>
  <c r="AI198" i="46"/>
  <c r="U198" i="46"/>
  <c r="L198" i="46"/>
  <c r="AH198" i="46"/>
  <c r="T198" i="46"/>
  <c r="K198" i="46"/>
  <c r="P198" i="46"/>
  <c r="Y198" i="46"/>
  <c r="X198" i="46"/>
  <c r="Q198" i="46"/>
  <c r="AI260" i="46" l="1"/>
  <c r="AE260" i="46"/>
  <c r="AA260" i="46"/>
  <c r="W260" i="46"/>
  <c r="S260" i="46"/>
  <c r="O260" i="46"/>
  <c r="K260" i="46"/>
  <c r="AG260" i="46"/>
  <c r="AB260" i="46"/>
  <c r="V260" i="46"/>
  <c r="Q260" i="46"/>
  <c r="L260" i="46"/>
  <c r="B261" i="46"/>
  <c r="AJ260" i="46"/>
  <c r="AD260" i="46"/>
  <c r="Y260" i="46"/>
  <c r="T260" i="46"/>
  <c r="N260" i="46"/>
  <c r="I260" i="46"/>
  <c r="AH260" i="46"/>
  <c r="X260" i="46"/>
  <c r="M260" i="46"/>
  <c r="AF260" i="46"/>
  <c r="Z260" i="46"/>
  <c r="J260" i="46"/>
  <c r="U260" i="46"/>
  <c r="AM260" i="46"/>
  <c r="AC260" i="46"/>
  <c r="P260" i="46"/>
  <c r="R260" i="46"/>
  <c r="B200" i="46"/>
  <c r="AJ199" i="46"/>
  <c r="AF199" i="46"/>
  <c r="V199" i="46"/>
  <c r="R199" i="46"/>
  <c r="N199" i="46"/>
  <c r="I199" i="46"/>
  <c r="AI199" i="46"/>
  <c r="Y199" i="46"/>
  <c r="U199" i="46"/>
  <c r="Q199" i="46"/>
  <c r="L199" i="46"/>
  <c r="AH199" i="46"/>
  <c r="T199" i="46"/>
  <c r="K199" i="46"/>
  <c r="AG199" i="46"/>
  <c r="S199" i="46"/>
  <c r="J199" i="46"/>
  <c r="W199" i="46"/>
  <c r="O199" i="46"/>
  <c r="P199" i="46"/>
  <c r="AM199" i="46"/>
  <c r="X199" i="46"/>
  <c r="AM73" i="46"/>
  <c r="AG73" i="46"/>
  <c r="W73" i="46"/>
  <c r="S73" i="46"/>
  <c r="O73" i="46"/>
  <c r="J73" i="46"/>
  <c r="B74" i="46"/>
  <c r="AJ73" i="46"/>
  <c r="AF73" i="46"/>
  <c r="V73" i="46"/>
  <c r="R73" i="46"/>
  <c r="N73" i="46"/>
  <c r="I73" i="46"/>
  <c r="AH73" i="46"/>
  <c r="T73" i="46"/>
  <c r="K73" i="46"/>
  <c r="X73" i="46"/>
  <c r="P73" i="46"/>
  <c r="Y73" i="46"/>
  <c r="Q73" i="46"/>
  <c r="AI73" i="46"/>
  <c r="L73" i="46"/>
  <c r="U73" i="46"/>
  <c r="AM136" i="46"/>
  <c r="AG136" i="46"/>
  <c r="W136" i="46"/>
  <c r="S136" i="46"/>
  <c r="O136" i="46"/>
  <c r="J136" i="46"/>
  <c r="AJ136" i="46"/>
  <c r="Y136" i="46"/>
  <c r="T136" i="46"/>
  <c r="N136" i="46"/>
  <c r="B137" i="46"/>
  <c r="AI136" i="46"/>
  <c r="X136" i="46"/>
  <c r="R136" i="46"/>
  <c r="L136" i="46"/>
  <c r="AF136" i="46"/>
  <c r="P136" i="46"/>
  <c r="U136" i="46"/>
  <c r="I136" i="46"/>
  <c r="AH136" i="46"/>
  <c r="V136" i="46"/>
  <c r="K136" i="46"/>
  <c r="Q136" i="46"/>
  <c r="B75" i="46" l="1"/>
  <c r="AJ74" i="46"/>
  <c r="AF74" i="46"/>
  <c r="V74" i="46"/>
  <c r="R74" i="46"/>
  <c r="N74" i="46"/>
  <c r="I74" i="46"/>
  <c r="AI74" i="46"/>
  <c r="Y74" i="46"/>
  <c r="U74" i="46"/>
  <c r="Q74" i="46"/>
  <c r="L74" i="46"/>
  <c r="AG74" i="46"/>
  <c r="S74" i="46"/>
  <c r="J74" i="46"/>
  <c r="AM74" i="46"/>
  <c r="O74" i="46"/>
  <c r="X74" i="46"/>
  <c r="P74" i="46"/>
  <c r="W74" i="46"/>
  <c r="T74" i="46"/>
  <c r="K74" i="46"/>
  <c r="AH74" i="46"/>
  <c r="B138" i="46"/>
  <c r="AJ137" i="46"/>
  <c r="AF137" i="46"/>
  <c r="V137" i="46"/>
  <c r="R137" i="46"/>
  <c r="N137" i="46"/>
  <c r="I137" i="46"/>
  <c r="AG137" i="46"/>
  <c r="U137" i="46"/>
  <c r="P137" i="46"/>
  <c r="J137" i="46"/>
  <c r="AM137" i="46"/>
  <c r="Y137" i="46"/>
  <c r="T137" i="46"/>
  <c r="O137" i="46"/>
  <c r="W137" i="46"/>
  <c r="K137" i="46"/>
  <c r="AH137" i="46"/>
  <c r="Q137" i="46"/>
  <c r="X137" i="46"/>
  <c r="L137" i="46"/>
  <c r="AI137" i="46"/>
  <c r="S137" i="46"/>
  <c r="AI200" i="46"/>
  <c r="Y200" i="46"/>
  <c r="U200" i="46"/>
  <c r="Q200" i="46"/>
  <c r="L200" i="46"/>
  <c r="AH200" i="46"/>
  <c r="X200" i="46"/>
  <c r="T200" i="46"/>
  <c r="P200" i="46"/>
  <c r="K200" i="46"/>
  <c r="AF200" i="46"/>
  <c r="R200" i="46"/>
  <c r="I200" i="46"/>
  <c r="AM200" i="46"/>
  <c r="W200" i="46"/>
  <c r="O200" i="46"/>
  <c r="V200" i="46"/>
  <c r="N200" i="46"/>
  <c r="B201" i="46"/>
  <c r="J200" i="46"/>
  <c r="S200" i="46"/>
  <c r="AJ200" i="46"/>
  <c r="AG200" i="46"/>
  <c r="AI261" i="46"/>
  <c r="AE261" i="46"/>
  <c r="AA261" i="46"/>
  <c r="W261" i="46"/>
  <c r="S261" i="46"/>
  <c r="O261" i="46"/>
  <c r="K261" i="46"/>
  <c r="AM261" i="46"/>
  <c r="AF261" i="46"/>
  <c r="Z261" i="46"/>
  <c r="U261" i="46"/>
  <c r="P261" i="46"/>
  <c r="J261" i="46"/>
  <c r="AH261" i="46"/>
  <c r="AC261" i="46"/>
  <c r="X261" i="46"/>
  <c r="R261" i="46"/>
  <c r="M261" i="46"/>
  <c r="AD261" i="46"/>
  <c r="T261" i="46"/>
  <c r="I261" i="46"/>
  <c r="AB261" i="46"/>
  <c r="Q261" i="46"/>
  <c r="Y261" i="46"/>
  <c r="V261" i="46"/>
  <c r="N261" i="46"/>
  <c r="L261" i="46"/>
  <c r="B262" i="46"/>
  <c r="AG261" i="46"/>
  <c r="AJ261" i="46"/>
  <c r="AI138" i="46" l="1"/>
  <c r="Y138" i="46"/>
  <c r="U138" i="46"/>
  <c r="Q138" i="46"/>
  <c r="L138" i="46"/>
  <c r="AH138" i="46"/>
  <c r="W138" i="46"/>
  <c r="R138" i="46"/>
  <c r="K138" i="46"/>
  <c r="AG138" i="46"/>
  <c r="V138" i="46"/>
  <c r="P138" i="46"/>
  <c r="J138" i="46"/>
  <c r="AF138" i="46"/>
  <c r="O138" i="46"/>
  <c r="AM138" i="46"/>
  <c r="T138" i="46"/>
  <c r="B139" i="46"/>
  <c r="S138" i="46"/>
  <c r="X138" i="46"/>
  <c r="N138" i="46"/>
  <c r="I138" i="46"/>
  <c r="AJ138" i="46"/>
  <c r="AI262" i="46"/>
  <c r="AE262" i="46"/>
  <c r="AA262" i="46"/>
  <c r="W262" i="46"/>
  <c r="S262" i="46"/>
  <c r="O262" i="46"/>
  <c r="K262" i="46"/>
  <c r="B263" i="46"/>
  <c r="AJ262" i="46"/>
  <c r="AD262" i="46"/>
  <c r="Y262" i="46"/>
  <c r="T262" i="46"/>
  <c r="N262" i="46"/>
  <c r="I262" i="46"/>
  <c r="AG262" i="46"/>
  <c r="AB262" i="46"/>
  <c r="V262" i="46"/>
  <c r="Q262" i="46"/>
  <c r="L262" i="46"/>
  <c r="AM262" i="46"/>
  <c r="Z262" i="46"/>
  <c r="P262" i="46"/>
  <c r="AH262" i="46"/>
  <c r="X262" i="46"/>
  <c r="M262" i="46"/>
  <c r="U262" i="46"/>
  <c r="R262" i="46"/>
  <c r="AF262" i="46"/>
  <c r="AC262" i="46"/>
  <c r="J262" i="46"/>
  <c r="AH201" i="46"/>
  <c r="X201" i="46"/>
  <c r="T201" i="46"/>
  <c r="P201" i="46"/>
  <c r="K201" i="46"/>
  <c r="AM201" i="46"/>
  <c r="AG201" i="46"/>
  <c r="W201" i="46"/>
  <c r="S201" i="46"/>
  <c r="O201" i="46"/>
  <c r="J201" i="46"/>
  <c r="B202" i="46"/>
  <c r="AI201" i="46"/>
  <c r="U201" i="46"/>
  <c r="L201" i="46"/>
  <c r="AF201" i="46"/>
  <c r="R201" i="46"/>
  <c r="I201" i="46"/>
  <c r="V201" i="46"/>
  <c r="Q201" i="46"/>
  <c r="AJ201" i="46"/>
  <c r="N201" i="46"/>
  <c r="Y201" i="46"/>
  <c r="AI75" i="46"/>
  <c r="Y75" i="46"/>
  <c r="U75" i="46"/>
  <c r="Q75" i="46"/>
  <c r="L75" i="46"/>
  <c r="AH75" i="46"/>
  <c r="X75" i="46"/>
  <c r="T75" i="46"/>
  <c r="P75" i="46"/>
  <c r="K75" i="46"/>
  <c r="AM75" i="46"/>
  <c r="W75" i="46"/>
  <c r="O75" i="46"/>
  <c r="S75" i="46"/>
  <c r="B76" i="46"/>
  <c r="AJ75" i="46"/>
  <c r="V75" i="46"/>
  <c r="N75" i="46"/>
  <c r="AG75" i="46"/>
  <c r="J75" i="46"/>
  <c r="I75" i="46"/>
  <c r="AF75" i="46"/>
  <c r="R75" i="46"/>
  <c r="AH76" i="46" l="1"/>
  <c r="X76" i="46"/>
  <c r="T76" i="46"/>
  <c r="P76" i="46"/>
  <c r="K76" i="46"/>
  <c r="AM76" i="46"/>
  <c r="AG76" i="46"/>
  <c r="W76" i="46"/>
  <c r="S76" i="46"/>
  <c r="O76" i="46"/>
  <c r="J76" i="46"/>
  <c r="AF76" i="46"/>
  <c r="R76" i="46"/>
  <c r="I76" i="46"/>
  <c r="V76" i="46"/>
  <c r="N76" i="46"/>
  <c r="Y76" i="46"/>
  <c r="Q76" i="46"/>
  <c r="AJ76" i="46"/>
  <c r="U76" i="46"/>
  <c r="AI76" i="46"/>
  <c r="B77" i="46"/>
  <c r="L76" i="46"/>
  <c r="AH139" i="46"/>
  <c r="X139" i="46"/>
  <c r="T139" i="46"/>
  <c r="P139" i="46"/>
  <c r="K139" i="46"/>
  <c r="AI139" i="46"/>
  <c r="W139" i="46"/>
  <c r="R139" i="46"/>
  <c r="L139" i="46"/>
  <c r="AG139" i="46"/>
  <c r="V139" i="46"/>
  <c r="Q139" i="46"/>
  <c r="J139" i="46"/>
  <c r="AF139" i="46"/>
  <c r="O139" i="46"/>
  <c r="AM139" i="46"/>
  <c r="U139" i="46"/>
  <c r="I139" i="46"/>
  <c r="AJ139" i="46"/>
  <c r="Y139" i="46"/>
  <c r="N139" i="46"/>
  <c r="B140" i="46"/>
  <c r="S139" i="46"/>
  <c r="AI263" i="46"/>
  <c r="AE263" i="46"/>
  <c r="AA263" i="46"/>
  <c r="W263" i="46"/>
  <c r="S263" i="46"/>
  <c r="O263" i="46"/>
  <c r="K263" i="46"/>
  <c r="AH263" i="46"/>
  <c r="AC263" i="46"/>
  <c r="X263" i="46"/>
  <c r="R263" i="46"/>
  <c r="M263" i="46"/>
  <c r="AM263" i="46"/>
  <c r="AF263" i="46"/>
  <c r="Z263" i="46"/>
  <c r="U263" i="46"/>
  <c r="P263" i="46"/>
  <c r="J263" i="46"/>
  <c r="B264" i="46"/>
  <c r="AG263" i="46"/>
  <c r="V263" i="46"/>
  <c r="L263" i="46"/>
  <c r="AD263" i="46"/>
  <c r="T263" i="46"/>
  <c r="I263" i="46"/>
  <c r="AB263" i="46"/>
  <c r="Y263" i="46"/>
  <c r="Q263" i="46"/>
  <c r="N263" i="46"/>
  <c r="AJ263" i="46"/>
  <c r="AH202" i="46"/>
  <c r="X202" i="46"/>
  <c r="T202" i="46"/>
  <c r="P202" i="46"/>
  <c r="K202" i="46"/>
  <c r="AG202" i="46"/>
  <c r="V202" i="46"/>
  <c r="Q202" i="46"/>
  <c r="J202" i="46"/>
  <c r="AM202" i="46"/>
  <c r="AF202" i="46"/>
  <c r="U202" i="46"/>
  <c r="O202" i="46"/>
  <c r="I202" i="46"/>
  <c r="AJ202" i="46"/>
  <c r="S202" i="46"/>
  <c r="B203" i="46"/>
  <c r="AI202" i="46"/>
  <c r="R202" i="46"/>
  <c r="Y202" i="46"/>
  <c r="L202" i="46"/>
  <c r="W202" i="46"/>
  <c r="N202" i="46"/>
  <c r="AM77" i="46" l="1"/>
  <c r="AG77" i="46"/>
  <c r="W77" i="46"/>
  <c r="S77" i="46"/>
  <c r="O77" i="46"/>
  <c r="J77" i="46"/>
  <c r="B78" i="46"/>
  <c r="AJ77" i="46"/>
  <c r="AF77" i="46"/>
  <c r="V77" i="46"/>
  <c r="R77" i="46"/>
  <c r="N77" i="46"/>
  <c r="I77" i="46"/>
  <c r="X77" i="46"/>
  <c r="P77" i="46"/>
  <c r="AH77" i="46"/>
  <c r="K77" i="46"/>
  <c r="AI77" i="46"/>
  <c r="U77" i="46"/>
  <c r="L77" i="46"/>
  <c r="T77" i="46"/>
  <c r="Y77" i="46"/>
  <c r="Q77" i="46"/>
  <c r="AM203" i="46"/>
  <c r="AG203" i="46"/>
  <c r="W203" i="46"/>
  <c r="S203" i="46"/>
  <c r="O203" i="46"/>
  <c r="J203" i="46"/>
  <c r="AH203" i="46"/>
  <c r="V203" i="46"/>
  <c r="Q203" i="46"/>
  <c r="K203" i="46"/>
  <c r="AF203" i="46"/>
  <c r="U203" i="46"/>
  <c r="P203" i="46"/>
  <c r="I203" i="46"/>
  <c r="X203" i="46"/>
  <c r="L203" i="46"/>
  <c r="AJ203" i="46"/>
  <c r="T203" i="46"/>
  <c r="R203" i="46"/>
  <c r="Y203" i="46"/>
  <c r="N203" i="46"/>
  <c r="AI203" i="46"/>
  <c r="B204" i="46"/>
  <c r="AI264" i="46"/>
  <c r="AE264" i="46"/>
  <c r="AA264" i="46"/>
  <c r="W264" i="46"/>
  <c r="S264" i="46"/>
  <c r="O264" i="46"/>
  <c r="K264" i="46"/>
  <c r="AG264" i="46"/>
  <c r="AB264" i="46"/>
  <c r="V264" i="46"/>
  <c r="Q264" i="46"/>
  <c r="L264" i="46"/>
  <c r="B265" i="46"/>
  <c r="AJ264" i="46"/>
  <c r="AD264" i="46"/>
  <c r="Y264" i="46"/>
  <c r="T264" i="46"/>
  <c r="N264" i="46"/>
  <c r="I264" i="46"/>
  <c r="AC264" i="46"/>
  <c r="R264" i="46"/>
  <c r="AM264" i="46"/>
  <c r="Z264" i="46"/>
  <c r="P264" i="46"/>
  <c r="AF264" i="46"/>
  <c r="J264" i="46"/>
  <c r="X264" i="46"/>
  <c r="M264" i="46"/>
  <c r="AH264" i="46"/>
  <c r="U264" i="46"/>
  <c r="AM140" i="46"/>
  <c r="AG140" i="46"/>
  <c r="W140" i="46"/>
  <c r="S140" i="46"/>
  <c r="O140" i="46"/>
  <c r="J140" i="46"/>
  <c r="B141" i="46"/>
  <c r="AI140" i="46"/>
  <c r="X140" i="46"/>
  <c r="R140" i="46"/>
  <c r="L140" i="46"/>
  <c r="AH140" i="46"/>
  <c r="V140" i="46"/>
  <c r="Q140" i="46"/>
  <c r="K140" i="46"/>
  <c r="AF140" i="46"/>
  <c r="P140" i="46"/>
  <c r="U140" i="46"/>
  <c r="I140" i="46"/>
  <c r="T140" i="46"/>
  <c r="Y140" i="46"/>
  <c r="N140" i="46"/>
  <c r="AJ140" i="46"/>
  <c r="B79" i="46" l="1"/>
  <c r="AJ78" i="46"/>
  <c r="AF78" i="46"/>
  <c r="V78" i="46"/>
  <c r="R78" i="46"/>
  <c r="N78" i="46"/>
  <c r="I78" i="46"/>
  <c r="AI78" i="46"/>
  <c r="Y78" i="46"/>
  <c r="U78" i="46"/>
  <c r="Q78" i="46"/>
  <c r="L78" i="46"/>
  <c r="AM78" i="46"/>
  <c r="W78" i="46"/>
  <c r="O78" i="46"/>
  <c r="S78" i="46"/>
  <c r="AH78" i="46"/>
  <c r="T78" i="46"/>
  <c r="K78" i="46"/>
  <c r="AG78" i="46"/>
  <c r="J78" i="46"/>
  <c r="X78" i="46"/>
  <c r="P78" i="46"/>
  <c r="B205" i="46"/>
  <c r="AJ204" i="46"/>
  <c r="AF204" i="46"/>
  <c r="V204" i="46"/>
  <c r="R204" i="46"/>
  <c r="N204" i="46"/>
  <c r="I204" i="46"/>
  <c r="AI204" i="46"/>
  <c r="X204" i="46"/>
  <c r="S204" i="46"/>
  <c r="L204" i="46"/>
  <c r="AH204" i="46"/>
  <c r="W204" i="46"/>
  <c r="Q204" i="46"/>
  <c r="K204" i="46"/>
  <c r="Y204" i="46"/>
  <c r="O204" i="46"/>
  <c r="U204" i="46"/>
  <c r="J204" i="46"/>
  <c r="AG204" i="46"/>
  <c r="P204" i="46"/>
  <c r="AM204" i="46"/>
  <c r="T204" i="46"/>
  <c r="B142" i="46"/>
  <c r="AJ141" i="46"/>
  <c r="AF141" i="46"/>
  <c r="V141" i="46"/>
  <c r="R141" i="46"/>
  <c r="N141" i="46"/>
  <c r="I141" i="46"/>
  <c r="AM141" i="46"/>
  <c r="Y141" i="46"/>
  <c r="T141" i="46"/>
  <c r="O141" i="46"/>
  <c r="AI141" i="46"/>
  <c r="X141" i="46"/>
  <c r="S141" i="46"/>
  <c r="L141" i="46"/>
  <c r="U141" i="46"/>
  <c r="J141" i="46"/>
  <c r="AG141" i="46"/>
  <c r="P141" i="46"/>
  <c r="W141" i="46"/>
  <c r="K141" i="46"/>
  <c r="AH141" i="46"/>
  <c r="Q141" i="46"/>
  <c r="AI265" i="46"/>
  <c r="AE265" i="46"/>
  <c r="AA265" i="46"/>
  <c r="W265" i="46"/>
  <c r="S265" i="46"/>
  <c r="O265" i="46"/>
  <c r="K265" i="46"/>
  <c r="AM265" i="46"/>
  <c r="AF265" i="46"/>
  <c r="Z265" i="46"/>
  <c r="U265" i="46"/>
  <c r="P265" i="46"/>
  <c r="J265" i="46"/>
  <c r="AH265" i="46"/>
  <c r="AC265" i="46"/>
  <c r="X265" i="46"/>
  <c r="R265" i="46"/>
  <c r="M265" i="46"/>
  <c r="AJ265" i="46"/>
  <c r="Y265" i="46"/>
  <c r="N265" i="46"/>
  <c r="B266" i="46"/>
  <c r="AG265" i="46"/>
  <c r="V265" i="46"/>
  <c r="L265" i="46"/>
  <c r="AD265" i="46"/>
  <c r="I265" i="46"/>
  <c r="AB265" i="46"/>
  <c r="T265" i="46"/>
  <c r="Q265" i="46"/>
  <c r="AI266" i="46" l="1"/>
  <c r="AE266" i="46"/>
  <c r="AA266" i="46"/>
  <c r="W266" i="46"/>
  <c r="S266" i="46"/>
  <c r="O266" i="46"/>
  <c r="K266" i="46"/>
  <c r="B267" i="46"/>
  <c r="AJ266" i="46"/>
  <c r="AD266" i="46"/>
  <c r="Y266" i="46"/>
  <c r="T266" i="46"/>
  <c r="N266" i="46"/>
  <c r="I266" i="46"/>
  <c r="AG266" i="46"/>
  <c r="AB266" i="46"/>
  <c r="V266" i="46"/>
  <c r="Q266" i="46"/>
  <c r="L266" i="46"/>
  <c r="AF266" i="46"/>
  <c r="U266" i="46"/>
  <c r="J266" i="46"/>
  <c r="AC266" i="46"/>
  <c r="R266" i="46"/>
  <c r="AM266" i="46"/>
  <c r="P266" i="46"/>
  <c r="AH266" i="46"/>
  <c r="M266" i="46"/>
  <c r="Z266" i="46"/>
  <c r="X266" i="46"/>
  <c r="AI142" i="46"/>
  <c r="Y142" i="46"/>
  <c r="U142" i="46"/>
  <c r="Q142" i="46"/>
  <c r="L142" i="46"/>
  <c r="AG142" i="46"/>
  <c r="V142" i="46"/>
  <c r="P142" i="46"/>
  <c r="J142" i="46"/>
  <c r="AM142" i="46"/>
  <c r="AF142" i="46"/>
  <c r="T142" i="46"/>
  <c r="O142" i="46"/>
  <c r="I142" i="46"/>
  <c r="B143" i="46"/>
  <c r="AH142" i="46"/>
  <c r="R142" i="46"/>
  <c r="W142" i="46"/>
  <c r="S142" i="46"/>
  <c r="X142" i="46"/>
  <c r="N142" i="46"/>
  <c r="K142" i="46"/>
  <c r="AJ142" i="46"/>
  <c r="AI205" i="46"/>
  <c r="Y205" i="46"/>
  <c r="U205" i="46"/>
  <c r="Q205" i="46"/>
  <c r="L205" i="46"/>
  <c r="AM205" i="46"/>
  <c r="AF205" i="46"/>
  <c r="T205" i="46"/>
  <c r="O205" i="46"/>
  <c r="I205" i="46"/>
  <c r="B206" i="46"/>
  <c r="AJ205" i="46"/>
  <c r="X205" i="46"/>
  <c r="S205" i="46"/>
  <c r="N205" i="46"/>
  <c r="AH205" i="46"/>
  <c r="R205" i="46"/>
  <c r="AG205" i="46"/>
  <c r="P205" i="46"/>
  <c r="J205" i="46"/>
  <c r="K205" i="46"/>
  <c r="W205" i="46"/>
  <c r="V205" i="46"/>
  <c r="AI79" i="46"/>
  <c r="Y79" i="46"/>
  <c r="U79" i="46"/>
  <c r="Q79" i="46"/>
  <c r="L79" i="46"/>
  <c r="AH79" i="46"/>
  <c r="X79" i="46"/>
  <c r="T79" i="46"/>
  <c r="P79" i="46"/>
  <c r="K79" i="46"/>
  <c r="AG79" i="46"/>
  <c r="S79" i="46"/>
  <c r="J79" i="46"/>
  <c r="O79" i="46"/>
  <c r="B80" i="46"/>
  <c r="V79" i="46"/>
  <c r="AF79" i="46"/>
  <c r="R79" i="46"/>
  <c r="I79" i="46"/>
  <c r="AM79" i="46"/>
  <c r="W79" i="46"/>
  <c r="AJ79" i="46"/>
  <c r="N79" i="46"/>
  <c r="AH80" i="46" l="1"/>
  <c r="X80" i="46"/>
  <c r="T80" i="46"/>
  <c r="P80" i="46"/>
  <c r="K80" i="46"/>
  <c r="AM80" i="46"/>
  <c r="AG80" i="46"/>
  <c r="W80" i="46"/>
  <c r="S80" i="46"/>
  <c r="O80" i="46"/>
  <c r="J80" i="46"/>
  <c r="AJ80" i="46"/>
  <c r="V80" i="46"/>
  <c r="N80" i="46"/>
  <c r="I80" i="46"/>
  <c r="Y80" i="46"/>
  <c r="B81" i="46"/>
  <c r="AI80" i="46"/>
  <c r="U80" i="46"/>
  <c r="L80" i="46"/>
  <c r="AF80" i="46"/>
  <c r="R80" i="46"/>
  <c r="Q80" i="46"/>
  <c r="AH143" i="46"/>
  <c r="X143" i="46"/>
  <c r="T143" i="46"/>
  <c r="P143" i="46"/>
  <c r="K143" i="46"/>
  <c r="AG143" i="46"/>
  <c r="V143" i="46"/>
  <c r="Q143" i="46"/>
  <c r="J143" i="46"/>
  <c r="AM143" i="46"/>
  <c r="AF143" i="46"/>
  <c r="U143" i="46"/>
  <c r="O143" i="46"/>
  <c r="I143" i="46"/>
  <c r="AJ143" i="46"/>
  <c r="S143" i="46"/>
  <c r="Y143" i="46"/>
  <c r="N143" i="46"/>
  <c r="B144" i="46"/>
  <c r="AI143" i="46"/>
  <c r="R143" i="46"/>
  <c r="W143" i="46"/>
  <c r="L143" i="46"/>
  <c r="AH206" i="46"/>
  <c r="X206" i="46"/>
  <c r="T206" i="46"/>
  <c r="P206" i="46"/>
  <c r="K206" i="46"/>
  <c r="AM206" i="46"/>
  <c r="AF206" i="46"/>
  <c r="U206" i="46"/>
  <c r="O206" i="46"/>
  <c r="I206" i="46"/>
  <c r="B207" i="46"/>
  <c r="AJ206" i="46"/>
  <c r="Y206" i="46"/>
  <c r="S206" i="46"/>
  <c r="N206" i="46"/>
  <c r="W206" i="46"/>
  <c r="L206" i="46"/>
  <c r="V206" i="46"/>
  <c r="J206" i="46"/>
  <c r="AG206" i="46"/>
  <c r="Q206" i="46"/>
  <c r="AI206" i="46"/>
  <c r="R206" i="46"/>
  <c r="AI267" i="46"/>
  <c r="AE267" i="46"/>
  <c r="AA267" i="46"/>
  <c r="W267" i="46"/>
  <c r="S267" i="46"/>
  <c r="O267" i="46"/>
  <c r="K267" i="46"/>
  <c r="AH267" i="46"/>
  <c r="AC267" i="46"/>
  <c r="X267" i="46"/>
  <c r="R267" i="46"/>
  <c r="M267" i="46"/>
  <c r="AM267" i="46"/>
  <c r="AF267" i="46"/>
  <c r="Z267" i="46"/>
  <c r="U267" i="46"/>
  <c r="P267" i="46"/>
  <c r="J267" i="46"/>
  <c r="AB267" i="46"/>
  <c r="Q267" i="46"/>
  <c r="AJ267" i="46"/>
  <c r="Y267" i="46"/>
  <c r="N267" i="46"/>
  <c r="AG267" i="46"/>
  <c r="L267" i="46"/>
  <c r="B268" i="46"/>
  <c r="AD267" i="46"/>
  <c r="I267" i="46"/>
  <c r="V267" i="46"/>
  <c r="T267" i="46"/>
  <c r="AM144" i="46" l="1"/>
  <c r="AG144" i="46"/>
  <c r="W144" i="46"/>
  <c r="S144" i="46"/>
  <c r="O144" i="46"/>
  <c r="J144" i="46"/>
  <c r="AH144" i="46"/>
  <c r="V144" i="46"/>
  <c r="Q144" i="46"/>
  <c r="K144" i="46"/>
  <c r="AF144" i="46"/>
  <c r="U144" i="46"/>
  <c r="P144" i="46"/>
  <c r="I144" i="46"/>
  <c r="X144" i="46"/>
  <c r="L144" i="46"/>
  <c r="B145" i="46"/>
  <c r="R144" i="46"/>
  <c r="AJ144" i="46"/>
  <c r="T144" i="46"/>
  <c r="AI144" i="46"/>
  <c r="Y144" i="46"/>
  <c r="N144" i="46"/>
  <c r="AI268" i="46"/>
  <c r="AE268" i="46"/>
  <c r="AA268" i="46"/>
  <c r="W268" i="46"/>
  <c r="S268" i="46"/>
  <c r="O268" i="46"/>
  <c r="K268" i="46"/>
  <c r="AG268" i="46"/>
  <c r="AB268" i="46"/>
  <c r="V268" i="46"/>
  <c r="Q268" i="46"/>
  <c r="L268" i="46"/>
  <c r="B269" i="46"/>
  <c r="AJ268" i="46"/>
  <c r="AD268" i="46"/>
  <c r="Y268" i="46"/>
  <c r="T268" i="46"/>
  <c r="N268" i="46"/>
  <c r="I268" i="46"/>
  <c r="AH268" i="46"/>
  <c r="X268" i="46"/>
  <c r="M268" i="46"/>
  <c r="AF268" i="46"/>
  <c r="U268" i="46"/>
  <c r="J268" i="46"/>
  <c r="AM268" i="46"/>
  <c r="P268" i="46"/>
  <c r="AC268" i="46"/>
  <c r="Z268" i="46"/>
  <c r="R268" i="46"/>
  <c r="AM207" i="46"/>
  <c r="AG207" i="46"/>
  <c r="W207" i="46"/>
  <c r="S207" i="46"/>
  <c r="O207" i="46"/>
  <c r="J207" i="46"/>
  <c r="AF207" i="46"/>
  <c r="U207" i="46"/>
  <c r="P207" i="46"/>
  <c r="I207" i="46"/>
  <c r="AJ207" i="46"/>
  <c r="Y207" i="46"/>
  <c r="T207" i="46"/>
  <c r="N207" i="46"/>
  <c r="AI207" i="46"/>
  <c r="R207" i="46"/>
  <c r="B208" i="46"/>
  <c r="AH207" i="46"/>
  <c r="Q207" i="46"/>
  <c r="K207" i="46"/>
  <c r="L207" i="46"/>
  <c r="X207" i="46"/>
  <c r="V207" i="46"/>
  <c r="AM81" i="46"/>
  <c r="AG81" i="46"/>
  <c r="W81" i="46"/>
  <c r="S81" i="46"/>
  <c r="O81" i="46"/>
  <c r="J81" i="46"/>
  <c r="B82" i="46"/>
  <c r="AJ81" i="46"/>
  <c r="AF81" i="46"/>
  <c r="V81" i="46"/>
  <c r="R81" i="46"/>
  <c r="N81" i="46"/>
  <c r="I81" i="46"/>
  <c r="AH81" i="46"/>
  <c r="T81" i="46"/>
  <c r="K81" i="46"/>
  <c r="U81" i="46"/>
  <c r="Y81" i="46"/>
  <c r="Q81" i="46"/>
  <c r="X81" i="46"/>
  <c r="P81" i="46"/>
  <c r="AI81" i="46"/>
  <c r="L81" i="46"/>
  <c r="C12" i="43"/>
  <c r="C11" i="43"/>
  <c r="C10" i="43"/>
  <c r="C8" i="43"/>
  <c r="C6" i="43"/>
  <c r="C6" i="42"/>
  <c r="C8" i="42"/>
  <c r="C12" i="42"/>
  <c r="C11" i="42"/>
  <c r="C10" i="42"/>
  <c r="B83" i="46" l="1"/>
  <c r="AJ82" i="46"/>
  <c r="AF82" i="46"/>
  <c r="V82" i="46"/>
  <c r="R82" i="46"/>
  <c r="N82" i="46"/>
  <c r="I82" i="46"/>
  <c r="AI82" i="46"/>
  <c r="Y82" i="46"/>
  <c r="U82" i="46"/>
  <c r="Q82" i="46"/>
  <c r="L82" i="46"/>
  <c r="AG82" i="46"/>
  <c r="S82" i="46"/>
  <c r="J82" i="46"/>
  <c r="AM82" i="46"/>
  <c r="W82" i="46"/>
  <c r="AH82" i="46"/>
  <c r="K82" i="46"/>
  <c r="X82" i="46"/>
  <c r="P82" i="46"/>
  <c r="O82" i="46"/>
  <c r="T82" i="46"/>
  <c r="AI269" i="46"/>
  <c r="AE269" i="46"/>
  <c r="AA269" i="46"/>
  <c r="W269" i="46"/>
  <c r="S269" i="46"/>
  <c r="O269" i="46"/>
  <c r="K269" i="46"/>
  <c r="AM269" i="46"/>
  <c r="AF269" i="46"/>
  <c r="Z269" i="46"/>
  <c r="U269" i="46"/>
  <c r="P269" i="46"/>
  <c r="J269" i="46"/>
  <c r="AH269" i="46"/>
  <c r="AC269" i="46"/>
  <c r="X269" i="46"/>
  <c r="R269" i="46"/>
  <c r="M269" i="46"/>
  <c r="AD269" i="46"/>
  <c r="T269" i="46"/>
  <c r="I269" i="46"/>
  <c r="AB269" i="46"/>
  <c r="Q269" i="46"/>
  <c r="AJ269" i="46"/>
  <c r="N269" i="46"/>
  <c r="B270" i="46"/>
  <c r="AG269" i="46"/>
  <c r="L269" i="46"/>
  <c r="Y269" i="46"/>
  <c r="V269" i="46"/>
  <c r="B209" i="46"/>
  <c r="AJ208" i="46"/>
  <c r="AF208" i="46"/>
  <c r="V208" i="46"/>
  <c r="R208" i="46"/>
  <c r="N208" i="46"/>
  <c r="I208" i="46"/>
  <c r="AH208" i="46"/>
  <c r="W208" i="46"/>
  <c r="Q208" i="46"/>
  <c r="K208" i="46"/>
  <c r="AG208" i="46"/>
  <c r="U208" i="46"/>
  <c r="P208" i="46"/>
  <c r="J208" i="46"/>
  <c r="X208" i="46"/>
  <c r="L208" i="46"/>
  <c r="AM208" i="46"/>
  <c r="T208" i="46"/>
  <c r="Y208" i="46"/>
  <c r="O208" i="46"/>
  <c r="AI208" i="46"/>
  <c r="S208" i="46"/>
  <c r="B146" i="46"/>
  <c r="AJ145" i="46"/>
  <c r="AF145" i="46"/>
  <c r="V145" i="46"/>
  <c r="R145" i="46"/>
  <c r="N145" i="46"/>
  <c r="I145" i="46"/>
  <c r="AI145" i="46"/>
  <c r="X145" i="46"/>
  <c r="S145" i="46"/>
  <c r="L145" i="46"/>
  <c r="AH145" i="46"/>
  <c r="W145" i="46"/>
  <c r="Q145" i="46"/>
  <c r="K145" i="46"/>
  <c r="Y145" i="46"/>
  <c r="O145" i="46"/>
  <c r="AM145" i="46"/>
  <c r="U145" i="46"/>
  <c r="J145" i="46"/>
  <c r="T145" i="46"/>
  <c r="AG145" i="46"/>
  <c r="P145" i="46"/>
  <c r="AI209" i="46" l="1"/>
  <c r="Y209" i="46"/>
  <c r="U209" i="46"/>
  <c r="Q209" i="46"/>
  <c r="L209" i="46"/>
  <c r="B210" i="46"/>
  <c r="AJ209" i="46"/>
  <c r="X209" i="46"/>
  <c r="S209" i="46"/>
  <c r="N209" i="46"/>
  <c r="AH209" i="46"/>
  <c r="W209" i="46"/>
  <c r="R209" i="46"/>
  <c r="K209" i="46"/>
  <c r="AF209" i="46"/>
  <c r="O209" i="46"/>
  <c r="V209" i="46"/>
  <c r="J209" i="46"/>
  <c r="AM209" i="46"/>
  <c r="I209" i="46"/>
  <c r="P209" i="46"/>
  <c r="AG209" i="46"/>
  <c r="T209" i="46"/>
  <c r="AI146" i="46"/>
  <c r="Y146" i="46"/>
  <c r="U146" i="46"/>
  <c r="Q146" i="46"/>
  <c r="L146" i="46"/>
  <c r="AM146" i="46"/>
  <c r="AF146" i="46"/>
  <c r="T146" i="46"/>
  <c r="O146" i="46"/>
  <c r="I146" i="46"/>
  <c r="B147" i="46"/>
  <c r="AJ146" i="46"/>
  <c r="X146" i="46"/>
  <c r="S146" i="46"/>
  <c r="N146" i="46"/>
  <c r="AH146" i="46"/>
  <c r="R146" i="46"/>
  <c r="AG146" i="46"/>
  <c r="P146" i="46"/>
  <c r="W146" i="46"/>
  <c r="K146" i="46"/>
  <c r="V146" i="46"/>
  <c r="J146" i="46"/>
  <c r="AI270" i="46"/>
  <c r="AE270" i="46"/>
  <c r="AA270" i="46"/>
  <c r="W270" i="46"/>
  <c r="S270" i="46"/>
  <c r="O270" i="46"/>
  <c r="K270" i="46"/>
  <c r="B271" i="46"/>
  <c r="AJ270" i="46"/>
  <c r="AD270" i="46"/>
  <c r="Y270" i="46"/>
  <c r="T270" i="46"/>
  <c r="N270" i="46"/>
  <c r="I270" i="46"/>
  <c r="AG270" i="46"/>
  <c r="AB270" i="46"/>
  <c r="V270" i="46"/>
  <c r="Q270" i="46"/>
  <c r="L270" i="46"/>
  <c r="AM270" i="46"/>
  <c r="Z270" i="46"/>
  <c r="P270" i="46"/>
  <c r="AH270" i="46"/>
  <c r="X270" i="46"/>
  <c r="M270" i="46"/>
  <c r="AF270" i="46"/>
  <c r="J270" i="46"/>
  <c r="AC270" i="46"/>
  <c r="U270" i="46"/>
  <c r="R270" i="46"/>
  <c r="AI83" i="46"/>
  <c r="Y83" i="46"/>
  <c r="U83" i="46"/>
  <c r="Q83" i="46"/>
  <c r="L83" i="46"/>
  <c r="AH83" i="46"/>
  <c r="X83" i="46"/>
  <c r="T83" i="46"/>
  <c r="P83" i="46"/>
  <c r="K83" i="46"/>
  <c r="AM83" i="46"/>
  <c r="W83" i="46"/>
  <c r="O83" i="46"/>
  <c r="S83" i="46"/>
  <c r="R83" i="46"/>
  <c r="B84" i="46"/>
  <c r="AJ83" i="46"/>
  <c r="V83" i="46"/>
  <c r="N83" i="46"/>
  <c r="AG83" i="46"/>
  <c r="J83" i="46"/>
  <c r="AF83" i="46"/>
  <c r="I83" i="46"/>
  <c r="AH84" i="46" l="1"/>
  <c r="X84" i="46"/>
  <c r="T84" i="46"/>
  <c r="P84" i="46"/>
  <c r="K84" i="46"/>
  <c r="AM84" i="46"/>
  <c r="AG84" i="46"/>
  <c r="W84" i="46"/>
  <c r="S84" i="46"/>
  <c r="O84" i="46"/>
  <c r="J84" i="46"/>
  <c r="AF84" i="46"/>
  <c r="R84" i="46"/>
  <c r="I84" i="46"/>
  <c r="AJ84" i="46"/>
  <c r="N84" i="46"/>
  <c r="B85" i="46"/>
  <c r="L84" i="46"/>
  <c r="Y84" i="46"/>
  <c r="Q84" i="46"/>
  <c r="V84" i="46"/>
  <c r="AI84" i="46"/>
  <c r="U84" i="46"/>
  <c r="AI271" i="46"/>
  <c r="AE271" i="46"/>
  <c r="AA271" i="46"/>
  <c r="W271" i="46"/>
  <c r="S271" i="46"/>
  <c r="O271" i="46"/>
  <c r="K271" i="46"/>
  <c r="AH271" i="46"/>
  <c r="AC271" i="46"/>
  <c r="X271" i="46"/>
  <c r="R271" i="46"/>
  <c r="M271" i="46"/>
  <c r="AM271" i="46"/>
  <c r="AF271" i="46"/>
  <c r="Z271" i="46"/>
  <c r="U271" i="46"/>
  <c r="P271" i="46"/>
  <c r="J271" i="46"/>
  <c r="B272" i="46"/>
  <c r="AG271" i="46"/>
  <c r="V271" i="46"/>
  <c r="L271" i="46"/>
  <c r="AD271" i="46"/>
  <c r="T271" i="46"/>
  <c r="I271" i="46"/>
  <c r="Q271" i="46"/>
  <c r="AJ271" i="46"/>
  <c r="N271" i="46"/>
  <c r="AB271" i="46"/>
  <c r="Y271" i="46"/>
  <c r="AH147" i="46"/>
  <c r="X147" i="46"/>
  <c r="T147" i="46"/>
  <c r="P147" i="46"/>
  <c r="K147" i="46"/>
  <c r="AM147" i="46"/>
  <c r="AF147" i="46"/>
  <c r="U147" i="46"/>
  <c r="O147" i="46"/>
  <c r="I147" i="46"/>
  <c r="B148" i="46"/>
  <c r="AJ147" i="46"/>
  <c r="Y147" i="46"/>
  <c r="S147" i="46"/>
  <c r="N147" i="46"/>
  <c r="W147" i="46"/>
  <c r="L147" i="46"/>
  <c r="R147" i="46"/>
  <c r="Q147" i="46"/>
  <c r="V147" i="46"/>
  <c r="J147" i="46"/>
  <c r="AI147" i="46"/>
  <c r="AG147" i="46"/>
  <c r="AH210" i="46"/>
  <c r="X210" i="46"/>
  <c r="T210" i="46"/>
  <c r="P210" i="46"/>
  <c r="K210" i="46"/>
  <c r="B211" i="46"/>
  <c r="AJ210" i="46"/>
  <c r="Y210" i="46"/>
  <c r="S210" i="46"/>
  <c r="N210" i="46"/>
  <c r="AI210" i="46"/>
  <c r="W210" i="46"/>
  <c r="R210" i="46"/>
  <c r="L210" i="46"/>
  <c r="AG210" i="46"/>
  <c r="Q210" i="46"/>
  <c r="AF210" i="46"/>
  <c r="O210" i="46"/>
  <c r="J210" i="46"/>
  <c r="V210" i="46"/>
  <c r="U210" i="46"/>
  <c r="AM210" i="46"/>
  <c r="I210" i="46"/>
  <c r="AM211" i="46" l="1"/>
  <c r="AG211" i="46"/>
  <c r="W211" i="46"/>
  <c r="S211" i="46"/>
  <c r="O211" i="46"/>
  <c r="J211" i="46"/>
  <c r="AJ211" i="46"/>
  <c r="Y211" i="46"/>
  <c r="T211" i="46"/>
  <c r="N211" i="46"/>
  <c r="B212" i="46"/>
  <c r="AI211" i="46"/>
  <c r="X211" i="46"/>
  <c r="R211" i="46"/>
  <c r="L211" i="46"/>
  <c r="U211" i="46"/>
  <c r="I211" i="46"/>
  <c r="AH211" i="46"/>
  <c r="Q211" i="46"/>
  <c r="V211" i="46"/>
  <c r="AF211" i="46"/>
  <c r="P211" i="46"/>
  <c r="K211" i="46"/>
  <c r="AM148" i="46"/>
  <c r="AG148" i="46"/>
  <c r="W148" i="46"/>
  <c r="S148" i="46"/>
  <c r="O148" i="46"/>
  <c r="J148" i="46"/>
  <c r="AF148" i="46"/>
  <c r="U148" i="46"/>
  <c r="P148" i="46"/>
  <c r="I148" i="46"/>
  <c r="AJ148" i="46"/>
  <c r="Y148" i="46"/>
  <c r="T148" i="46"/>
  <c r="N148" i="46"/>
  <c r="AI148" i="46"/>
  <c r="R148" i="46"/>
  <c r="K148" i="46"/>
  <c r="B149" i="46"/>
  <c r="AH148" i="46"/>
  <c r="Q148" i="46"/>
  <c r="X148" i="46"/>
  <c r="L148" i="46"/>
  <c r="V148" i="46"/>
  <c r="AI272" i="46"/>
  <c r="AE272" i="46"/>
  <c r="AA272" i="46"/>
  <c r="W272" i="46"/>
  <c r="S272" i="46"/>
  <c r="O272" i="46"/>
  <c r="K272" i="46"/>
  <c r="AG272" i="46"/>
  <c r="AB272" i="46"/>
  <c r="V272" i="46"/>
  <c r="Q272" i="46"/>
  <c r="L272" i="46"/>
  <c r="B273" i="46"/>
  <c r="AJ272" i="46"/>
  <c r="AD272" i="46"/>
  <c r="Y272" i="46"/>
  <c r="T272" i="46"/>
  <c r="N272" i="46"/>
  <c r="I272" i="46"/>
  <c r="AC272" i="46"/>
  <c r="R272" i="46"/>
  <c r="AM272" i="46"/>
  <c r="Z272" i="46"/>
  <c r="P272" i="46"/>
  <c r="U272" i="46"/>
  <c r="AH272" i="46"/>
  <c r="M272" i="46"/>
  <c r="AF272" i="46"/>
  <c r="X272" i="46"/>
  <c r="J272" i="46"/>
  <c r="AM85" i="46"/>
  <c r="AG85" i="46"/>
  <c r="W85" i="46"/>
  <c r="S85" i="46"/>
  <c r="O85" i="46"/>
  <c r="J85" i="46"/>
  <c r="B86" i="46"/>
  <c r="AJ85" i="46"/>
  <c r="AF85" i="46"/>
  <c r="V85" i="46"/>
  <c r="R85" i="46"/>
  <c r="N85" i="46"/>
  <c r="I85" i="46"/>
  <c r="X85" i="46"/>
  <c r="P85" i="46"/>
  <c r="T85" i="46"/>
  <c r="AI85" i="46"/>
  <c r="U85" i="46"/>
  <c r="L85" i="46"/>
  <c r="AH85" i="46"/>
  <c r="K85" i="46"/>
  <c r="Y85" i="46"/>
  <c r="Q85" i="46"/>
  <c r="AI273" i="46" l="1"/>
  <c r="AE273" i="46"/>
  <c r="AA273" i="46"/>
  <c r="W273" i="46"/>
  <c r="S273" i="46"/>
  <c r="O273" i="46"/>
  <c r="K273" i="46"/>
  <c r="AM273" i="46"/>
  <c r="AF273" i="46"/>
  <c r="Z273" i="46"/>
  <c r="U273" i="46"/>
  <c r="P273" i="46"/>
  <c r="J273" i="46"/>
  <c r="AH273" i="46"/>
  <c r="AC273" i="46"/>
  <c r="X273" i="46"/>
  <c r="R273" i="46"/>
  <c r="M273" i="46"/>
  <c r="AJ273" i="46"/>
  <c r="Y273" i="46"/>
  <c r="N273" i="46"/>
  <c r="B274" i="46"/>
  <c r="AG273" i="46"/>
  <c r="V273" i="46"/>
  <c r="L273" i="46"/>
  <c r="T273" i="46"/>
  <c r="Q273" i="46"/>
  <c r="AD273" i="46"/>
  <c r="AB273" i="46"/>
  <c r="I273" i="46"/>
  <c r="B87" i="46"/>
  <c r="AJ86" i="46"/>
  <c r="AF86" i="46"/>
  <c r="V86" i="46"/>
  <c r="R86" i="46"/>
  <c r="N86" i="46"/>
  <c r="I86" i="46"/>
  <c r="AI86" i="46"/>
  <c r="Y86" i="46"/>
  <c r="U86" i="46"/>
  <c r="Q86" i="46"/>
  <c r="L86" i="46"/>
  <c r="AM86" i="46"/>
  <c r="W86" i="46"/>
  <c r="O86" i="46"/>
  <c r="AG86" i="46"/>
  <c r="J86" i="46"/>
  <c r="AH86" i="46"/>
  <c r="T86" i="46"/>
  <c r="K86" i="46"/>
  <c r="S86" i="46"/>
  <c r="X86" i="46"/>
  <c r="P86" i="46"/>
  <c r="B213" i="46"/>
  <c r="AJ212" i="46"/>
  <c r="AF212" i="46"/>
  <c r="V212" i="46"/>
  <c r="R212" i="46"/>
  <c r="N212" i="46"/>
  <c r="I212" i="46"/>
  <c r="AG212" i="46"/>
  <c r="U212" i="46"/>
  <c r="P212" i="46"/>
  <c r="J212" i="46"/>
  <c r="AM212" i="46"/>
  <c r="Y212" i="46"/>
  <c r="T212" i="46"/>
  <c r="O212" i="46"/>
  <c r="AH212" i="46"/>
  <c r="Q212" i="46"/>
  <c r="X212" i="46"/>
  <c r="L212" i="46"/>
  <c r="K212" i="46"/>
  <c r="S212" i="46"/>
  <c r="AI212" i="46"/>
  <c r="W212" i="46"/>
  <c r="B150" i="46"/>
  <c r="AJ149" i="46"/>
  <c r="AF149" i="46"/>
  <c r="V149" i="46"/>
  <c r="R149" i="46"/>
  <c r="N149" i="46"/>
  <c r="I149" i="46"/>
  <c r="AH149" i="46"/>
  <c r="W149" i="46"/>
  <c r="Q149" i="46"/>
  <c r="K149" i="46"/>
  <c r="AG149" i="46"/>
  <c r="U149" i="46"/>
  <c r="P149" i="46"/>
  <c r="J149" i="46"/>
  <c r="X149" i="46"/>
  <c r="L149" i="46"/>
  <c r="AI149" i="46"/>
  <c r="O149" i="46"/>
  <c r="AM149" i="46"/>
  <c r="T149" i="46"/>
  <c r="S149" i="46"/>
  <c r="Y149" i="46"/>
  <c r="AI87" i="46" l="1"/>
  <c r="Y87" i="46"/>
  <c r="U87" i="46"/>
  <c r="Q87" i="46"/>
  <c r="L87" i="46"/>
  <c r="AH87" i="46"/>
  <c r="X87" i="46"/>
  <c r="T87" i="46"/>
  <c r="P87" i="46"/>
  <c r="K87" i="46"/>
  <c r="AG87" i="46"/>
  <c r="S87" i="46"/>
  <c r="J87" i="46"/>
  <c r="W87" i="46"/>
  <c r="B88" i="46"/>
  <c r="V87" i="46"/>
  <c r="AF87" i="46"/>
  <c r="R87" i="46"/>
  <c r="I87" i="46"/>
  <c r="AM87" i="46"/>
  <c r="O87" i="46"/>
  <c r="AJ87" i="46"/>
  <c r="N87" i="46"/>
  <c r="AI150" i="46"/>
  <c r="Y150" i="46"/>
  <c r="U150" i="46"/>
  <c r="Q150" i="46"/>
  <c r="L150" i="46"/>
  <c r="B151" i="46"/>
  <c r="AJ150" i="46"/>
  <c r="X150" i="46"/>
  <c r="S150" i="46"/>
  <c r="N150" i="46"/>
  <c r="AH150" i="46"/>
  <c r="W150" i="46"/>
  <c r="R150" i="46"/>
  <c r="K150" i="46"/>
  <c r="AF150" i="46"/>
  <c r="O150" i="46"/>
  <c r="T150" i="46"/>
  <c r="P150" i="46"/>
  <c r="V150" i="46"/>
  <c r="J150" i="46"/>
  <c r="AM150" i="46"/>
  <c r="I150" i="46"/>
  <c r="AG150" i="46"/>
  <c r="AI213" i="46"/>
  <c r="Y213" i="46"/>
  <c r="U213" i="46"/>
  <c r="Q213" i="46"/>
  <c r="L213" i="46"/>
  <c r="AH213" i="46"/>
  <c r="W213" i="46"/>
  <c r="R213" i="46"/>
  <c r="K213" i="46"/>
  <c r="AG213" i="46"/>
  <c r="V213" i="46"/>
  <c r="P213" i="46"/>
  <c r="J213" i="46"/>
  <c r="AM213" i="46"/>
  <c r="T213" i="46"/>
  <c r="I213" i="46"/>
  <c r="B214" i="46"/>
  <c r="AJ213" i="46"/>
  <c r="S213" i="46"/>
  <c r="X213" i="46"/>
  <c r="N213" i="46"/>
  <c r="AF213" i="46"/>
  <c r="O213" i="46"/>
  <c r="AI274" i="46"/>
  <c r="AE274" i="46"/>
  <c r="AA274" i="46"/>
  <c r="W274" i="46"/>
  <c r="S274" i="46"/>
  <c r="O274" i="46"/>
  <c r="K274" i="46"/>
  <c r="B275" i="46"/>
  <c r="AJ274" i="46"/>
  <c r="AD274" i="46"/>
  <c r="Y274" i="46"/>
  <c r="T274" i="46"/>
  <c r="N274" i="46"/>
  <c r="I274" i="46"/>
  <c r="AG274" i="46"/>
  <c r="AB274" i="46"/>
  <c r="V274" i="46"/>
  <c r="Q274" i="46"/>
  <c r="L274" i="46"/>
  <c r="AF274" i="46"/>
  <c r="U274" i="46"/>
  <c r="J274" i="46"/>
  <c r="AC274" i="46"/>
  <c r="R274" i="46"/>
  <c r="Z274" i="46"/>
  <c r="X274" i="46"/>
  <c r="P274" i="46"/>
  <c r="M274" i="46"/>
  <c r="AM274" i="46"/>
  <c r="AH274" i="46"/>
  <c r="AH214" i="46" l="1"/>
  <c r="X214" i="46"/>
  <c r="T214" i="46"/>
  <c r="P214" i="46"/>
  <c r="K214" i="46"/>
  <c r="AI214" i="46"/>
  <c r="W214" i="46"/>
  <c r="R214" i="46"/>
  <c r="L214" i="46"/>
  <c r="AG214" i="46"/>
  <c r="V214" i="46"/>
  <c r="Q214" i="46"/>
  <c r="J214" i="46"/>
  <c r="AM214" i="46"/>
  <c r="U214" i="46"/>
  <c r="I214" i="46"/>
  <c r="B215" i="46"/>
  <c r="AJ214" i="46"/>
  <c r="S214" i="46"/>
  <c r="N214" i="46"/>
  <c r="Y214" i="46"/>
  <c r="O214" i="46"/>
  <c r="AF214" i="46"/>
  <c r="AI275" i="46"/>
  <c r="AE275" i="46"/>
  <c r="AA275" i="46"/>
  <c r="W275" i="46"/>
  <c r="S275" i="46"/>
  <c r="O275" i="46"/>
  <c r="K275" i="46"/>
  <c r="AH275" i="46"/>
  <c r="AC275" i="46"/>
  <c r="X275" i="46"/>
  <c r="R275" i="46"/>
  <c r="M275" i="46"/>
  <c r="AM275" i="46"/>
  <c r="AF275" i="46"/>
  <c r="Z275" i="46"/>
  <c r="U275" i="46"/>
  <c r="P275" i="46"/>
  <c r="J275" i="46"/>
  <c r="AB275" i="46"/>
  <c r="Q275" i="46"/>
  <c r="AJ275" i="46"/>
  <c r="Y275" i="46"/>
  <c r="N275" i="46"/>
  <c r="V275" i="46"/>
  <c r="T275" i="46"/>
  <c r="AG275" i="46"/>
  <c r="B276" i="46"/>
  <c r="AD275" i="46"/>
  <c r="L275" i="46"/>
  <c r="I275" i="46"/>
  <c r="AH88" i="46"/>
  <c r="X88" i="46"/>
  <c r="T88" i="46"/>
  <c r="P88" i="46"/>
  <c r="K88" i="46"/>
  <c r="AM88" i="46"/>
  <c r="AG88" i="46"/>
  <c r="W88" i="46"/>
  <c r="S88" i="46"/>
  <c r="O88" i="46"/>
  <c r="J88" i="46"/>
  <c r="AJ88" i="46"/>
  <c r="V88" i="46"/>
  <c r="N88" i="46"/>
  <c r="R88" i="46"/>
  <c r="Y88" i="46"/>
  <c r="B89" i="46"/>
  <c r="AI88" i="46"/>
  <c r="U88" i="46"/>
  <c r="L88" i="46"/>
  <c r="AF88" i="46"/>
  <c r="I88" i="46"/>
  <c r="Q88" i="46"/>
  <c r="AH151" i="46"/>
  <c r="X151" i="46"/>
  <c r="T151" i="46"/>
  <c r="P151" i="46"/>
  <c r="K151" i="46"/>
  <c r="B152" i="46"/>
  <c r="AJ151" i="46"/>
  <c r="Y151" i="46"/>
  <c r="S151" i="46"/>
  <c r="N151" i="46"/>
  <c r="AI151" i="46"/>
  <c r="W151" i="46"/>
  <c r="R151" i="46"/>
  <c r="L151" i="46"/>
  <c r="AG151" i="46"/>
  <c r="Q151" i="46"/>
  <c r="V151" i="46"/>
  <c r="J151" i="46"/>
  <c r="I151" i="46"/>
  <c r="AF151" i="46"/>
  <c r="O151" i="46"/>
  <c r="AM151" i="46"/>
  <c r="U151" i="46"/>
  <c r="AM152" i="46" l="1"/>
  <c r="AG152" i="46"/>
  <c r="W152" i="46"/>
  <c r="S152" i="46"/>
  <c r="O152" i="46"/>
  <c r="J152" i="46"/>
  <c r="AJ152" i="46"/>
  <c r="Y152" i="46"/>
  <c r="T152" i="46"/>
  <c r="N152" i="46"/>
  <c r="B153" i="46"/>
  <c r="AI152" i="46"/>
  <c r="X152" i="46"/>
  <c r="R152" i="46"/>
  <c r="L152" i="46"/>
  <c r="U152" i="46"/>
  <c r="I152" i="46"/>
  <c r="P152" i="46"/>
  <c r="K152" i="46"/>
  <c r="AH152" i="46"/>
  <c r="Q152" i="46"/>
  <c r="AF152" i="46"/>
  <c r="V152" i="46"/>
  <c r="AM89" i="46"/>
  <c r="AG89" i="46"/>
  <c r="W89" i="46"/>
  <c r="S89" i="46"/>
  <c r="O89" i="46"/>
  <c r="J89" i="46"/>
  <c r="B90" i="46"/>
  <c r="AJ89" i="46"/>
  <c r="AF89" i="46"/>
  <c r="V89" i="46"/>
  <c r="R89" i="46"/>
  <c r="N89" i="46"/>
  <c r="I89" i="46"/>
  <c r="AH89" i="46"/>
  <c r="T89" i="46"/>
  <c r="K89" i="46"/>
  <c r="U89" i="46"/>
  <c r="Y89" i="46"/>
  <c r="Q89" i="46"/>
  <c r="X89" i="46"/>
  <c r="P89" i="46"/>
  <c r="AI89" i="46"/>
  <c r="L89" i="46"/>
  <c r="AI276" i="46"/>
  <c r="AE276" i="46"/>
  <c r="AA276" i="46"/>
  <c r="W276" i="46"/>
  <c r="S276" i="46"/>
  <c r="O276" i="46"/>
  <c r="K276" i="46"/>
  <c r="AG276" i="46"/>
  <c r="AB276" i="46"/>
  <c r="V276" i="46"/>
  <c r="Q276" i="46"/>
  <c r="L276" i="46"/>
  <c r="B277" i="46"/>
  <c r="AJ276" i="46"/>
  <c r="AD276" i="46"/>
  <c r="Y276" i="46"/>
  <c r="T276" i="46"/>
  <c r="N276" i="46"/>
  <c r="I276" i="46"/>
  <c r="AH276" i="46"/>
  <c r="X276" i="46"/>
  <c r="M276" i="46"/>
  <c r="AF276" i="46"/>
  <c r="U276" i="46"/>
  <c r="J276" i="46"/>
  <c r="Z276" i="46"/>
  <c r="R276" i="46"/>
  <c r="P276" i="46"/>
  <c r="AM276" i="46"/>
  <c r="AC276" i="46"/>
  <c r="AM215" i="46"/>
  <c r="AG215" i="46"/>
  <c r="W215" i="46"/>
  <c r="S215" i="46"/>
  <c r="O215" i="46"/>
  <c r="J215" i="46"/>
  <c r="B216" i="46"/>
  <c r="AI215" i="46"/>
  <c r="X215" i="46"/>
  <c r="R215" i="46"/>
  <c r="L215" i="46"/>
  <c r="AH215" i="46"/>
  <c r="U215" i="46"/>
  <c r="N215" i="46"/>
  <c r="AF215" i="46"/>
  <c r="T215" i="46"/>
  <c r="K215" i="46"/>
  <c r="Y215" i="46"/>
  <c r="I215" i="46"/>
  <c r="V215" i="46"/>
  <c r="AJ215" i="46"/>
  <c r="Q215" i="46"/>
  <c r="P215" i="46"/>
  <c r="AI277" i="46" l="1"/>
  <c r="AE277" i="46"/>
  <c r="AA277" i="46"/>
  <c r="W277" i="46"/>
  <c r="S277" i="46"/>
  <c r="O277" i="46"/>
  <c r="K277" i="46"/>
  <c r="AM277" i="46"/>
  <c r="AF277" i="46"/>
  <c r="Z277" i="46"/>
  <c r="U277" i="46"/>
  <c r="P277" i="46"/>
  <c r="J277" i="46"/>
  <c r="AH277" i="46"/>
  <c r="AC277" i="46"/>
  <c r="X277" i="46"/>
  <c r="R277" i="46"/>
  <c r="M277" i="46"/>
  <c r="AD277" i="46"/>
  <c r="T277" i="46"/>
  <c r="I277" i="46"/>
  <c r="AB277" i="46"/>
  <c r="Q277" i="46"/>
  <c r="Y277" i="46"/>
  <c r="V277" i="46"/>
  <c r="AJ277" i="46"/>
  <c r="B278" i="46"/>
  <c r="AG277" i="46"/>
  <c r="N277" i="46"/>
  <c r="L277" i="46"/>
  <c r="B91" i="46"/>
  <c r="AJ90" i="46"/>
  <c r="AF90" i="46"/>
  <c r="V90" i="46"/>
  <c r="R90" i="46"/>
  <c r="N90" i="46"/>
  <c r="I90" i="46"/>
  <c r="AI90" i="46"/>
  <c r="Y90" i="46"/>
  <c r="U90" i="46"/>
  <c r="Q90" i="46"/>
  <c r="L90" i="46"/>
  <c r="AG90" i="46"/>
  <c r="S90" i="46"/>
  <c r="J90" i="46"/>
  <c r="W90" i="46"/>
  <c r="AH90" i="46"/>
  <c r="K90" i="46"/>
  <c r="X90" i="46"/>
  <c r="P90" i="46"/>
  <c r="AM90" i="46"/>
  <c r="O90" i="46"/>
  <c r="T90" i="46"/>
  <c r="B217" i="46"/>
  <c r="AJ216" i="46"/>
  <c r="AF216" i="46"/>
  <c r="V216" i="46"/>
  <c r="R216" i="46"/>
  <c r="N216" i="46"/>
  <c r="I216" i="46"/>
  <c r="AM216" i="46"/>
  <c r="Y216" i="46"/>
  <c r="T216" i="46"/>
  <c r="O216" i="46"/>
  <c r="X216" i="46"/>
  <c r="Q216" i="46"/>
  <c r="J216" i="46"/>
  <c r="AI216" i="46"/>
  <c r="W216" i="46"/>
  <c r="P216" i="46"/>
  <c r="AG216" i="46"/>
  <c r="K216" i="46"/>
  <c r="U216" i="46"/>
  <c r="S216" i="46"/>
  <c r="AH216" i="46"/>
  <c r="L216" i="46"/>
  <c r="B154" i="46"/>
  <c r="AJ153" i="46"/>
  <c r="AF153" i="46"/>
  <c r="V153" i="46"/>
  <c r="R153" i="46"/>
  <c r="N153" i="46"/>
  <c r="I153" i="46"/>
  <c r="AG153" i="46"/>
  <c r="U153" i="46"/>
  <c r="P153" i="46"/>
  <c r="J153" i="46"/>
  <c r="AM153" i="46"/>
  <c r="Y153" i="46"/>
  <c r="T153" i="46"/>
  <c r="O153" i="46"/>
  <c r="AH153" i="46"/>
  <c r="Q153" i="46"/>
  <c r="W153" i="46"/>
  <c r="K153" i="46"/>
  <c r="X153" i="46"/>
  <c r="L153" i="46"/>
  <c r="AI153" i="46"/>
  <c r="S153" i="46"/>
  <c r="AI91" i="46" l="1"/>
  <c r="Y91" i="46"/>
  <c r="U91" i="46"/>
  <c r="Q91" i="46"/>
  <c r="L91" i="46"/>
  <c r="AH91" i="46"/>
  <c r="X91" i="46"/>
  <c r="T91" i="46"/>
  <c r="P91" i="46"/>
  <c r="K91" i="46"/>
  <c r="AM91" i="46"/>
  <c r="W91" i="46"/>
  <c r="O91" i="46"/>
  <c r="AG91" i="46"/>
  <c r="J91" i="46"/>
  <c r="R91" i="46"/>
  <c r="B92" i="46"/>
  <c r="AJ91" i="46"/>
  <c r="V91" i="46"/>
  <c r="N91" i="46"/>
  <c r="S91" i="46"/>
  <c r="AF91" i="46"/>
  <c r="I91" i="46"/>
  <c r="B279" i="46"/>
  <c r="AJ278" i="46"/>
  <c r="AF278" i="46"/>
  <c r="AB278" i="46"/>
  <c r="X278" i="46"/>
  <c r="T278" i="46"/>
  <c r="P278" i="46"/>
  <c r="L278" i="46"/>
  <c r="AG278" i="46"/>
  <c r="AA278" i="46"/>
  <c r="V278" i="46"/>
  <c r="Q278" i="46"/>
  <c r="K278" i="46"/>
  <c r="AM278" i="46"/>
  <c r="AD278" i="46"/>
  <c r="W278" i="46"/>
  <c r="O278" i="46"/>
  <c r="I278" i="46"/>
  <c r="AH278" i="46"/>
  <c r="Z278" i="46"/>
  <c r="S278" i="46"/>
  <c r="M278" i="46"/>
  <c r="AE278" i="46"/>
  <c r="R278" i="46"/>
  <c r="AC278" i="46"/>
  <c r="N278" i="46"/>
  <c r="Y278" i="46"/>
  <c r="U278" i="46"/>
  <c r="J278" i="46"/>
  <c r="AI278" i="46"/>
  <c r="AI154" i="46"/>
  <c r="Y154" i="46"/>
  <c r="U154" i="46"/>
  <c r="Q154" i="46"/>
  <c r="L154" i="46"/>
  <c r="AH154" i="46"/>
  <c r="W154" i="46"/>
  <c r="R154" i="46"/>
  <c r="K154" i="46"/>
  <c r="AG154" i="46"/>
  <c r="V154" i="46"/>
  <c r="P154" i="46"/>
  <c r="J154" i="46"/>
  <c r="AM154" i="46"/>
  <c r="T154" i="46"/>
  <c r="I154" i="46"/>
  <c r="AF154" i="46"/>
  <c r="O154" i="46"/>
  <c r="B155" i="46"/>
  <c r="AJ154" i="46"/>
  <c r="S154" i="46"/>
  <c r="X154" i="46"/>
  <c r="N154" i="46"/>
  <c r="AI217" i="46"/>
  <c r="Y217" i="46"/>
  <c r="U217" i="46"/>
  <c r="Q217" i="46"/>
  <c r="L217" i="46"/>
  <c r="AG217" i="46"/>
  <c r="V217" i="46"/>
  <c r="P217" i="46"/>
  <c r="J217" i="46"/>
  <c r="AH217" i="46"/>
  <c r="T217" i="46"/>
  <c r="N217" i="46"/>
  <c r="AF217" i="46"/>
  <c r="S217" i="46"/>
  <c r="K217" i="46"/>
  <c r="X217" i="46"/>
  <c r="I217" i="46"/>
  <c r="W217" i="46"/>
  <c r="O217" i="46"/>
  <c r="AJ217" i="46"/>
  <c r="AM217" i="46"/>
  <c r="B218" i="46"/>
  <c r="R217" i="46"/>
  <c r="AH218" i="46" l="1"/>
  <c r="X218" i="46"/>
  <c r="T218" i="46"/>
  <c r="P218" i="46"/>
  <c r="K218" i="46"/>
  <c r="AG218" i="46"/>
  <c r="V218" i="46"/>
  <c r="Q218" i="46"/>
  <c r="J218" i="46"/>
  <c r="AI218" i="46"/>
  <c r="U218" i="46"/>
  <c r="N218" i="46"/>
  <c r="AF218" i="46"/>
  <c r="S218" i="46"/>
  <c r="L218" i="46"/>
  <c r="AM218" i="46"/>
  <c r="R218" i="46"/>
  <c r="B219" i="46"/>
  <c r="AJ218" i="46"/>
  <c r="O218" i="46"/>
  <c r="W218" i="46"/>
  <c r="Y218" i="46"/>
  <c r="I218" i="46"/>
  <c r="AH155" i="46"/>
  <c r="X155" i="46"/>
  <c r="T155" i="46"/>
  <c r="P155" i="46"/>
  <c r="K155" i="46"/>
  <c r="AI155" i="46"/>
  <c r="W155" i="46"/>
  <c r="R155" i="46"/>
  <c r="L155" i="46"/>
  <c r="AG155" i="46"/>
  <c r="V155" i="46"/>
  <c r="Q155" i="46"/>
  <c r="J155" i="46"/>
  <c r="AM155" i="46"/>
  <c r="U155" i="46"/>
  <c r="I155" i="46"/>
  <c r="AF155" i="46"/>
  <c r="O155" i="46"/>
  <c r="B156" i="46"/>
  <c r="AJ155" i="46"/>
  <c r="S155" i="46"/>
  <c r="Y155" i="46"/>
  <c r="N155" i="46"/>
  <c r="B280" i="46"/>
  <c r="AJ279" i="46"/>
  <c r="AF279" i="46"/>
  <c r="AB279" i="46"/>
  <c r="X279" i="46"/>
  <c r="T279" i="46"/>
  <c r="P279" i="46"/>
  <c r="L279" i="46"/>
  <c r="AG279" i="46"/>
  <c r="AA279" i="46"/>
  <c r="V279" i="46"/>
  <c r="Q279" i="46"/>
  <c r="K279" i="46"/>
  <c r="AE279" i="46"/>
  <c r="Y279" i="46"/>
  <c r="R279" i="46"/>
  <c r="J279" i="46"/>
  <c r="AI279" i="46"/>
  <c r="AC279" i="46"/>
  <c r="U279" i="46"/>
  <c r="N279" i="46"/>
  <c r="AM279" i="46"/>
  <c r="W279" i="46"/>
  <c r="I279" i="46"/>
  <c r="AH279" i="46"/>
  <c r="S279" i="46"/>
  <c r="M279" i="46"/>
  <c r="AD279" i="46"/>
  <c r="O279" i="46"/>
  <c r="Z279" i="46"/>
  <c r="AH92" i="46"/>
  <c r="X92" i="46"/>
  <c r="T92" i="46"/>
  <c r="P92" i="46"/>
  <c r="K92" i="46"/>
  <c r="AM92" i="46"/>
  <c r="AG92" i="46"/>
  <c r="W92" i="46"/>
  <c r="S92" i="46"/>
  <c r="O92" i="46"/>
  <c r="J92" i="46"/>
  <c r="AF92" i="46"/>
  <c r="R92" i="46"/>
  <c r="I92" i="46"/>
  <c r="V92" i="46"/>
  <c r="U92" i="46"/>
  <c r="Y92" i="46"/>
  <c r="Q92" i="46"/>
  <c r="AJ92" i="46"/>
  <c r="N92" i="46"/>
  <c r="B93" i="46"/>
  <c r="AI92" i="46"/>
  <c r="L92" i="46"/>
  <c r="AM93" i="46" l="1"/>
  <c r="AG93" i="46"/>
  <c r="W93" i="46"/>
  <c r="S93" i="46"/>
  <c r="O93" i="46"/>
  <c r="J93" i="46"/>
  <c r="B94" i="46"/>
  <c r="AJ93" i="46"/>
  <c r="AF93" i="46"/>
  <c r="V93" i="46"/>
  <c r="R93" i="46"/>
  <c r="N93" i="46"/>
  <c r="I93" i="46"/>
  <c r="X93" i="46"/>
  <c r="P93" i="46"/>
  <c r="AH93" i="46"/>
  <c r="K93" i="46"/>
  <c r="Q93" i="46"/>
  <c r="AI93" i="46"/>
  <c r="U93" i="46"/>
  <c r="L93" i="46"/>
  <c r="T93" i="46"/>
  <c r="Y93" i="46"/>
  <c r="AM156" i="46"/>
  <c r="AG156" i="46"/>
  <c r="W156" i="46"/>
  <c r="S156" i="46"/>
  <c r="O156" i="46"/>
  <c r="J156" i="46"/>
  <c r="B157" i="46"/>
  <c r="AI156" i="46"/>
  <c r="X156" i="46"/>
  <c r="R156" i="46"/>
  <c r="L156" i="46"/>
  <c r="AH156" i="46"/>
  <c r="V156" i="46"/>
  <c r="Q156" i="46"/>
  <c r="K156" i="46"/>
  <c r="U156" i="46"/>
  <c r="I156" i="46"/>
  <c r="AF156" i="46"/>
  <c r="P156" i="46"/>
  <c r="N156" i="46"/>
  <c r="AJ156" i="46"/>
  <c r="T156" i="46"/>
  <c r="Y156" i="46"/>
  <c r="AM219" i="46"/>
  <c r="AG219" i="46"/>
  <c r="W219" i="46"/>
  <c r="S219" i="46"/>
  <c r="O219" i="46"/>
  <c r="J219" i="46"/>
  <c r="AH219" i="46"/>
  <c r="V219" i="46"/>
  <c r="Q219" i="46"/>
  <c r="K219" i="46"/>
  <c r="B220" i="46"/>
  <c r="AI219" i="46"/>
  <c r="U219" i="46"/>
  <c r="N219" i="46"/>
  <c r="AF219" i="46"/>
  <c r="T219" i="46"/>
  <c r="L219" i="46"/>
  <c r="Y219" i="46"/>
  <c r="I219" i="46"/>
  <c r="X219" i="46"/>
  <c r="P219" i="46"/>
  <c r="AJ219" i="46"/>
  <c r="R219" i="46"/>
  <c r="B281" i="46"/>
  <c r="AJ280" i="46"/>
  <c r="AF280" i="46"/>
  <c r="AB280" i="46"/>
  <c r="X280" i="46"/>
  <c r="T280" i="46"/>
  <c r="P280" i="46"/>
  <c r="L280" i="46"/>
  <c r="AG280" i="46"/>
  <c r="AA280" i="46"/>
  <c r="V280" i="46"/>
  <c r="Q280" i="46"/>
  <c r="K280" i="46"/>
  <c r="AH280" i="46"/>
  <c r="Z280" i="46"/>
  <c r="S280" i="46"/>
  <c r="M280" i="46"/>
  <c r="AM280" i="46"/>
  <c r="AD280" i="46"/>
  <c r="W280" i="46"/>
  <c r="O280" i="46"/>
  <c r="I280" i="46"/>
  <c r="AC280" i="46"/>
  <c r="N280" i="46"/>
  <c r="Y280" i="46"/>
  <c r="J280" i="46"/>
  <c r="AE280" i="46"/>
  <c r="U280" i="46"/>
  <c r="R280" i="46"/>
  <c r="AI280" i="46"/>
  <c r="B95" i="46" l="1"/>
  <c r="AJ94" i="46"/>
  <c r="AF94" i="46"/>
  <c r="V94" i="46"/>
  <c r="R94" i="46"/>
  <c r="N94" i="46"/>
  <c r="I94" i="46"/>
  <c r="AI94" i="46"/>
  <c r="Y94" i="46"/>
  <c r="U94" i="46"/>
  <c r="Q94" i="46"/>
  <c r="L94" i="46"/>
  <c r="AM94" i="46"/>
  <c r="W94" i="46"/>
  <c r="O94" i="46"/>
  <c r="AG94" i="46"/>
  <c r="J94" i="46"/>
  <c r="AH94" i="46"/>
  <c r="T94" i="46"/>
  <c r="K94" i="46"/>
  <c r="S94" i="46"/>
  <c r="X94" i="46"/>
  <c r="P94" i="46"/>
  <c r="B282" i="46"/>
  <c r="AJ281" i="46"/>
  <c r="AF281" i="46"/>
  <c r="AB281" i="46"/>
  <c r="X281" i="46"/>
  <c r="T281" i="46"/>
  <c r="P281" i="46"/>
  <c r="L281" i="46"/>
  <c r="AG281" i="46"/>
  <c r="AA281" i="46"/>
  <c r="V281" i="46"/>
  <c r="Q281" i="46"/>
  <c r="K281" i="46"/>
  <c r="AI281" i="46"/>
  <c r="AC281" i="46"/>
  <c r="U281" i="46"/>
  <c r="N281" i="46"/>
  <c r="AE281" i="46"/>
  <c r="Y281" i="46"/>
  <c r="R281" i="46"/>
  <c r="J281" i="46"/>
  <c r="AH281" i="46"/>
  <c r="S281" i="46"/>
  <c r="AD281" i="46"/>
  <c r="O281" i="46"/>
  <c r="AM281" i="46"/>
  <c r="I281" i="46"/>
  <c r="Z281" i="46"/>
  <c r="M281" i="46"/>
  <c r="W281" i="46"/>
  <c r="B158" i="46"/>
  <c r="AJ157" i="46"/>
  <c r="AF157" i="46"/>
  <c r="V157" i="46"/>
  <c r="R157" i="46"/>
  <c r="N157" i="46"/>
  <c r="I157" i="46"/>
  <c r="AM157" i="46"/>
  <c r="Y157" i="46"/>
  <c r="T157" i="46"/>
  <c r="O157" i="46"/>
  <c r="AI157" i="46"/>
  <c r="X157" i="46"/>
  <c r="S157" i="46"/>
  <c r="L157" i="46"/>
  <c r="AG157" i="46"/>
  <c r="P157" i="46"/>
  <c r="U157" i="46"/>
  <c r="J157" i="46"/>
  <c r="W157" i="46"/>
  <c r="K157" i="46"/>
  <c r="AH157" i="46"/>
  <c r="Q157" i="46"/>
  <c r="B221" i="46"/>
  <c r="AJ220" i="46"/>
  <c r="AF220" i="46"/>
  <c r="V220" i="46"/>
  <c r="R220" i="46"/>
  <c r="N220" i="46"/>
  <c r="I220" i="46"/>
  <c r="AI220" i="46"/>
  <c r="X220" i="46"/>
  <c r="S220" i="46"/>
  <c r="L220" i="46"/>
  <c r="AM220" i="46"/>
  <c r="W220" i="46"/>
  <c r="P220" i="46"/>
  <c r="AH220" i="46"/>
  <c r="U220" i="46"/>
  <c r="O220" i="46"/>
  <c r="Y220" i="46"/>
  <c r="J220" i="46"/>
  <c r="T220" i="46"/>
  <c r="Q220" i="46"/>
  <c r="K220" i="46"/>
  <c r="AG220" i="46"/>
  <c r="B283" i="46" l="1"/>
  <c r="AJ282" i="46"/>
  <c r="AF282" i="46"/>
  <c r="AB282" i="46"/>
  <c r="X282" i="46"/>
  <c r="T282" i="46"/>
  <c r="P282" i="46"/>
  <c r="L282" i="46"/>
  <c r="AG282" i="46"/>
  <c r="AA282" i="46"/>
  <c r="V282" i="46"/>
  <c r="Q282" i="46"/>
  <c r="K282" i="46"/>
  <c r="AM282" i="46"/>
  <c r="AD282" i="46"/>
  <c r="W282" i="46"/>
  <c r="O282" i="46"/>
  <c r="I282" i="46"/>
  <c r="AH282" i="46"/>
  <c r="Z282" i="46"/>
  <c r="S282" i="46"/>
  <c r="M282" i="46"/>
  <c r="Y282" i="46"/>
  <c r="J282" i="46"/>
  <c r="AI282" i="46"/>
  <c r="U282" i="46"/>
  <c r="R282" i="46"/>
  <c r="N282" i="46"/>
  <c r="AC282" i="46"/>
  <c r="AE282" i="46"/>
  <c r="AI158" i="46"/>
  <c r="Y158" i="46"/>
  <c r="U158" i="46"/>
  <c r="Q158" i="46"/>
  <c r="L158" i="46"/>
  <c r="AG158" i="46"/>
  <c r="V158" i="46"/>
  <c r="P158" i="46"/>
  <c r="J158" i="46"/>
  <c r="AM158" i="46"/>
  <c r="AF158" i="46"/>
  <c r="T158" i="46"/>
  <c r="O158" i="46"/>
  <c r="I158" i="46"/>
  <c r="W158" i="46"/>
  <c r="K158" i="46"/>
  <c r="R158" i="46"/>
  <c r="AJ158" i="46"/>
  <c r="S158" i="46"/>
  <c r="B159" i="46"/>
  <c r="AH158" i="46"/>
  <c r="X158" i="46"/>
  <c r="N158" i="46"/>
  <c r="AI221" i="46"/>
  <c r="Y221" i="46"/>
  <c r="U221" i="46"/>
  <c r="Q221" i="46"/>
  <c r="L221" i="46"/>
  <c r="AM221" i="46"/>
  <c r="AF221" i="46"/>
  <c r="T221" i="46"/>
  <c r="O221" i="46"/>
  <c r="I221" i="46"/>
  <c r="AG221" i="46"/>
  <c r="S221" i="46"/>
  <c r="K221" i="46"/>
  <c r="X221" i="46"/>
  <c r="R221" i="46"/>
  <c r="J221" i="46"/>
  <c r="B222" i="46"/>
  <c r="AH221" i="46"/>
  <c r="N221" i="46"/>
  <c r="W221" i="46"/>
  <c r="AJ221" i="46"/>
  <c r="V221" i="46"/>
  <c r="P221" i="46"/>
  <c r="AI95" i="46"/>
  <c r="Y95" i="46"/>
  <c r="U95" i="46"/>
  <c r="Q95" i="46"/>
  <c r="L95" i="46"/>
  <c r="AH95" i="46"/>
  <c r="X95" i="46"/>
  <c r="T95" i="46"/>
  <c r="P95" i="46"/>
  <c r="K95" i="46"/>
  <c r="AG95" i="46"/>
  <c r="S95" i="46"/>
  <c r="J95" i="46"/>
  <c r="AM95" i="46"/>
  <c r="W95" i="46"/>
  <c r="B96" i="46"/>
  <c r="V95" i="46"/>
  <c r="AF95" i="46"/>
  <c r="R95" i="46"/>
  <c r="I95" i="46"/>
  <c r="O95" i="46"/>
  <c r="AJ95" i="46"/>
  <c r="N95" i="46"/>
  <c r="AH96" i="46" l="1"/>
  <c r="X96" i="46"/>
  <c r="T96" i="46"/>
  <c r="P96" i="46"/>
  <c r="K96" i="46"/>
  <c r="AM96" i="46"/>
  <c r="AG96" i="46"/>
  <c r="W96" i="46"/>
  <c r="S96" i="46"/>
  <c r="O96" i="46"/>
  <c r="J96" i="46"/>
  <c r="AJ96" i="46"/>
  <c r="V96" i="46"/>
  <c r="N96" i="46"/>
  <c r="AF96" i="46"/>
  <c r="R96" i="46"/>
  <c r="Y96" i="46"/>
  <c r="B97" i="46"/>
  <c r="AI96" i="46"/>
  <c r="U96" i="46"/>
  <c r="L96" i="46"/>
  <c r="I96" i="46"/>
  <c r="Q96" i="46"/>
  <c r="AH222" i="46"/>
  <c r="X222" i="46"/>
  <c r="T222" i="46"/>
  <c r="P222" i="46"/>
  <c r="K222" i="46"/>
  <c r="AM222" i="46"/>
  <c r="AF222" i="46"/>
  <c r="U222" i="46"/>
  <c r="O222" i="46"/>
  <c r="I222" i="46"/>
  <c r="B223" i="46"/>
  <c r="AI222" i="46"/>
  <c r="V222" i="46"/>
  <c r="N222" i="46"/>
  <c r="AG222" i="46"/>
  <c r="S222" i="46"/>
  <c r="L222" i="46"/>
  <c r="W222" i="46"/>
  <c r="R222" i="46"/>
  <c r="Q222" i="46"/>
  <c r="AJ222" i="46"/>
  <c r="J222" i="46"/>
  <c r="Y222" i="46"/>
  <c r="AH159" i="46"/>
  <c r="X159" i="46"/>
  <c r="T159" i="46"/>
  <c r="P159" i="46"/>
  <c r="K159" i="46"/>
  <c r="AG159" i="46"/>
  <c r="V159" i="46"/>
  <c r="Q159" i="46"/>
  <c r="J159" i="46"/>
  <c r="AM159" i="46"/>
  <c r="AF159" i="46"/>
  <c r="U159" i="46"/>
  <c r="O159" i="46"/>
  <c r="I159" i="46"/>
  <c r="Y159" i="46"/>
  <c r="N159" i="46"/>
  <c r="S159" i="46"/>
  <c r="W159" i="46"/>
  <c r="L159" i="46"/>
  <c r="AJ159" i="46"/>
  <c r="B160" i="46"/>
  <c r="AI159" i="46"/>
  <c r="R159" i="46"/>
  <c r="B284" i="46"/>
  <c r="AJ283" i="46"/>
  <c r="AM283" i="46"/>
  <c r="AF283" i="46"/>
  <c r="AB283" i="46"/>
  <c r="X283" i="46"/>
  <c r="T283" i="46"/>
  <c r="P283" i="46"/>
  <c r="L283" i="46"/>
  <c r="AG283" i="46"/>
  <c r="AA283" i="46"/>
  <c r="V283" i="46"/>
  <c r="Q283" i="46"/>
  <c r="K283" i="46"/>
  <c r="AE283" i="46"/>
  <c r="Y283" i="46"/>
  <c r="R283" i="46"/>
  <c r="J283" i="46"/>
  <c r="AI283" i="46"/>
  <c r="AC283" i="46"/>
  <c r="U283" i="46"/>
  <c r="N283" i="46"/>
  <c r="AD283" i="46"/>
  <c r="O283" i="46"/>
  <c r="Z283" i="46"/>
  <c r="M283" i="46"/>
  <c r="AH283" i="46"/>
  <c r="W283" i="46"/>
  <c r="I283" i="46"/>
  <c r="S283" i="46"/>
  <c r="AM160" i="46" l="1"/>
  <c r="AG160" i="46"/>
  <c r="W160" i="46"/>
  <c r="S160" i="46"/>
  <c r="O160" i="46"/>
  <c r="J160" i="46"/>
  <c r="AH160" i="46"/>
  <c r="V160" i="46"/>
  <c r="Q160" i="46"/>
  <c r="K160" i="46"/>
  <c r="AF160" i="46"/>
  <c r="U160" i="46"/>
  <c r="P160" i="46"/>
  <c r="I160" i="46"/>
  <c r="B161" i="46"/>
  <c r="AI160" i="46"/>
  <c r="R160" i="46"/>
  <c r="L160" i="46"/>
  <c r="Y160" i="46"/>
  <c r="N160" i="46"/>
  <c r="X160" i="46"/>
  <c r="AJ160" i="46"/>
  <c r="T160" i="46"/>
  <c r="B285" i="46"/>
  <c r="AJ284" i="46"/>
  <c r="AF284" i="46"/>
  <c r="AB284" i="46"/>
  <c r="X284" i="46"/>
  <c r="T284" i="46"/>
  <c r="P284" i="46"/>
  <c r="L284" i="46"/>
  <c r="AM284" i="46"/>
  <c r="AE284" i="46"/>
  <c r="Z284" i="46"/>
  <c r="U284" i="46"/>
  <c r="O284" i="46"/>
  <c r="J284" i="46"/>
  <c r="AI284" i="46"/>
  <c r="AC284" i="46"/>
  <c r="V284" i="46"/>
  <c r="N284" i="46"/>
  <c r="AH284" i="46"/>
  <c r="Y284" i="46"/>
  <c r="Q284" i="46"/>
  <c r="AD284" i="46"/>
  <c r="S284" i="46"/>
  <c r="K284" i="46"/>
  <c r="AA284" i="46"/>
  <c r="I284" i="46"/>
  <c r="W284" i="46"/>
  <c r="R284" i="46"/>
  <c r="M284" i="46"/>
  <c r="AG284" i="46"/>
  <c r="AM223" i="46"/>
  <c r="AG223" i="46"/>
  <c r="W223" i="46"/>
  <c r="S223" i="46"/>
  <c r="O223" i="46"/>
  <c r="J223" i="46"/>
  <c r="AF223" i="46"/>
  <c r="U223" i="46"/>
  <c r="P223" i="46"/>
  <c r="I223" i="46"/>
  <c r="AJ223" i="46"/>
  <c r="X223" i="46"/>
  <c r="Q223" i="46"/>
  <c r="B224" i="46"/>
  <c r="AI223" i="46"/>
  <c r="V223" i="46"/>
  <c r="N223" i="46"/>
  <c r="T223" i="46"/>
  <c r="R223" i="46"/>
  <c r="AH223" i="46"/>
  <c r="Y223" i="46"/>
  <c r="L223" i="46"/>
  <c r="K223" i="46"/>
  <c r="AM97" i="46"/>
  <c r="AG97" i="46"/>
  <c r="W97" i="46"/>
  <c r="S97" i="46"/>
  <c r="O97" i="46"/>
  <c r="J97" i="46"/>
  <c r="B98" i="46"/>
  <c r="AJ97" i="46"/>
  <c r="AF97" i="46"/>
  <c r="V97" i="46"/>
  <c r="R97" i="46"/>
  <c r="N97" i="46"/>
  <c r="I97" i="46"/>
  <c r="AH97" i="46"/>
  <c r="T97" i="46"/>
  <c r="K97" i="46"/>
  <c r="X97" i="46"/>
  <c r="P97" i="46"/>
  <c r="U97" i="46"/>
  <c r="Y97" i="46"/>
  <c r="Q97" i="46"/>
  <c r="AI97" i="46"/>
  <c r="L97" i="46"/>
  <c r="B162" i="46" l="1"/>
  <c r="AJ161" i="46"/>
  <c r="AF161" i="46"/>
  <c r="V161" i="46"/>
  <c r="R161" i="46"/>
  <c r="N161" i="46"/>
  <c r="I161" i="46"/>
  <c r="AI161" i="46"/>
  <c r="X161" i="46"/>
  <c r="S161" i="46"/>
  <c r="L161" i="46"/>
  <c r="AH161" i="46"/>
  <c r="W161" i="46"/>
  <c r="Q161" i="46"/>
  <c r="K161" i="46"/>
  <c r="AM161" i="46"/>
  <c r="T161" i="46"/>
  <c r="O161" i="46"/>
  <c r="AG161" i="46"/>
  <c r="P161" i="46"/>
  <c r="Y161" i="46"/>
  <c r="U161" i="46"/>
  <c r="J161" i="46"/>
  <c r="B286" i="46"/>
  <c r="AJ285" i="46"/>
  <c r="AF285" i="46"/>
  <c r="AB285" i="46"/>
  <c r="X285" i="46"/>
  <c r="T285" i="46"/>
  <c r="P285" i="46"/>
  <c r="L285" i="46"/>
  <c r="AM285" i="46"/>
  <c r="AE285" i="46"/>
  <c r="Z285" i="46"/>
  <c r="U285" i="46"/>
  <c r="O285" i="46"/>
  <c r="J285" i="46"/>
  <c r="AG285" i="46"/>
  <c r="Y285" i="46"/>
  <c r="R285" i="46"/>
  <c r="K285" i="46"/>
  <c r="AD285" i="46"/>
  <c r="V285" i="46"/>
  <c r="M285" i="46"/>
  <c r="AI285" i="46"/>
  <c r="AA285" i="46"/>
  <c r="Q285" i="46"/>
  <c r="AC285" i="46"/>
  <c r="I285" i="46"/>
  <c r="W285" i="46"/>
  <c r="N285" i="46"/>
  <c r="AH285" i="46"/>
  <c r="S285" i="46"/>
  <c r="B99" i="46"/>
  <c r="AJ98" i="46"/>
  <c r="AF98" i="46"/>
  <c r="V98" i="46"/>
  <c r="R98" i="46"/>
  <c r="N98" i="46"/>
  <c r="I98" i="46"/>
  <c r="AI98" i="46"/>
  <c r="Y98" i="46"/>
  <c r="U98" i="46"/>
  <c r="Q98" i="46"/>
  <c r="L98" i="46"/>
  <c r="AG98" i="46"/>
  <c r="S98" i="46"/>
  <c r="J98" i="46"/>
  <c r="AM98" i="46"/>
  <c r="O98" i="46"/>
  <c r="AH98" i="46"/>
  <c r="K98" i="46"/>
  <c r="X98" i="46"/>
  <c r="P98" i="46"/>
  <c r="W98" i="46"/>
  <c r="T98" i="46"/>
  <c r="AM224" i="46"/>
  <c r="AJ224" i="46"/>
  <c r="AF224" i="46"/>
  <c r="V224" i="46"/>
  <c r="R224" i="46"/>
  <c r="N224" i="46"/>
  <c r="I224" i="46"/>
  <c r="B225" i="46"/>
  <c r="AH224" i="46"/>
  <c r="W224" i="46"/>
  <c r="Q224" i="46"/>
  <c r="K224" i="46"/>
  <c r="Y224" i="46"/>
  <c r="S224" i="46"/>
  <c r="J224" i="46"/>
  <c r="X224" i="46"/>
  <c r="P224" i="46"/>
  <c r="U224" i="46"/>
  <c r="T224" i="46"/>
  <c r="O224" i="46"/>
  <c r="AI224" i="46"/>
  <c r="AG224" i="46"/>
  <c r="L224" i="46"/>
  <c r="B226" i="46" l="1"/>
  <c r="AJ225" i="46"/>
  <c r="AF225" i="46"/>
  <c r="V225" i="46"/>
  <c r="R225" i="46"/>
  <c r="N225" i="46"/>
  <c r="I225" i="46"/>
  <c r="AG225" i="46"/>
  <c r="U225" i="46"/>
  <c r="P225" i="46"/>
  <c r="J225" i="46"/>
  <c r="AM225" i="46"/>
  <c r="X225" i="46"/>
  <c r="Q225" i="46"/>
  <c r="AH225" i="46"/>
  <c r="S225" i="46"/>
  <c r="Y225" i="46"/>
  <c r="O225" i="46"/>
  <c r="W225" i="46"/>
  <c r="T225" i="46"/>
  <c r="AI225" i="46"/>
  <c r="L225" i="46"/>
  <c r="K225" i="46"/>
  <c r="B287" i="46"/>
  <c r="AJ286" i="46"/>
  <c r="AF286" i="46"/>
  <c r="AB286" i="46"/>
  <c r="X286" i="46"/>
  <c r="T286" i="46"/>
  <c r="P286" i="46"/>
  <c r="L286" i="46"/>
  <c r="AM286" i="46"/>
  <c r="AE286" i="46"/>
  <c r="Z286" i="46"/>
  <c r="U286" i="46"/>
  <c r="O286" i="46"/>
  <c r="J286" i="46"/>
  <c r="AI286" i="46"/>
  <c r="AC286" i="46"/>
  <c r="V286" i="46"/>
  <c r="N286" i="46"/>
  <c r="AH286" i="46"/>
  <c r="Y286" i="46"/>
  <c r="Q286" i="46"/>
  <c r="AD286" i="46"/>
  <c r="S286" i="46"/>
  <c r="K286" i="46"/>
  <c r="AA286" i="46"/>
  <c r="I286" i="46"/>
  <c r="W286" i="46"/>
  <c r="AG286" i="46"/>
  <c r="R286" i="46"/>
  <c r="M286" i="46"/>
  <c r="AI99" i="46"/>
  <c r="Y99" i="46"/>
  <c r="U99" i="46"/>
  <c r="Q99" i="46"/>
  <c r="L99" i="46"/>
  <c r="AH99" i="46"/>
  <c r="X99" i="46"/>
  <c r="T99" i="46"/>
  <c r="P99" i="46"/>
  <c r="K99" i="46"/>
  <c r="AM99" i="46"/>
  <c r="W99" i="46"/>
  <c r="O99" i="46"/>
  <c r="S99" i="46"/>
  <c r="R99" i="46"/>
  <c r="B100" i="46"/>
  <c r="AJ99" i="46"/>
  <c r="V99" i="46"/>
  <c r="N99" i="46"/>
  <c r="AG99" i="46"/>
  <c r="J99" i="46"/>
  <c r="AF99" i="46"/>
  <c r="I99" i="46"/>
  <c r="AI162" i="46"/>
  <c r="Y162" i="46"/>
  <c r="U162" i="46"/>
  <c r="Q162" i="46"/>
  <c r="L162" i="46"/>
  <c r="AM162" i="46"/>
  <c r="AF162" i="46"/>
  <c r="T162" i="46"/>
  <c r="O162" i="46"/>
  <c r="I162" i="46"/>
  <c r="B163" i="46"/>
  <c r="AJ162" i="46"/>
  <c r="X162" i="46"/>
  <c r="S162" i="46"/>
  <c r="N162" i="46"/>
  <c r="W162" i="46"/>
  <c r="K162" i="46"/>
  <c r="R162" i="46"/>
  <c r="V162" i="46"/>
  <c r="J162" i="46"/>
  <c r="AH162" i="46"/>
  <c r="AG162" i="46"/>
  <c r="P162" i="46"/>
  <c r="B288" i="46" l="1"/>
  <c r="AJ287" i="46"/>
  <c r="AF287" i="46"/>
  <c r="AB287" i="46"/>
  <c r="X287" i="46"/>
  <c r="T287" i="46"/>
  <c r="P287" i="46"/>
  <c r="L287" i="46"/>
  <c r="AH287" i="46"/>
  <c r="AM287" i="46"/>
  <c r="AE287" i="46"/>
  <c r="Z287" i="46"/>
  <c r="U287" i="46"/>
  <c r="O287" i="46"/>
  <c r="J287" i="46"/>
  <c r="AG287" i="46"/>
  <c r="Y287" i="46"/>
  <c r="R287" i="46"/>
  <c r="K287" i="46"/>
  <c r="AD287" i="46"/>
  <c r="V287" i="46"/>
  <c r="M287" i="46"/>
  <c r="AA287" i="46"/>
  <c r="Q287" i="46"/>
  <c r="AC287" i="46"/>
  <c r="I287" i="46"/>
  <c r="W287" i="46"/>
  <c r="AI287" i="46"/>
  <c r="S287" i="46"/>
  <c r="N287" i="46"/>
  <c r="AH163" i="46"/>
  <c r="X163" i="46"/>
  <c r="T163" i="46"/>
  <c r="P163" i="46"/>
  <c r="K163" i="46"/>
  <c r="AM163" i="46"/>
  <c r="AF163" i="46"/>
  <c r="U163" i="46"/>
  <c r="O163" i="46"/>
  <c r="I163" i="46"/>
  <c r="B164" i="46"/>
  <c r="AJ163" i="46"/>
  <c r="Y163" i="46"/>
  <c r="S163" i="46"/>
  <c r="N163" i="46"/>
  <c r="AI163" i="46"/>
  <c r="R163" i="46"/>
  <c r="AG163" i="46"/>
  <c r="Q163" i="46"/>
  <c r="W163" i="46"/>
  <c r="L163" i="46"/>
  <c r="V163" i="46"/>
  <c r="J163" i="46"/>
  <c r="AH100" i="46"/>
  <c r="X100" i="46"/>
  <c r="T100" i="46"/>
  <c r="P100" i="46"/>
  <c r="K100" i="46"/>
  <c r="AM100" i="46"/>
  <c r="AG100" i="46"/>
  <c r="W100" i="46"/>
  <c r="S100" i="46"/>
  <c r="O100" i="46"/>
  <c r="J100" i="46"/>
  <c r="AF100" i="46"/>
  <c r="R100" i="46"/>
  <c r="I100" i="46"/>
  <c r="AJ100" i="46"/>
  <c r="N100" i="46"/>
  <c r="AI100" i="46"/>
  <c r="L100" i="46"/>
  <c r="Y100" i="46"/>
  <c r="Q100" i="46"/>
  <c r="V100" i="46"/>
  <c r="B101" i="46"/>
  <c r="U100" i="46"/>
  <c r="AI226" i="46"/>
  <c r="Y226" i="46"/>
  <c r="U226" i="46"/>
  <c r="Q226" i="46"/>
  <c r="L226" i="46"/>
  <c r="AH226" i="46"/>
  <c r="W226" i="46"/>
  <c r="R226" i="46"/>
  <c r="K226" i="46"/>
  <c r="AF226" i="46"/>
  <c r="S226" i="46"/>
  <c r="J226" i="46"/>
  <c r="B227" i="46"/>
  <c r="AJ226" i="46"/>
  <c r="T226" i="46"/>
  <c r="I226" i="46"/>
  <c r="AG226" i="46"/>
  <c r="P226" i="46"/>
  <c r="AM226" i="46"/>
  <c r="N226" i="46"/>
  <c r="X226" i="46"/>
  <c r="O226" i="46"/>
  <c r="V226" i="46"/>
  <c r="AM101" i="46" l="1"/>
  <c r="AG101" i="46"/>
  <c r="W101" i="46"/>
  <c r="S101" i="46"/>
  <c r="O101" i="46"/>
  <c r="J101" i="46"/>
  <c r="B102" i="46"/>
  <c r="AJ101" i="46"/>
  <c r="AF101" i="46"/>
  <c r="V101" i="46"/>
  <c r="R101" i="46"/>
  <c r="N101" i="46"/>
  <c r="I101" i="46"/>
  <c r="X101" i="46"/>
  <c r="P101" i="46"/>
  <c r="T101" i="46"/>
  <c r="AI101" i="46"/>
  <c r="U101" i="46"/>
  <c r="L101" i="46"/>
  <c r="AH101" i="46"/>
  <c r="K101" i="46"/>
  <c r="Y101" i="46"/>
  <c r="Q101" i="46"/>
  <c r="AH227" i="46"/>
  <c r="X227" i="46"/>
  <c r="T227" i="46"/>
  <c r="P227" i="46"/>
  <c r="K227" i="46"/>
  <c r="AI227" i="46"/>
  <c r="W227" i="46"/>
  <c r="R227" i="46"/>
  <c r="L227" i="46"/>
  <c r="AF227" i="46"/>
  <c r="S227" i="46"/>
  <c r="J227" i="46"/>
  <c r="AG227" i="46"/>
  <c r="Q227" i="46"/>
  <c r="Y227" i="46"/>
  <c r="O227" i="46"/>
  <c r="AM227" i="46"/>
  <c r="N227" i="46"/>
  <c r="B228" i="46"/>
  <c r="AJ227" i="46"/>
  <c r="I227" i="46"/>
  <c r="V227" i="46"/>
  <c r="U227" i="46"/>
  <c r="AM164" i="46"/>
  <c r="AG164" i="46"/>
  <c r="W164" i="46"/>
  <c r="S164" i="46"/>
  <c r="O164" i="46"/>
  <c r="J164" i="46"/>
  <c r="B165" i="46"/>
  <c r="AJ164" i="46"/>
  <c r="AF164" i="46"/>
  <c r="V164" i="46"/>
  <c r="R164" i="46"/>
  <c r="N164" i="46"/>
  <c r="Y164" i="46"/>
  <c r="Q164" i="46"/>
  <c r="I164" i="46"/>
  <c r="X164" i="46"/>
  <c r="P164" i="46"/>
  <c r="AI164" i="46"/>
  <c r="L164" i="46"/>
  <c r="AH164" i="46"/>
  <c r="K164" i="46"/>
  <c r="U164" i="46"/>
  <c r="T164" i="46"/>
  <c r="B289" i="46"/>
  <c r="AJ288" i="46"/>
  <c r="AF288" i="46"/>
  <c r="AB288" i="46"/>
  <c r="X288" i="46"/>
  <c r="T288" i="46"/>
  <c r="P288" i="46"/>
  <c r="L288" i="46"/>
  <c r="AH288" i="46"/>
  <c r="AC288" i="46"/>
  <c r="W288" i="46"/>
  <c r="R288" i="46"/>
  <c r="M288" i="46"/>
  <c r="AM288" i="46"/>
  <c r="AE288" i="46"/>
  <c r="Z288" i="46"/>
  <c r="U288" i="46"/>
  <c r="O288" i="46"/>
  <c r="J288" i="46"/>
  <c r="AD288" i="46"/>
  <c r="S288" i="46"/>
  <c r="I288" i="46"/>
  <c r="Y288" i="46"/>
  <c r="K288" i="46"/>
  <c r="AG288" i="46"/>
  <c r="Q288" i="46"/>
  <c r="N288" i="46"/>
  <c r="AI288" i="46"/>
  <c r="AA288" i="46"/>
  <c r="V288" i="46"/>
  <c r="B166" i="46" l="1"/>
  <c r="AJ165" i="46"/>
  <c r="AF165" i="46"/>
  <c r="V165" i="46"/>
  <c r="R165" i="46"/>
  <c r="N165" i="46"/>
  <c r="I165" i="46"/>
  <c r="AI165" i="46"/>
  <c r="Y165" i="46"/>
  <c r="U165" i="46"/>
  <c r="Q165" i="46"/>
  <c r="L165" i="46"/>
  <c r="X165" i="46"/>
  <c r="P165" i="46"/>
  <c r="AM165" i="46"/>
  <c r="W165" i="46"/>
  <c r="O165" i="46"/>
  <c r="AH165" i="46"/>
  <c r="K165" i="46"/>
  <c r="AG165" i="46"/>
  <c r="J165" i="46"/>
  <c r="T165" i="46"/>
  <c r="S165" i="46"/>
  <c r="AM228" i="46"/>
  <c r="AG228" i="46"/>
  <c r="W228" i="46"/>
  <c r="S228" i="46"/>
  <c r="O228" i="46"/>
  <c r="J228" i="46"/>
  <c r="B229" i="46"/>
  <c r="AI228" i="46"/>
  <c r="X228" i="46"/>
  <c r="R228" i="46"/>
  <c r="L228" i="46"/>
  <c r="AF228" i="46"/>
  <c r="T228" i="46"/>
  <c r="K228" i="46"/>
  <c r="Y228" i="46"/>
  <c r="P228" i="46"/>
  <c r="V228" i="46"/>
  <c r="N228" i="46"/>
  <c r="AJ228" i="46"/>
  <c r="I228" i="46"/>
  <c r="AH228" i="46"/>
  <c r="Q228" i="46"/>
  <c r="U228" i="46"/>
  <c r="B103" i="46"/>
  <c r="AJ102" i="46"/>
  <c r="AF102" i="46"/>
  <c r="V102" i="46"/>
  <c r="R102" i="46"/>
  <c r="N102" i="46"/>
  <c r="I102" i="46"/>
  <c r="AI102" i="46"/>
  <c r="Y102" i="46"/>
  <c r="U102" i="46"/>
  <c r="Q102" i="46"/>
  <c r="L102" i="46"/>
  <c r="AM102" i="46"/>
  <c r="W102" i="46"/>
  <c r="O102" i="46"/>
  <c r="AG102" i="46"/>
  <c r="J102" i="46"/>
  <c r="AH102" i="46"/>
  <c r="T102" i="46"/>
  <c r="K102" i="46"/>
  <c r="S102" i="46"/>
  <c r="X102" i="46"/>
  <c r="P102" i="46"/>
  <c r="B290" i="46"/>
  <c r="AJ289" i="46"/>
  <c r="AF289" i="46"/>
  <c r="AB289" i="46"/>
  <c r="X289" i="46"/>
  <c r="T289" i="46"/>
  <c r="P289" i="46"/>
  <c r="L289" i="46"/>
  <c r="AH289" i="46"/>
  <c r="AC289" i="46"/>
  <c r="W289" i="46"/>
  <c r="R289" i="46"/>
  <c r="M289" i="46"/>
  <c r="AM289" i="46"/>
  <c r="AE289" i="46"/>
  <c r="Z289" i="46"/>
  <c r="U289" i="46"/>
  <c r="O289" i="46"/>
  <c r="J289" i="46"/>
  <c r="AA289" i="46"/>
  <c r="Q289" i="46"/>
  <c r="AD289" i="46"/>
  <c r="N289" i="46"/>
  <c r="AI289" i="46"/>
  <c r="V289" i="46"/>
  <c r="I289" i="46"/>
  <c r="Y289" i="46"/>
  <c r="S289" i="46"/>
  <c r="AG289" i="46"/>
  <c r="K289" i="46"/>
  <c r="AI103" i="46" l="1"/>
  <c r="Y103" i="46"/>
  <c r="U103" i="46"/>
  <c r="Q103" i="46"/>
  <c r="L103" i="46"/>
  <c r="AH103" i="46"/>
  <c r="X103" i="46"/>
  <c r="T103" i="46"/>
  <c r="P103" i="46"/>
  <c r="K103" i="46"/>
  <c r="AG103" i="46"/>
  <c r="S103" i="46"/>
  <c r="J103" i="46"/>
  <c r="W103" i="46"/>
  <c r="B104" i="46"/>
  <c r="V103" i="46"/>
  <c r="AF103" i="46"/>
  <c r="R103" i="46"/>
  <c r="I103" i="46"/>
  <c r="AM103" i="46"/>
  <c r="O103" i="46"/>
  <c r="AJ103" i="46"/>
  <c r="N103" i="46"/>
  <c r="B230" i="46"/>
  <c r="AJ229" i="46"/>
  <c r="AF229" i="46"/>
  <c r="V229" i="46"/>
  <c r="R229" i="46"/>
  <c r="N229" i="46"/>
  <c r="I229" i="46"/>
  <c r="AM229" i="46"/>
  <c r="Y229" i="46"/>
  <c r="T229" i="46"/>
  <c r="O229" i="46"/>
  <c r="AI229" i="46"/>
  <c r="W229" i="46"/>
  <c r="P229" i="46"/>
  <c r="AG229" i="46"/>
  <c r="Q229" i="46"/>
  <c r="X229" i="46"/>
  <c r="L229" i="46"/>
  <c r="K229" i="46"/>
  <c r="AH229" i="46"/>
  <c r="J229" i="46"/>
  <c r="U229" i="46"/>
  <c r="S229" i="46"/>
  <c r="B291" i="46"/>
  <c r="AJ290" i="46"/>
  <c r="AF290" i="46"/>
  <c r="AB290" i="46"/>
  <c r="X290" i="46"/>
  <c r="T290" i="46"/>
  <c r="P290" i="46"/>
  <c r="L290" i="46"/>
  <c r="AH290" i="46"/>
  <c r="AC290" i="46"/>
  <c r="W290" i="46"/>
  <c r="R290" i="46"/>
  <c r="M290" i="46"/>
  <c r="AM290" i="46"/>
  <c r="AE290" i="46"/>
  <c r="Z290" i="46"/>
  <c r="U290" i="46"/>
  <c r="O290" i="46"/>
  <c r="J290" i="46"/>
  <c r="AI290" i="46"/>
  <c r="Y290" i="46"/>
  <c r="N290" i="46"/>
  <c r="AG290" i="46"/>
  <c r="S290" i="46"/>
  <c r="AA290" i="46"/>
  <c r="K290" i="46"/>
  <c r="I290" i="46"/>
  <c r="AD290" i="46"/>
  <c r="V290" i="46"/>
  <c r="Q290" i="46"/>
  <c r="AI166" i="46"/>
  <c r="Y166" i="46"/>
  <c r="U166" i="46"/>
  <c r="Q166" i="46"/>
  <c r="L166" i="46"/>
  <c r="AH166" i="46"/>
  <c r="X166" i="46"/>
  <c r="T166" i="46"/>
  <c r="P166" i="46"/>
  <c r="K166" i="46"/>
  <c r="B167" i="46"/>
  <c r="AJ166" i="46"/>
  <c r="V166" i="46"/>
  <c r="N166" i="46"/>
  <c r="AG166" i="46"/>
  <c r="S166" i="46"/>
  <c r="J166" i="46"/>
  <c r="AM166" i="46"/>
  <c r="O166" i="46"/>
  <c r="AF166" i="46"/>
  <c r="I166" i="46"/>
  <c r="W166" i="46"/>
  <c r="R166" i="46"/>
  <c r="AI230" i="46" l="1"/>
  <c r="Y230" i="46"/>
  <c r="U230" i="46"/>
  <c r="Q230" i="46"/>
  <c r="L230" i="46"/>
  <c r="AG230" i="46"/>
  <c r="V230" i="46"/>
  <c r="P230" i="46"/>
  <c r="J230" i="46"/>
  <c r="AF230" i="46"/>
  <c r="S230" i="46"/>
  <c r="K230" i="46"/>
  <c r="B231" i="46"/>
  <c r="AJ230" i="46"/>
  <c r="T230" i="46"/>
  <c r="I230" i="46"/>
  <c r="AH230" i="46"/>
  <c r="R230" i="46"/>
  <c r="W230" i="46"/>
  <c r="O230" i="46"/>
  <c r="AM230" i="46"/>
  <c r="N230" i="46"/>
  <c r="X230" i="46"/>
  <c r="AH167" i="46"/>
  <c r="X167" i="46"/>
  <c r="T167" i="46"/>
  <c r="P167" i="46"/>
  <c r="K167" i="46"/>
  <c r="AM167" i="46"/>
  <c r="AG167" i="46"/>
  <c r="W167" i="46"/>
  <c r="S167" i="46"/>
  <c r="O167" i="46"/>
  <c r="J167" i="46"/>
  <c r="Y167" i="46"/>
  <c r="Q167" i="46"/>
  <c r="AJ167" i="46"/>
  <c r="V167" i="46"/>
  <c r="N167" i="46"/>
  <c r="AI167" i="46"/>
  <c r="L167" i="46"/>
  <c r="B168" i="46"/>
  <c r="AF167" i="46"/>
  <c r="I167" i="46"/>
  <c r="U167" i="46"/>
  <c r="R167" i="46"/>
  <c r="B292" i="46"/>
  <c r="AJ291" i="46"/>
  <c r="AF291" i="46"/>
  <c r="AB291" i="46"/>
  <c r="X291" i="46"/>
  <c r="T291" i="46"/>
  <c r="P291" i="46"/>
  <c r="L291" i="46"/>
  <c r="AH291" i="46"/>
  <c r="AC291" i="46"/>
  <c r="W291" i="46"/>
  <c r="R291" i="46"/>
  <c r="M291" i="46"/>
  <c r="AM291" i="46"/>
  <c r="AE291" i="46"/>
  <c r="Z291" i="46"/>
  <c r="U291" i="46"/>
  <c r="O291" i="46"/>
  <c r="J291" i="46"/>
  <c r="AG291" i="46"/>
  <c r="V291" i="46"/>
  <c r="K291" i="46"/>
  <c r="AA291" i="46"/>
  <c r="N291" i="46"/>
  <c r="AI291" i="46"/>
  <c r="S291" i="46"/>
  <c r="Y291" i="46"/>
  <c r="Q291" i="46"/>
  <c r="AD291" i="46"/>
  <c r="I291" i="46"/>
  <c r="AH104" i="46"/>
  <c r="X104" i="46"/>
  <c r="T104" i="46"/>
  <c r="P104" i="46"/>
  <c r="K104" i="46"/>
  <c r="AM104" i="46"/>
  <c r="AG104" i="46"/>
  <c r="W104" i="46"/>
  <c r="S104" i="46"/>
  <c r="O104" i="46"/>
  <c r="J104" i="46"/>
  <c r="AJ104" i="46"/>
  <c r="V104" i="46"/>
  <c r="N104" i="46"/>
  <c r="R104" i="46"/>
  <c r="Y104" i="46"/>
  <c r="B105" i="46"/>
  <c r="AI104" i="46"/>
  <c r="U104" i="46"/>
  <c r="L104" i="46"/>
  <c r="AF104" i="46"/>
  <c r="I104" i="46"/>
  <c r="Q104" i="46"/>
  <c r="N21" i="43"/>
  <c r="Q79" i="43"/>
  <c r="Q81" i="43"/>
  <c r="P48" i="42"/>
  <c r="O63" i="43"/>
  <c r="O46" i="43"/>
  <c r="O49" i="43"/>
  <c r="O68" i="42"/>
  <c r="O65" i="43"/>
  <c r="O48" i="43"/>
  <c r="O26" i="43"/>
  <c r="Q63" i="42"/>
  <c r="Q56" i="42"/>
  <c r="Q46" i="42"/>
  <c r="Q41" i="42"/>
  <c r="Q24" i="42"/>
  <c r="O64" i="43"/>
  <c r="O47" i="43"/>
  <c r="O36" i="43"/>
  <c r="O34" i="43"/>
  <c r="O29" i="43"/>
  <c r="O27" i="43"/>
  <c r="O25" i="43"/>
  <c r="O23" i="43"/>
  <c r="O21" i="43"/>
  <c r="O19" i="43"/>
  <c r="Q80" i="42"/>
  <c r="O74" i="42"/>
  <c r="O67" i="42"/>
  <c r="O56" i="42"/>
  <c r="O50" i="42"/>
  <c r="O43" i="42"/>
  <c r="O37" i="42"/>
  <c r="N22" i="42"/>
  <c r="B293" i="46" l="1"/>
  <c r="AJ292" i="46"/>
  <c r="AF292" i="46"/>
  <c r="AB292" i="46"/>
  <c r="X292" i="46"/>
  <c r="T292" i="46"/>
  <c r="P292" i="46"/>
  <c r="L292" i="46"/>
  <c r="AH292" i="46"/>
  <c r="AC292" i="46"/>
  <c r="W292" i="46"/>
  <c r="R292" i="46"/>
  <c r="M292" i="46"/>
  <c r="AM292" i="46"/>
  <c r="AE292" i="46"/>
  <c r="Z292" i="46"/>
  <c r="U292" i="46"/>
  <c r="O292" i="46"/>
  <c r="J292" i="46"/>
  <c r="AD292" i="46"/>
  <c r="S292" i="46"/>
  <c r="I292" i="46"/>
  <c r="AI292" i="46"/>
  <c r="V292" i="46"/>
  <c r="AA292" i="46"/>
  <c r="N292" i="46"/>
  <c r="K292" i="46"/>
  <c r="AG292" i="46"/>
  <c r="Y292" i="46"/>
  <c r="Q292" i="46"/>
  <c r="AM105" i="46"/>
  <c r="AG105" i="46"/>
  <c r="W105" i="46"/>
  <c r="S105" i="46"/>
  <c r="O105" i="46"/>
  <c r="J105" i="46"/>
  <c r="B106" i="46"/>
  <c r="AJ105" i="46"/>
  <c r="AF105" i="46"/>
  <c r="V105" i="46"/>
  <c r="R105" i="46"/>
  <c r="N105" i="46"/>
  <c r="I105" i="46"/>
  <c r="AH105" i="46"/>
  <c r="T105" i="46"/>
  <c r="K105" i="46"/>
  <c r="U105" i="46"/>
  <c r="Y105" i="46"/>
  <c r="Q105" i="46"/>
  <c r="X105" i="46"/>
  <c r="P105" i="46"/>
  <c r="AI105" i="46"/>
  <c r="L105" i="46"/>
  <c r="AM168" i="46"/>
  <c r="AG168" i="46"/>
  <c r="W168" i="46"/>
  <c r="S168" i="46"/>
  <c r="O168" i="46"/>
  <c r="J168" i="46"/>
  <c r="B169" i="46"/>
  <c r="AJ168" i="46"/>
  <c r="AF168" i="46"/>
  <c r="V168" i="46"/>
  <c r="R168" i="46"/>
  <c r="N168" i="46"/>
  <c r="I168" i="46"/>
  <c r="AI168" i="46"/>
  <c r="U168" i="46"/>
  <c r="L168" i="46"/>
  <c r="AH168" i="46"/>
  <c r="T168" i="46"/>
  <c r="K168" i="46"/>
  <c r="P168" i="46"/>
  <c r="Y168" i="46"/>
  <c r="X168" i="46"/>
  <c r="Q168" i="46"/>
  <c r="AH231" i="46"/>
  <c r="X231" i="46"/>
  <c r="T231" i="46"/>
  <c r="P231" i="46"/>
  <c r="K231" i="46"/>
  <c r="AG231" i="46"/>
  <c r="V231" i="46"/>
  <c r="Q231" i="46"/>
  <c r="J231" i="46"/>
  <c r="AF231" i="46"/>
  <c r="S231" i="46"/>
  <c r="L231" i="46"/>
  <c r="AI231" i="46"/>
  <c r="R231" i="46"/>
  <c r="Y231" i="46"/>
  <c r="O231" i="46"/>
  <c r="W231" i="46"/>
  <c r="U231" i="46"/>
  <c r="N231" i="46"/>
  <c r="I231" i="46"/>
  <c r="AM231" i="46"/>
  <c r="B232" i="46"/>
  <c r="AJ231" i="46"/>
  <c r="P65" i="42"/>
  <c r="O28" i="42"/>
  <c r="O76" i="43"/>
  <c r="Q78" i="42"/>
  <c r="N53" i="43"/>
  <c r="N49" i="43"/>
  <c r="N45" i="43"/>
  <c r="N40" i="43"/>
  <c r="N36" i="43"/>
  <c r="N32" i="43"/>
  <c r="N20" i="42"/>
  <c r="P78" i="42"/>
  <c r="N19" i="42"/>
  <c r="N18" i="43"/>
  <c r="N75" i="43"/>
  <c r="O79" i="43"/>
  <c r="O35" i="42"/>
  <c r="O26" i="42"/>
  <c r="O39" i="43"/>
  <c r="N26" i="43"/>
  <c r="N25" i="43"/>
  <c r="N46" i="43"/>
  <c r="O40" i="43"/>
  <c r="O58" i="43"/>
  <c r="N60" i="42"/>
  <c r="N51" i="42"/>
  <c r="N42" i="42"/>
  <c r="Q50" i="42"/>
  <c r="Q67" i="42"/>
  <c r="N68" i="42"/>
  <c r="N68" i="43"/>
  <c r="N42" i="43"/>
  <c r="P38" i="43"/>
  <c r="N61" i="43"/>
  <c r="N57" i="43"/>
  <c r="N48" i="43"/>
  <c r="N44" i="43"/>
  <c r="N39" i="43"/>
  <c r="N35" i="43"/>
  <c r="N65" i="43"/>
  <c r="N52" i="43"/>
  <c r="Q26" i="42"/>
  <c r="R78" i="42"/>
  <c r="O41" i="42"/>
  <c r="O60" i="42"/>
  <c r="N63" i="42"/>
  <c r="N54" i="42"/>
  <c r="N46" i="42"/>
  <c r="N37" i="42"/>
  <c r="N69" i="42"/>
  <c r="N61" i="42"/>
  <c r="N52" i="42"/>
  <c r="N43" i="42"/>
  <c r="N67" i="43"/>
  <c r="N59" i="43"/>
  <c r="N50" i="43"/>
  <c r="N41" i="43"/>
  <c r="N33" i="43"/>
  <c r="N24" i="43"/>
  <c r="N24" i="42"/>
  <c r="N58" i="42"/>
  <c r="N32" i="42"/>
  <c r="N35" i="42"/>
  <c r="N38" i="42"/>
  <c r="N25" i="42"/>
  <c r="N66" i="43"/>
  <c r="O66" i="43"/>
  <c r="O75" i="43"/>
  <c r="P19" i="43"/>
  <c r="P21" i="43"/>
  <c r="P23" i="43"/>
  <c r="P25" i="43"/>
  <c r="P27" i="43"/>
  <c r="P32" i="43"/>
  <c r="P34" i="43"/>
  <c r="P36" i="43"/>
  <c r="P39" i="43"/>
  <c r="P41" i="43"/>
  <c r="P46" i="43"/>
  <c r="P48" i="43"/>
  <c r="P50" i="43"/>
  <c r="P52" i="43"/>
  <c r="P54" i="43"/>
  <c r="P59" i="43"/>
  <c r="P61" i="43"/>
  <c r="P63" i="43"/>
  <c r="P65" i="43"/>
  <c r="P67" i="43"/>
  <c r="D70" i="42"/>
  <c r="D69" i="43"/>
  <c r="N39" i="42"/>
  <c r="N34" i="42"/>
  <c r="N30" i="42"/>
  <c r="D30" i="43"/>
  <c r="N75" i="42"/>
  <c r="G44" i="42"/>
  <c r="F57" i="42"/>
  <c r="E83" i="42"/>
  <c r="O24" i="42"/>
  <c r="O33" i="42"/>
  <c r="O59" i="42"/>
  <c r="O76" i="42"/>
  <c r="O55" i="43"/>
  <c r="Q33" i="42"/>
  <c r="Q59" i="42"/>
  <c r="Q76" i="42"/>
  <c r="O42" i="42"/>
  <c r="O51" i="42"/>
  <c r="O77" i="42"/>
  <c r="O53" i="43"/>
  <c r="Q42" i="42"/>
  <c r="Q23" i="42"/>
  <c r="O54" i="43"/>
  <c r="P36" i="42"/>
  <c r="P40" i="42"/>
  <c r="P75" i="42"/>
  <c r="Q27" i="43"/>
  <c r="Q36" i="43"/>
  <c r="Q22" i="43"/>
  <c r="Q26" i="43"/>
  <c r="Q35" i="43"/>
  <c r="N80" i="42"/>
  <c r="R37" i="43"/>
  <c r="Q40" i="43"/>
  <c r="N79" i="43"/>
  <c r="P72" i="43"/>
  <c r="P74" i="43"/>
  <c r="N20" i="43"/>
  <c r="N34" i="43"/>
  <c r="N62" i="42"/>
  <c r="N38" i="43"/>
  <c r="N33" i="42"/>
  <c r="N29" i="43"/>
  <c r="N47" i="43"/>
  <c r="O52" i="43"/>
  <c r="F31" i="42"/>
  <c r="P27" i="42"/>
  <c r="R38" i="42"/>
  <c r="R46" i="42"/>
  <c r="Q46" i="43"/>
  <c r="N56" i="42"/>
  <c r="N59" i="42"/>
  <c r="O46" i="42"/>
  <c r="O63" i="42"/>
  <c r="Q20" i="42"/>
  <c r="Q37" i="42"/>
  <c r="O38" i="42"/>
  <c r="O74" i="43"/>
  <c r="R50" i="42"/>
  <c r="R67" i="42"/>
  <c r="H56" i="43"/>
  <c r="N27" i="42"/>
  <c r="N64" i="43"/>
  <c r="N55" i="43"/>
  <c r="N29" i="42"/>
  <c r="N21" i="42"/>
  <c r="I43" i="43"/>
  <c r="N66" i="42"/>
  <c r="N49" i="42"/>
  <c r="N40" i="42"/>
  <c r="N23" i="42"/>
  <c r="N60" i="43"/>
  <c r="N51" i="43"/>
  <c r="N58" i="43"/>
  <c r="N23" i="43"/>
  <c r="G31" i="42"/>
  <c r="O34" i="42"/>
  <c r="Q49" i="42"/>
  <c r="Q75" i="42"/>
  <c r="P62" i="42"/>
  <c r="P66" i="42"/>
  <c r="R25" i="42"/>
  <c r="R29" i="42"/>
  <c r="R34" i="42"/>
  <c r="R55" i="42"/>
  <c r="R68" i="42"/>
  <c r="R73" i="42"/>
  <c r="Q38" i="43"/>
  <c r="Q42" i="43"/>
  <c r="Q47" i="43"/>
  <c r="Q51" i="43"/>
  <c r="Q55" i="43"/>
  <c r="Q60" i="43"/>
  <c r="N73" i="43"/>
  <c r="O52" i="42"/>
  <c r="O69" i="42"/>
  <c r="Q43" i="42"/>
  <c r="Q52" i="42"/>
  <c r="Q69" i="42"/>
  <c r="O36" i="42"/>
  <c r="O53" i="42"/>
  <c r="O62" i="42"/>
  <c r="Q34" i="42"/>
  <c r="Q60" i="42"/>
  <c r="O72" i="43"/>
  <c r="P20" i="42"/>
  <c r="P24" i="42"/>
  <c r="P33" i="42"/>
  <c r="P37" i="42"/>
  <c r="P50" i="42"/>
  <c r="P54" i="42"/>
  <c r="P67" i="42"/>
  <c r="P72" i="42"/>
  <c r="R26" i="42"/>
  <c r="R30" i="42"/>
  <c r="R43" i="42"/>
  <c r="R56" i="42"/>
  <c r="R61" i="42"/>
  <c r="R74" i="42"/>
  <c r="O77" i="43"/>
  <c r="P22" i="43"/>
  <c r="P24" i="43"/>
  <c r="Q39" i="43"/>
  <c r="Q48" i="43"/>
  <c r="Q61" i="43"/>
  <c r="Q65" i="43"/>
  <c r="Q78" i="43"/>
  <c r="N81" i="43"/>
  <c r="P51" i="43"/>
  <c r="P53" i="43"/>
  <c r="P55" i="43"/>
  <c r="P66" i="43"/>
  <c r="P71" i="43"/>
  <c r="R76" i="43"/>
  <c r="N53" i="42"/>
  <c r="N36" i="42"/>
  <c r="N26" i="42"/>
  <c r="N28" i="42"/>
  <c r="N63" i="43"/>
  <c r="N54" i="43"/>
  <c r="N37" i="43"/>
  <c r="N28" i="43"/>
  <c r="N67" i="42"/>
  <c r="N50" i="42"/>
  <c r="N41" i="42"/>
  <c r="N31" i="43"/>
  <c r="N22" i="43"/>
  <c r="N19" i="43"/>
  <c r="O22" i="42"/>
  <c r="Q22" i="42"/>
  <c r="Q74" i="42"/>
  <c r="P30" i="42"/>
  <c r="Q77" i="43"/>
  <c r="R38" i="43"/>
  <c r="R40" i="43"/>
  <c r="R42" i="43"/>
  <c r="R45" i="43"/>
  <c r="R47" i="43"/>
  <c r="R49" i="43"/>
  <c r="R51" i="43"/>
  <c r="R53" i="43"/>
  <c r="R55" i="43"/>
  <c r="R58" i="43"/>
  <c r="R60" i="43"/>
  <c r="R62" i="43"/>
  <c r="R64" i="43"/>
  <c r="R66" i="43"/>
  <c r="R68" i="43"/>
  <c r="R71" i="43"/>
  <c r="R73" i="43"/>
  <c r="R75" i="43"/>
  <c r="D43" i="43"/>
  <c r="N48" i="42"/>
  <c r="D57" i="42"/>
  <c r="O78" i="43"/>
  <c r="I56" i="43"/>
  <c r="H30" i="43"/>
  <c r="H43" i="43"/>
  <c r="D56" i="43"/>
  <c r="N65" i="42"/>
  <c r="N27" i="43"/>
  <c r="D82" i="43"/>
  <c r="E57" i="42"/>
  <c r="O60" i="43"/>
  <c r="O41" i="43"/>
  <c r="F30" i="43"/>
  <c r="R41" i="43"/>
  <c r="R48" i="43"/>
  <c r="R52" i="43"/>
  <c r="R59" i="43"/>
  <c r="R63" i="43"/>
  <c r="N64" i="42"/>
  <c r="N55" i="42"/>
  <c r="N47" i="42"/>
  <c r="O73" i="43"/>
  <c r="R36" i="42"/>
  <c r="O61" i="42"/>
  <c r="O78" i="42"/>
  <c r="O42" i="43"/>
  <c r="Q35" i="42"/>
  <c r="O59" i="43"/>
  <c r="R39" i="43"/>
  <c r="R46" i="43"/>
  <c r="R50" i="43"/>
  <c r="R54" i="43"/>
  <c r="M69" i="43"/>
  <c r="R72" i="43"/>
  <c r="R74" i="43"/>
  <c r="N45" i="42"/>
  <c r="I69" i="43"/>
  <c r="O48" i="42"/>
  <c r="O65" i="42"/>
  <c r="Q39" i="42"/>
  <c r="O81" i="43"/>
  <c r="L44" i="42"/>
  <c r="Q32" i="42"/>
  <c r="Q40" i="42"/>
  <c r="L70" i="42"/>
  <c r="Q58" i="42"/>
  <c r="Q66" i="42"/>
  <c r="O70" i="43"/>
  <c r="J82" i="43"/>
  <c r="K31" i="42"/>
  <c r="P19" i="42"/>
  <c r="P23" i="42"/>
  <c r="K44" i="42"/>
  <c r="P32" i="42"/>
  <c r="P45" i="42"/>
  <c r="K57" i="42"/>
  <c r="P49" i="42"/>
  <c r="P53" i="42"/>
  <c r="K70" i="42"/>
  <c r="P58" i="42"/>
  <c r="P71" i="42"/>
  <c r="K83" i="42"/>
  <c r="Q79" i="42"/>
  <c r="H44" i="42"/>
  <c r="R21" i="42"/>
  <c r="R42" i="42"/>
  <c r="R47" i="42"/>
  <c r="R51" i="42"/>
  <c r="R60" i="42"/>
  <c r="R64" i="42"/>
  <c r="N78" i="42"/>
  <c r="Q18" i="43"/>
  <c r="L30" i="43"/>
  <c r="L43" i="43"/>
  <c r="Q31" i="43"/>
  <c r="R76" i="42"/>
  <c r="R82" i="42"/>
  <c r="Q64" i="43"/>
  <c r="Q68" i="43"/>
  <c r="Q73" i="43"/>
  <c r="O80" i="43"/>
  <c r="R57" i="43"/>
  <c r="H69" i="43"/>
  <c r="R61" i="43"/>
  <c r="R65" i="43"/>
  <c r="R67" i="43"/>
  <c r="H82" i="43"/>
  <c r="Q76" i="43"/>
  <c r="R77" i="43"/>
  <c r="P44" i="43"/>
  <c r="K56" i="43"/>
  <c r="K69" i="43"/>
  <c r="P57" i="43"/>
  <c r="P70" i="43"/>
  <c r="K82" i="43"/>
  <c r="N76" i="43"/>
  <c r="P79" i="43"/>
  <c r="D83" i="42"/>
  <c r="O68" i="43"/>
  <c r="R22" i="42"/>
  <c r="R35" i="42"/>
  <c r="R39" i="42"/>
  <c r="R48" i="42"/>
  <c r="R52" i="42"/>
  <c r="R65" i="42"/>
  <c r="R69" i="42"/>
  <c r="N79" i="42"/>
  <c r="Q19" i="43"/>
  <c r="Q23" i="43"/>
  <c r="Q32" i="43"/>
  <c r="E56" i="43"/>
  <c r="E82" i="43"/>
  <c r="Q77" i="42"/>
  <c r="R80" i="42"/>
  <c r="M30" i="43"/>
  <c r="R18" i="43"/>
  <c r="R20" i="43"/>
  <c r="R22" i="43"/>
  <c r="R24" i="43"/>
  <c r="R26" i="43"/>
  <c r="R28" i="43"/>
  <c r="M43" i="43"/>
  <c r="R31" i="43"/>
  <c r="R33" i="43"/>
  <c r="R35" i="43"/>
  <c r="P80" i="42"/>
  <c r="P31" i="43"/>
  <c r="F43" i="43"/>
  <c r="Q44" i="43"/>
  <c r="L56" i="43"/>
  <c r="Q57" i="43"/>
  <c r="L69" i="43"/>
  <c r="Q70" i="43"/>
  <c r="L82" i="43"/>
  <c r="R44" i="43"/>
  <c r="M56" i="43"/>
  <c r="R56" i="43" s="1"/>
  <c r="M82" i="43"/>
  <c r="R70" i="43"/>
  <c r="P76" i="43"/>
  <c r="R79" i="43"/>
  <c r="N78" i="43"/>
  <c r="P81" i="43"/>
  <c r="O25" i="42"/>
  <c r="O20" i="43"/>
  <c r="O37" i="43"/>
  <c r="I31" i="42"/>
  <c r="D44" i="42"/>
  <c r="N62" i="43"/>
  <c r="H31" i="42"/>
  <c r="Q61" i="42"/>
  <c r="E43" i="43"/>
  <c r="J69" i="43"/>
  <c r="O57" i="43"/>
  <c r="F70" i="42"/>
  <c r="J31" i="42"/>
  <c r="O19" i="42"/>
  <c r="O27" i="42"/>
  <c r="O45" i="42"/>
  <c r="J57" i="42"/>
  <c r="J83" i="42"/>
  <c r="O71" i="42"/>
  <c r="P79" i="42"/>
  <c r="O22" i="43"/>
  <c r="J43" i="43"/>
  <c r="O31" i="43"/>
  <c r="H70" i="42"/>
  <c r="Q25" i="42"/>
  <c r="Q51" i="42"/>
  <c r="Q68" i="42"/>
  <c r="R77" i="42"/>
  <c r="O32" i="43"/>
  <c r="E44" i="42"/>
  <c r="P28" i="42"/>
  <c r="P41" i="42"/>
  <c r="P46" i="42"/>
  <c r="P59" i="42"/>
  <c r="P63" i="42"/>
  <c r="P76" i="42"/>
  <c r="N81" i="42"/>
  <c r="I30" i="43"/>
  <c r="N71" i="43"/>
  <c r="N73" i="42"/>
  <c r="O20" i="42"/>
  <c r="O54" i="42"/>
  <c r="O72" i="42"/>
  <c r="H83" i="42"/>
  <c r="Q28" i="42"/>
  <c r="Q54" i="42"/>
  <c r="Q72" i="42"/>
  <c r="P81" i="42"/>
  <c r="J56" i="43"/>
  <c r="O44" i="43"/>
  <c r="O61" i="43"/>
  <c r="E70" i="42"/>
  <c r="O21" i="42"/>
  <c r="O29" i="42"/>
  <c r="O47" i="42"/>
  <c r="O55" i="42"/>
  <c r="O64" i="42"/>
  <c r="O73" i="42"/>
  <c r="O82" i="42"/>
  <c r="O24" i="43"/>
  <c r="O33" i="43"/>
  <c r="O45" i="43"/>
  <c r="O62" i="43"/>
  <c r="G57" i="42"/>
  <c r="Q19" i="42"/>
  <c r="L31" i="42"/>
  <c r="Q27" i="42"/>
  <c r="Q36" i="42"/>
  <c r="L57" i="42"/>
  <c r="Q45" i="42"/>
  <c r="Q53" i="42"/>
  <c r="Q62" i="42"/>
  <c r="Q71" i="42"/>
  <c r="L83" i="42"/>
  <c r="R79" i="42"/>
  <c r="F44" i="42"/>
  <c r="P21" i="42"/>
  <c r="P25" i="42"/>
  <c r="P29" i="42"/>
  <c r="P34" i="42"/>
  <c r="P38" i="42"/>
  <c r="P42" i="42"/>
  <c r="P47" i="42"/>
  <c r="P51" i="42"/>
  <c r="P55" i="42"/>
  <c r="P60" i="42"/>
  <c r="P64" i="42"/>
  <c r="P68" i="42"/>
  <c r="P73" i="42"/>
  <c r="P77" i="42"/>
  <c r="Q82" i="42"/>
  <c r="O71" i="43"/>
  <c r="M31" i="42"/>
  <c r="R19" i="42"/>
  <c r="R23" i="42"/>
  <c r="R27" i="42"/>
  <c r="M44" i="42"/>
  <c r="R32" i="42"/>
  <c r="R40" i="42"/>
  <c r="M57" i="42"/>
  <c r="R45" i="42"/>
  <c r="R49" i="42"/>
  <c r="R53" i="42"/>
  <c r="M70" i="42"/>
  <c r="R70" i="42" s="1"/>
  <c r="R58" i="42"/>
  <c r="R62" i="42"/>
  <c r="R66" i="42"/>
  <c r="R71" i="42"/>
  <c r="M83" i="42"/>
  <c r="R75" i="42"/>
  <c r="O80" i="42"/>
  <c r="Q20" i="43"/>
  <c r="Q24" i="43"/>
  <c r="Q28" i="43"/>
  <c r="Q33" i="43"/>
  <c r="Q37" i="43"/>
  <c r="Q81" i="42"/>
  <c r="O38" i="43"/>
  <c r="O81" i="42"/>
  <c r="P18" i="43"/>
  <c r="K30" i="43"/>
  <c r="P20" i="43"/>
  <c r="P26" i="43"/>
  <c r="P28" i="43"/>
  <c r="K43" i="43"/>
  <c r="P33" i="43"/>
  <c r="P35" i="43"/>
  <c r="P37" i="43"/>
  <c r="Q45" i="43"/>
  <c r="Q49" i="43"/>
  <c r="Q53" i="43"/>
  <c r="Q58" i="43"/>
  <c r="Q62" i="43"/>
  <c r="Q66" i="43"/>
  <c r="Q71" i="43"/>
  <c r="Q75" i="43"/>
  <c r="P78" i="43"/>
  <c r="Q80" i="43"/>
  <c r="R81" i="43"/>
  <c r="P40" i="43"/>
  <c r="P42" i="43"/>
  <c r="P45" i="43"/>
  <c r="P47" i="43"/>
  <c r="P49" i="43"/>
  <c r="P58" i="43"/>
  <c r="P60" i="43"/>
  <c r="P62" i="43"/>
  <c r="P64" i="43"/>
  <c r="P68" i="43"/>
  <c r="P73" i="43"/>
  <c r="P75" i="43"/>
  <c r="R78" i="43"/>
  <c r="N80" i="43"/>
  <c r="N71" i="42"/>
  <c r="I82" i="43"/>
  <c r="N70" i="43"/>
  <c r="N72" i="42"/>
  <c r="O28" i="43"/>
  <c r="I70" i="42"/>
  <c r="I57" i="42"/>
  <c r="I44" i="42"/>
  <c r="D31" i="42"/>
  <c r="N72" i="43"/>
  <c r="N74" i="42"/>
  <c r="N74" i="43"/>
  <c r="N76" i="42"/>
  <c r="F83" i="42"/>
  <c r="O30" i="42"/>
  <c r="O39" i="42"/>
  <c r="O51" i="43"/>
  <c r="G70" i="42"/>
  <c r="H57" i="42"/>
  <c r="Q30" i="42"/>
  <c r="Q48" i="42"/>
  <c r="Q65" i="42"/>
  <c r="E30" i="43"/>
  <c r="G83" i="42"/>
  <c r="E31" i="42"/>
  <c r="O23" i="42"/>
  <c r="O32" i="42"/>
  <c r="J44" i="42"/>
  <c r="O40" i="42"/>
  <c r="O49" i="42"/>
  <c r="J70" i="42"/>
  <c r="O58" i="42"/>
  <c r="O66" i="42"/>
  <c r="O75" i="42"/>
  <c r="O18" i="43"/>
  <c r="J30" i="43"/>
  <c r="O35" i="43"/>
  <c r="Q21" i="42"/>
  <c r="Q29" i="42"/>
  <c r="Q38" i="42"/>
  <c r="Q47" i="42"/>
  <c r="Q55" i="42"/>
  <c r="Q64" i="42"/>
  <c r="Q73" i="42"/>
  <c r="O50" i="43"/>
  <c r="O67" i="43"/>
  <c r="P22" i="42"/>
  <c r="P26" i="42"/>
  <c r="P35" i="42"/>
  <c r="P39" i="42"/>
  <c r="P43" i="42"/>
  <c r="P52" i="42"/>
  <c r="P56" i="42"/>
  <c r="P61" i="42"/>
  <c r="P69" i="42"/>
  <c r="P74" i="42"/>
  <c r="G30" i="43"/>
  <c r="G43" i="43"/>
  <c r="R20" i="42"/>
  <c r="R24" i="42"/>
  <c r="R28" i="42"/>
  <c r="R33" i="42"/>
  <c r="R37" i="42"/>
  <c r="R41" i="42"/>
  <c r="R54" i="42"/>
  <c r="R59" i="42"/>
  <c r="R63" i="42"/>
  <c r="R72" i="42"/>
  <c r="N77" i="42"/>
  <c r="R81" i="42"/>
  <c r="Q21" i="43"/>
  <c r="Q25" i="43"/>
  <c r="Q29" i="43"/>
  <c r="Q34" i="43"/>
  <c r="E69" i="43"/>
  <c r="O79" i="42"/>
  <c r="P82" i="42"/>
  <c r="R19" i="43"/>
  <c r="R21" i="43"/>
  <c r="R23" i="43"/>
  <c r="R25" i="43"/>
  <c r="R27" i="43"/>
  <c r="R29" i="43"/>
  <c r="R32" i="43"/>
  <c r="R34" i="43"/>
  <c r="R36" i="43"/>
  <c r="G56" i="43"/>
  <c r="Q52" i="43"/>
  <c r="G69" i="43"/>
  <c r="G82" i="43"/>
  <c r="Q74" i="43"/>
  <c r="N82" i="42"/>
  <c r="P29" i="43"/>
  <c r="Q41" i="43"/>
  <c r="Q50" i="43"/>
  <c r="Q54" i="43"/>
  <c r="Q59" i="43"/>
  <c r="Q63" i="43"/>
  <c r="Q67" i="43"/>
  <c r="Q72" i="43"/>
  <c r="N77" i="43"/>
  <c r="P80" i="43"/>
  <c r="F56" i="43"/>
  <c r="F69" i="43"/>
  <c r="F82" i="43"/>
  <c r="P77" i="43"/>
  <c r="R80" i="43"/>
  <c r="I83" i="42"/>
  <c r="AM232" i="46" l="1"/>
  <c r="AG232" i="46"/>
  <c r="W232" i="46"/>
  <c r="S232" i="46"/>
  <c r="O232" i="46"/>
  <c r="J232" i="46"/>
  <c r="AH232" i="46"/>
  <c r="V232" i="46"/>
  <c r="Q232" i="46"/>
  <c r="K232" i="46"/>
  <c r="AF232" i="46"/>
  <c r="T232" i="46"/>
  <c r="L232" i="46"/>
  <c r="Y232" i="46"/>
  <c r="P232" i="46"/>
  <c r="X232" i="46"/>
  <c r="N232" i="46"/>
  <c r="U232" i="46"/>
  <c r="R232" i="46"/>
  <c r="AJ232" i="46"/>
  <c r="I232" i="46"/>
  <c r="B233" i="46"/>
  <c r="AI232" i="46"/>
  <c r="B170" i="46"/>
  <c r="AJ169" i="46"/>
  <c r="AF169" i="46"/>
  <c r="V169" i="46"/>
  <c r="R169" i="46"/>
  <c r="N169" i="46"/>
  <c r="I169" i="46"/>
  <c r="AI169" i="46"/>
  <c r="Y169" i="46"/>
  <c r="U169" i="46"/>
  <c r="Q169" i="46"/>
  <c r="L169" i="46"/>
  <c r="AH169" i="46"/>
  <c r="T169" i="46"/>
  <c r="K169" i="46"/>
  <c r="AG169" i="46"/>
  <c r="S169" i="46"/>
  <c r="J169" i="46"/>
  <c r="W169" i="46"/>
  <c r="O169" i="46"/>
  <c r="P169" i="46"/>
  <c r="AM169" i="46"/>
  <c r="X169" i="46"/>
  <c r="B107" i="46"/>
  <c r="AJ106" i="46"/>
  <c r="AF106" i="46"/>
  <c r="V106" i="46"/>
  <c r="R106" i="46"/>
  <c r="N106" i="46"/>
  <c r="I106" i="46"/>
  <c r="AI106" i="46"/>
  <c r="Y106" i="46"/>
  <c r="U106" i="46"/>
  <c r="Q106" i="46"/>
  <c r="L106" i="46"/>
  <c r="AG106" i="46"/>
  <c r="S106" i="46"/>
  <c r="J106" i="46"/>
  <c r="W106" i="46"/>
  <c r="AH106" i="46"/>
  <c r="K106" i="46"/>
  <c r="X106" i="46"/>
  <c r="P106" i="46"/>
  <c r="AM106" i="46"/>
  <c r="O106" i="46"/>
  <c r="T106" i="46"/>
  <c r="B294" i="46"/>
  <c r="AJ293" i="46"/>
  <c r="AF293" i="46"/>
  <c r="AB293" i="46"/>
  <c r="X293" i="46"/>
  <c r="T293" i="46"/>
  <c r="P293" i="46"/>
  <c r="L293" i="46"/>
  <c r="AH293" i="46"/>
  <c r="AC293" i="46"/>
  <c r="W293" i="46"/>
  <c r="R293" i="46"/>
  <c r="M293" i="46"/>
  <c r="AM293" i="46"/>
  <c r="AE293" i="46"/>
  <c r="Z293" i="46"/>
  <c r="U293" i="46"/>
  <c r="O293" i="46"/>
  <c r="J293" i="46"/>
  <c r="AA293" i="46"/>
  <c r="Q293" i="46"/>
  <c r="Y293" i="46"/>
  <c r="K293" i="46"/>
  <c r="AG293" i="46"/>
  <c r="S293" i="46"/>
  <c r="V293" i="46"/>
  <c r="N293" i="46"/>
  <c r="AD293" i="46"/>
  <c r="I293" i="46"/>
  <c r="AI293" i="46"/>
  <c r="O83" i="42"/>
  <c r="N69" i="43"/>
  <c r="N30" i="43"/>
  <c r="P30" i="43"/>
  <c r="R43" i="43"/>
  <c r="P57" i="42"/>
  <c r="N70" i="42"/>
  <c r="N57" i="42"/>
  <c r="N56" i="43"/>
  <c r="P31" i="42"/>
  <c r="Q44" i="42"/>
  <c r="N43" i="43"/>
  <c r="N83" i="42"/>
  <c r="O44" i="42"/>
  <c r="Q31" i="42"/>
  <c r="P70" i="42"/>
  <c r="N44" i="42"/>
  <c r="O56" i="43"/>
  <c r="R82" i="43"/>
  <c r="N82" i="43"/>
  <c r="R30" i="43"/>
  <c r="R69" i="43"/>
  <c r="O43" i="43"/>
  <c r="Q56" i="43"/>
  <c r="O70" i="42"/>
  <c r="R83" i="42"/>
  <c r="Q57" i="42"/>
  <c r="O57" i="42"/>
  <c r="N31" i="42"/>
  <c r="Q69" i="43"/>
  <c r="R57" i="42"/>
  <c r="Q30" i="43"/>
  <c r="P44" i="42"/>
  <c r="O82" i="43"/>
  <c r="Q70" i="42"/>
  <c r="P69" i="43"/>
  <c r="O30" i="43"/>
  <c r="Q83" i="42"/>
  <c r="O69" i="43"/>
  <c r="P82" i="43"/>
  <c r="P56" i="43"/>
  <c r="P43" i="43"/>
  <c r="R44" i="42"/>
  <c r="R31" i="42"/>
  <c r="O31" i="42"/>
  <c r="Q82" i="43"/>
  <c r="Q43" i="43"/>
  <c r="P83" i="42"/>
  <c r="AI107" i="46" l="1"/>
  <c r="Y107" i="46"/>
  <c r="U107" i="46"/>
  <c r="Q107" i="46"/>
  <c r="L107" i="46"/>
  <c r="AH107" i="46"/>
  <c r="X107" i="46"/>
  <c r="T107" i="46"/>
  <c r="P107" i="46"/>
  <c r="K107" i="46"/>
  <c r="AM107" i="46"/>
  <c r="W107" i="46"/>
  <c r="O107" i="46"/>
  <c r="AG107" i="46"/>
  <c r="J107" i="46"/>
  <c r="R107" i="46"/>
  <c r="B108" i="46"/>
  <c r="AJ107" i="46"/>
  <c r="V107" i="46"/>
  <c r="N107" i="46"/>
  <c r="S107" i="46"/>
  <c r="AF107" i="46"/>
  <c r="I107" i="46"/>
  <c r="AI170" i="46"/>
  <c r="Y170" i="46"/>
  <c r="U170" i="46"/>
  <c r="Q170" i="46"/>
  <c r="L170" i="46"/>
  <c r="AH170" i="46"/>
  <c r="X170" i="46"/>
  <c r="T170" i="46"/>
  <c r="P170" i="46"/>
  <c r="K170" i="46"/>
  <c r="AF170" i="46"/>
  <c r="R170" i="46"/>
  <c r="I170" i="46"/>
  <c r="AM170" i="46"/>
  <c r="W170" i="46"/>
  <c r="O170" i="46"/>
  <c r="V170" i="46"/>
  <c r="N170" i="46"/>
  <c r="S170" i="46"/>
  <c r="AJ170" i="46"/>
  <c r="B171" i="46"/>
  <c r="AG170" i="46"/>
  <c r="J170" i="46"/>
  <c r="B234" i="46"/>
  <c r="AJ233" i="46"/>
  <c r="AF233" i="46"/>
  <c r="V233" i="46"/>
  <c r="R233" i="46"/>
  <c r="N233" i="46"/>
  <c r="I233" i="46"/>
  <c r="AI233" i="46"/>
  <c r="X233" i="46"/>
  <c r="S233" i="46"/>
  <c r="L233" i="46"/>
  <c r="AH233" i="46"/>
  <c r="U233" i="46"/>
  <c r="O233" i="46"/>
  <c r="Y233" i="46"/>
  <c r="P233" i="46"/>
  <c r="W233" i="46"/>
  <c r="K233" i="46"/>
  <c r="T233" i="46"/>
  <c r="Q233" i="46"/>
  <c r="J233" i="46"/>
  <c r="AG233" i="46"/>
  <c r="AM233" i="46"/>
  <c r="B295" i="46"/>
  <c r="AJ294" i="46"/>
  <c r="AF294" i="46"/>
  <c r="AB294" i="46"/>
  <c r="X294" i="46"/>
  <c r="T294" i="46"/>
  <c r="P294" i="46"/>
  <c r="L294" i="46"/>
  <c r="AH294" i="46"/>
  <c r="AC294" i="46"/>
  <c r="W294" i="46"/>
  <c r="R294" i="46"/>
  <c r="M294" i="46"/>
  <c r="AM294" i="46"/>
  <c r="AE294" i="46"/>
  <c r="Z294" i="46"/>
  <c r="U294" i="46"/>
  <c r="O294" i="46"/>
  <c r="J294" i="46"/>
  <c r="AI294" i="46"/>
  <c r="Y294" i="46"/>
  <c r="N294" i="46"/>
  <c r="AD294" i="46"/>
  <c r="Q294" i="46"/>
  <c r="V294" i="46"/>
  <c r="I294" i="46"/>
  <c r="AG294" i="46"/>
  <c r="AA294" i="46"/>
  <c r="K294" i="46"/>
  <c r="S294" i="46"/>
  <c r="AI234" i="46" l="1"/>
  <c r="Y234" i="46"/>
  <c r="U234" i="46"/>
  <c r="Q234" i="46"/>
  <c r="L234" i="46"/>
  <c r="AM234" i="46"/>
  <c r="AF234" i="46"/>
  <c r="T234" i="46"/>
  <c r="O234" i="46"/>
  <c r="I234" i="46"/>
  <c r="X234" i="46"/>
  <c r="R234" i="46"/>
  <c r="J234" i="46"/>
  <c r="B235" i="46"/>
  <c r="AH234" i="46"/>
  <c r="S234" i="46"/>
  <c r="AG234" i="46"/>
  <c r="P234" i="46"/>
  <c r="W234" i="46"/>
  <c r="V234" i="46"/>
  <c r="N234" i="46"/>
  <c r="AJ234" i="46"/>
  <c r="K234" i="46"/>
  <c r="AH171" i="46"/>
  <c r="X171" i="46"/>
  <c r="T171" i="46"/>
  <c r="P171" i="46"/>
  <c r="K171" i="46"/>
  <c r="AM171" i="46"/>
  <c r="AG171" i="46"/>
  <c r="W171" i="46"/>
  <c r="S171" i="46"/>
  <c r="O171" i="46"/>
  <c r="J171" i="46"/>
  <c r="B172" i="46"/>
  <c r="AI171" i="46"/>
  <c r="U171" i="46"/>
  <c r="L171" i="46"/>
  <c r="AF171" i="46"/>
  <c r="R171" i="46"/>
  <c r="I171" i="46"/>
  <c r="V171" i="46"/>
  <c r="N171" i="46"/>
  <c r="Q171" i="46"/>
  <c r="AJ171" i="46"/>
  <c r="Y171" i="46"/>
  <c r="B296" i="46"/>
  <c r="AJ295" i="46"/>
  <c r="AF295" i="46"/>
  <c r="AB295" i="46"/>
  <c r="X295" i="46"/>
  <c r="T295" i="46"/>
  <c r="P295" i="46"/>
  <c r="L295" i="46"/>
  <c r="AH295" i="46"/>
  <c r="AC295" i="46"/>
  <c r="W295" i="46"/>
  <c r="R295" i="46"/>
  <c r="M295" i="46"/>
  <c r="AM295" i="46"/>
  <c r="AE295" i="46"/>
  <c r="Z295" i="46"/>
  <c r="U295" i="46"/>
  <c r="O295" i="46"/>
  <c r="J295" i="46"/>
  <c r="AG295" i="46"/>
  <c r="V295" i="46"/>
  <c r="K295" i="46"/>
  <c r="Y295" i="46"/>
  <c r="I295" i="46"/>
  <c r="AD295" i="46"/>
  <c r="Q295" i="46"/>
  <c r="S295" i="46"/>
  <c r="N295" i="46"/>
  <c r="AA295" i="46"/>
  <c r="AI295" i="46"/>
  <c r="AH108" i="46"/>
  <c r="X108" i="46"/>
  <c r="T108" i="46"/>
  <c r="P108" i="46"/>
  <c r="K108" i="46"/>
  <c r="AM108" i="46"/>
  <c r="AG108" i="46"/>
  <c r="W108" i="46"/>
  <c r="S108" i="46"/>
  <c r="O108" i="46"/>
  <c r="J108" i="46"/>
  <c r="AF108" i="46"/>
  <c r="R108" i="46"/>
  <c r="I108" i="46"/>
  <c r="V108" i="46"/>
  <c r="AI108" i="46"/>
  <c r="L108" i="46"/>
  <c r="Y108" i="46"/>
  <c r="Q108" i="46"/>
  <c r="AJ108" i="46"/>
  <c r="N108" i="46"/>
  <c r="B109" i="46"/>
  <c r="U108" i="46"/>
  <c r="AM296" i="46" l="1"/>
  <c r="AG296" i="46"/>
  <c r="AC296" i="46"/>
  <c r="Y296" i="46"/>
  <c r="U296" i="46"/>
  <c r="AJ296" i="46"/>
  <c r="AE296" i="46"/>
  <c r="Z296" i="46"/>
  <c r="T296" i="46"/>
  <c r="P296" i="46"/>
  <c r="L296" i="46"/>
  <c r="AF296" i="46"/>
  <c r="X296" i="46"/>
  <c r="R296" i="46"/>
  <c r="M296" i="46"/>
  <c r="AI296" i="46"/>
  <c r="AB296" i="46"/>
  <c r="V296" i="46"/>
  <c r="O296" i="46"/>
  <c r="J296" i="46"/>
  <c r="AH296" i="46"/>
  <c r="S296" i="46"/>
  <c r="I296" i="46"/>
  <c r="Q296" i="46"/>
  <c r="B297" i="46"/>
  <c r="AA296" i="46"/>
  <c r="K296" i="46"/>
  <c r="AD296" i="46"/>
  <c r="N296" i="46"/>
  <c r="W296" i="46"/>
  <c r="AH235" i="46"/>
  <c r="X235" i="46"/>
  <c r="T235" i="46"/>
  <c r="P235" i="46"/>
  <c r="K235" i="46"/>
  <c r="AM235" i="46"/>
  <c r="AF235" i="46"/>
  <c r="U235" i="46"/>
  <c r="O235" i="46"/>
  <c r="I235" i="46"/>
  <c r="AG235" i="46"/>
  <c r="S235" i="46"/>
  <c r="L235" i="46"/>
  <c r="B236" i="46"/>
  <c r="AI235" i="46"/>
  <c r="R235" i="46"/>
  <c r="Y235" i="46"/>
  <c r="Q235" i="46"/>
  <c r="AJ235" i="46"/>
  <c r="J235" i="46"/>
  <c r="W235" i="46"/>
  <c r="V235" i="46"/>
  <c r="N235" i="46"/>
  <c r="AM172" i="46"/>
  <c r="AG172" i="46"/>
  <c r="W172" i="46"/>
  <c r="S172" i="46"/>
  <c r="O172" i="46"/>
  <c r="J172" i="46"/>
  <c r="B173" i="46"/>
  <c r="AJ172" i="46"/>
  <c r="AF172" i="46"/>
  <c r="V172" i="46"/>
  <c r="R172" i="46"/>
  <c r="N172" i="46"/>
  <c r="I172" i="46"/>
  <c r="Y172" i="46"/>
  <c r="Q172" i="46"/>
  <c r="X172" i="46"/>
  <c r="P172" i="46"/>
  <c r="U172" i="46"/>
  <c r="L172" i="46"/>
  <c r="T172" i="46"/>
  <c r="AI172" i="46"/>
  <c r="AH172" i="46"/>
  <c r="K172" i="46"/>
  <c r="AM109" i="46"/>
  <c r="AG109" i="46"/>
  <c r="W109" i="46"/>
  <c r="S109" i="46"/>
  <c r="O109" i="46"/>
  <c r="J109" i="46"/>
  <c r="B110" i="46"/>
  <c r="AJ109" i="46"/>
  <c r="AF109" i="46"/>
  <c r="V109" i="46"/>
  <c r="R109" i="46"/>
  <c r="N109" i="46"/>
  <c r="I109" i="46"/>
  <c r="X109" i="46"/>
  <c r="P109" i="46"/>
  <c r="T109" i="46"/>
  <c r="K109" i="46"/>
  <c r="AI109" i="46"/>
  <c r="U109" i="46"/>
  <c r="L109" i="46"/>
  <c r="AH109" i="46"/>
  <c r="Y109" i="46"/>
  <c r="Q109" i="46"/>
  <c r="B111" i="46" l="1"/>
  <c r="AJ110" i="46"/>
  <c r="AF110" i="46"/>
  <c r="V110" i="46"/>
  <c r="R110" i="46"/>
  <c r="N110" i="46"/>
  <c r="I110" i="46"/>
  <c r="AI110" i="46"/>
  <c r="Y110" i="46"/>
  <c r="U110" i="46"/>
  <c r="Q110" i="46"/>
  <c r="L110" i="46"/>
  <c r="AM110" i="46"/>
  <c r="W110" i="46"/>
  <c r="O110" i="46"/>
  <c r="AG110" i="46"/>
  <c r="J110" i="46"/>
  <c r="AH110" i="46"/>
  <c r="T110" i="46"/>
  <c r="K110" i="46"/>
  <c r="S110" i="46"/>
  <c r="X110" i="46"/>
  <c r="P110" i="46"/>
  <c r="B174" i="46"/>
  <c r="AJ173" i="46"/>
  <c r="AF173" i="46"/>
  <c r="V173" i="46"/>
  <c r="R173" i="46"/>
  <c r="N173" i="46"/>
  <c r="I173" i="46"/>
  <c r="AI173" i="46"/>
  <c r="Y173" i="46"/>
  <c r="U173" i="46"/>
  <c r="Q173" i="46"/>
  <c r="L173" i="46"/>
  <c r="X173" i="46"/>
  <c r="P173" i="46"/>
  <c r="AM173" i="46"/>
  <c r="W173" i="46"/>
  <c r="O173" i="46"/>
  <c r="T173" i="46"/>
  <c r="K173" i="46"/>
  <c r="S173" i="46"/>
  <c r="AH173" i="46"/>
  <c r="AG173" i="46"/>
  <c r="J173" i="46"/>
  <c r="B237" i="46"/>
  <c r="AJ236" i="46"/>
  <c r="AF236" i="46"/>
  <c r="V236" i="46"/>
  <c r="AI236" i="46"/>
  <c r="X236" i="46"/>
  <c r="S236" i="46"/>
  <c r="O236" i="46"/>
  <c r="J236" i="46"/>
  <c r="AH236" i="46"/>
  <c r="U236" i="46"/>
  <c r="P236" i="46"/>
  <c r="I236" i="46"/>
  <c r="W236" i="46"/>
  <c r="N236" i="46"/>
  <c r="AM236" i="46"/>
  <c r="R236" i="46"/>
  <c r="AG236" i="46"/>
  <c r="Q236" i="46"/>
  <c r="L236" i="46"/>
  <c r="K236" i="46"/>
  <c r="Y236" i="46"/>
  <c r="T236" i="46"/>
  <c r="AM297" i="46"/>
  <c r="AG297" i="46"/>
  <c r="AC297" i="46"/>
  <c r="Y297" i="46"/>
  <c r="U297" i="46"/>
  <c r="Q297" i="46"/>
  <c r="M297" i="46"/>
  <c r="I297" i="46"/>
  <c r="AJ297" i="46"/>
  <c r="AE297" i="46"/>
  <c r="Z297" i="46"/>
  <c r="T297" i="46"/>
  <c r="O297" i="46"/>
  <c r="J297" i="46"/>
  <c r="AI297" i="46"/>
  <c r="AB297" i="46"/>
  <c r="V297" i="46"/>
  <c r="N297" i="46"/>
  <c r="AF297" i="46"/>
  <c r="X297" i="46"/>
  <c r="R297" i="46"/>
  <c r="K297" i="46"/>
  <c r="AA297" i="46"/>
  <c r="L297" i="46"/>
  <c r="S297" i="46"/>
  <c r="B298" i="46"/>
  <c r="AD297" i="46"/>
  <c r="AH297" i="46"/>
  <c r="W297" i="46"/>
  <c r="P297" i="46"/>
  <c r="AM298" i="46" l="1"/>
  <c r="AG298" i="46"/>
  <c r="AC298" i="46"/>
  <c r="Y298" i="46"/>
  <c r="U298" i="46"/>
  <c r="Q298" i="46"/>
  <c r="M298" i="46"/>
  <c r="I298" i="46"/>
  <c r="AJ298" i="46"/>
  <c r="AE298" i="46"/>
  <c r="Z298" i="46"/>
  <c r="T298" i="46"/>
  <c r="O298" i="46"/>
  <c r="J298" i="46"/>
  <c r="AF298" i="46"/>
  <c r="X298" i="46"/>
  <c r="R298" i="46"/>
  <c r="K298" i="46"/>
  <c r="AI298" i="46"/>
  <c r="AB298" i="46"/>
  <c r="V298" i="46"/>
  <c r="N298" i="46"/>
  <c r="AH298" i="46"/>
  <c r="S298" i="46"/>
  <c r="P298" i="46"/>
  <c r="B299" i="46"/>
  <c r="AA298" i="46"/>
  <c r="W298" i="46"/>
  <c r="L298" i="46"/>
  <c r="AD298" i="46"/>
  <c r="AI237" i="46"/>
  <c r="Y237" i="46"/>
  <c r="U237" i="46"/>
  <c r="Q237" i="46"/>
  <c r="L237" i="46"/>
  <c r="AM237" i="46"/>
  <c r="AF237" i="46"/>
  <c r="T237" i="46"/>
  <c r="O237" i="46"/>
  <c r="I237" i="46"/>
  <c r="X237" i="46"/>
  <c r="R237" i="46"/>
  <c r="J237" i="46"/>
  <c r="AG237" i="46"/>
  <c r="P237" i="46"/>
  <c r="B238" i="46"/>
  <c r="AH237" i="46"/>
  <c r="N237" i="46"/>
  <c r="W237" i="46"/>
  <c r="K237" i="46"/>
  <c r="AJ237" i="46"/>
  <c r="S237" i="46"/>
  <c r="V237" i="46"/>
  <c r="AI174" i="46"/>
  <c r="Y174" i="46"/>
  <c r="U174" i="46"/>
  <c r="Q174" i="46"/>
  <c r="L174" i="46"/>
  <c r="AH174" i="46"/>
  <c r="X174" i="46"/>
  <c r="T174" i="46"/>
  <c r="P174" i="46"/>
  <c r="K174" i="46"/>
  <c r="B175" i="46"/>
  <c r="AJ174" i="46"/>
  <c r="V174" i="46"/>
  <c r="N174" i="46"/>
  <c r="AG174" i="46"/>
  <c r="S174" i="46"/>
  <c r="J174" i="46"/>
  <c r="W174" i="46"/>
  <c r="O174" i="46"/>
  <c r="R174" i="46"/>
  <c r="AM174" i="46"/>
  <c r="AF174" i="46"/>
  <c r="I174" i="46"/>
  <c r="AI111" i="46"/>
  <c r="Y111" i="46"/>
  <c r="U111" i="46"/>
  <c r="Q111" i="46"/>
  <c r="L111" i="46"/>
  <c r="AH111" i="46"/>
  <c r="X111" i="46"/>
  <c r="T111" i="46"/>
  <c r="P111" i="46"/>
  <c r="K111" i="46"/>
  <c r="AG111" i="46"/>
  <c r="S111" i="46"/>
  <c r="J111" i="46"/>
  <c r="W111" i="46"/>
  <c r="O111" i="46"/>
  <c r="B112" i="46"/>
  <c r="V111" i="46"/>
  <c r="AF111" i="46"/>
  <c r="R111" i="46"/>
  <c r="I111" i="46"/>
  <c r="AM111" i="46"/>
  <c r="AJ111" i="46"/>
  <c r="N111" i="46"/>
  <c r="AH112" i="46" l="1"/>
  <c r="X112" i="46"/>
  <c r="T112" i="46"/>
  <c r="P112" i="46"/>
  <c r="K112" i="46"/>
  <c r="AM112" i="46"/>
  <c r="AG112" i="46"/>
  <c r="W112" i="46"/>
  <c r="S112" i="46"/>
  <c r="O112" i="46"/>
  <c r="J112" i="46"/>
  <c r="AJ112" i="46"/>
  <c r="V112" i="46"/>
  <c r="N112" i="46"/>
  <c r="AF112" i="46"/>
  <c r="R112" i="46"/>
  <c r="I112" i="46"/>
  <c r="Y112" i="46"/>
  <c r="B113" i="46"/>
  <c r="AI112" i="46"/>
  <c r="U112" i="46"/>
  <c r="L112" i="46"/>
  <c r="Q112" i="46"/>
  <c r="AH175" i="46"/>
  <c r="X175" i="46"/>
  <c r="T175" i="46"/>
  <c r="P175" i="46"/>
  <c r="K175" i="46"/>
  <c r="AM175" i="46"/>
  <c r="AG175" i="46"/>
  <c r="W175" i="46"/>
  <c r="S175" i="46"/>
  <c r="O175" i="46"/>
  <c r="J175" i="46"/>
  <c r="Y175" i="46"/>
  <c r="Q175" i="46"/>
  <c r="AJ175" i="46"/>
  <c r="V175" i="46"/>
  <c r="N175" i="46"/>
  <c r="U175" i="46"/>
  <c r="L175" i="46"/>
  <c r="R175" i="46"/>
  <c r="AI175" i="46"/>
  <c r="B176" i="46"/>
  <c r="AF175" i="46"/>
  <c r="I175" i="46"/>
  <c r="AH238" i="46"/>
  <c r="X238" i="46"/>
  <c r="T238" i="46"/>
  <c r="P238" i="46"/>
  <c r="K238" i="46"/>
  <c r="AM238" i="46"/>
  <c r="AF238" i="46"/>
  <c r="U238" i="46"/>
  <c r="O238" i="46"/>
  <c r="I238" i="46"/>
  <c r="AG238" i="46"/>
  <c r="S238" i="46"/>
  <c r="L238" i="46"/>
  <c r="Y238" i="46"/>
  <c r="Q238" i="46"/>
  <c r="V238" i="46"/>
  <c r="AJ238" i="46"/>
  <c r="R238" i="46"/>
  <c r="B239" i="46"/>
  <c r="W238" i="46"/>
  <c r="N238" i="46"/>
  <c r="AI238" i="46"/>
  <c r="J238" i="46"/>
  <c r="AM299" i="46"/>
  <c r="AG299" i="46"/>
  <c r="AC299" i="46"/>
  <c r="Y299" i="46"/>
  <c r="U299" i="46"/>
  <c r="Q299" i="46"/>
  <c r="M299" i="46"/>
  <c r="I299" i="46"/>
  <c r="AJ299" i="46"/>
  <c r="AE299" i="46"/>
  <c r="Z299" i="46"/>
  <c r="T299" i="46"/>
  <c r="O299" i="46"/>
  <c r="J299" i="46"/>
  <c r="AI299" i="46"/>
  <c r="AB299" i="46"/>
  <c r="V299" i="46"/>
  <c r="N299" i="46"/>
  <c r="AF299" i="46"/>
  <c r="X299" i="46"/>
  <c r="R299" i="46"/>
  <c r="K299" i="46"/>
  <c r="AA299" i="46"/>
  <c r="L299" i="46"/>
  <c r="S299" i="46"/>
  <c r="B300" i="46"/>
  <c r="AD299" i="46"/>
  <c r="P299" i="46"/>
  <c r="AH299" i="46"/>
  <c r="W299" i="46"/>
  <c r="C5" i="10"/>
  <c r="C5" i="42" s="1"/>
  <c r="AM113" i="46" l="1"/>
  <c r="AG113" i="46"/>
  <c r="W113" i="46"/>
  <c r="S113" i="46"/>
  <c r="O113" i="46"/>
  <c r="J113" i="46"/>
  <c r="B114" i="46"/>
  <c r="AJ113" i="46"/>
  <c r="AF113" i="46"/>
  <c r="V113" i="46"/>
  <c r="R113" i="46"/>
  <c r="N113" i="46"/>
  <c r="I113" i="46"/>
  <c r="AH113" i="46"/>
  <c r="T113" i="46"/>
  <c r="K113" i="46"/>
  <c r="X113" i="46"/>
  <c r="P113" i="46"/>
  <c r="U113" i="46"/>
  <c r="Y113" i="46"/>
  <c r="Q113" i="46"/>
  <c r="AI113" i="46"/>
  <c r="L113" i="46"/>
  <c r="AM176" i="46"/>
  <c r="AG176" i="46"/>
  <c r="W176" i="46"/>
  <c r="S176" i="46"/>
  <c r="O176" i="46"/>
  <c r="J176" i="46"/>
  <c r="B177" i="46"/>
  <c r="AJ176" i="46"/>
  <c r="AF176" i="46"/>
  <c r="V176" i="46"/>
  <c r="R176" i="46"/>
  <c r="N176" i="46"/>
  <c r="I176" i="46"/>
  <c r="AI176" i="46"/>
  <c r="U176" i="46"/>
  <c r="L176" i="46"/>
  <c r="AH176" i="46"/>
  <c r="T176" i="46"/>
  <c r="K176" i="46"/>
  <c r="X176" i="46"/>
  <c r="Q176" i="46"/>
  <c r="P176" i="46"/>
  <c r="Y176" i="46"/>
  <c r="B301" i="46"/>
  <c r="AJ300" i="46"/>
  <c r="AF300" i="46"/>
  <c r="AB300" i="46"/>
  <c r="X300" i="46"/>
  <c r="T300" i="46"/>
  <c r="AG300" i="46"/>
  <c r="AA300" i="46"/>
  <c r="V300" i="46"/>
  <c r="Q300" i="46"/>
  <c r="M300" i="46"/>
  <c r="I300" i="46"/>
  <c r="AI300" i="46"/>
  <c r="AC300" i="46"/>
  <c r="U300" i="46"/>
  <c r="O300" i="46"/>
  <c r="J300" i="46"/>
  <c r="AM300" i="46"/>
  <c r="Z300" i="46"/>
  <c r="R300" i="46"/>
  <c r="K300" i="46"/>
  <c r="AE300" i="46"/>
  <c r="W300" i="46"/>
  <c r="N300" i="46"/>
  <c r="S300" i="46"/>
  <c r="P300" i="46"/>
  <c r="AD300" i="46"/>
  <c r="AH300" i="46"/>
  <c r="Y300" i="46"/>
  <c r="L300" i="46"/>
  <c r="AM239" i="46"/>
  <c r="AG239" i="46"/>
  <c r="W239" i="46"/>
  <c r="S239" i="46"/>
  <c r="O239" i="46"/>
  <c r="J239" i="46"/>
  <c r="AF239" i="46"/>
  <c r="U239" i="46"/>
  <c r="P239" i="46"/>
  <c r="I239" i="46"/>
  <c r="B240" i="46"/>
  <c r="AI239" i="46"/>
  <c r="V239" i="46"/>
  <c r="N239" i="46"/>
  <c r="Y239" i="46"/>
  <c r="Q239" i="46"/>
  <c r="AH239" i="46"/>
  <c r="L239" i="46"/>
  <c r="X239" i="46"/>
  <c r="K239" i="46"/>
  <c r="AJ239" i="46"/>
  <c r="T239" i="46"/>
  <c r="R239" i="46"/>
  <c r="C9" i="10"/>
  <c r="B115" i="46" l="1"/>
  <c r="AJ114" i="46"/>
  <c r="AF114" i="46"/>
  <c r="V114" i="46"/>
  <c r="R114" i="46"/>
  <c r="N114" i="46"/>
  <c r="I114" i="46"/>
  <c r="AI114" i="46"/>
  <c r="Y114" i="46"/>
  <c r="U114" i="46"/>
  <c r="Q114" i="46"/>
  <c r="L114" i="46"/>
  <c r="AG114" i="46"/>
  <c r="S114" i="46"/>
  <c r="J114" i="46"/>
  <c r="AM114" i="46"/>
  <c r="O114" i="46"/>
  <c r="AH114" i="46"/>
  <c r="K114" i="46"/>
  <c r="X114" i="46"/>
  <c r="P114" i="46"/>
  <c r="W114" i="46"/>
  <c r="T114" i="46"/>
  <c r="B302" i="46"/>
  <c r="AJ301" i="46"/>
  <c r="AF301" i="46"/>
  <c r="AB301" i="46"/>
  <c r="X301" i="46"/>
  <c r="T301" i="46"/>
  <c r="P301" i="46"/>
  <c r="L301" i="46"/>
  <c r="AG301" i="46"/>
  <c r="AA301" i="46"/>
  <c r="V301" i="46"/>
  <c r="Q301" i="46"/>
  <c r="K301" i="46"/>
  <c r="AM301" i="46"/>
  <c r="AD301" i="46"/>
  <c r="W301" i="46"/>
  <c r="O301" i="46"/>
  <c r="I301" i="46"/>
  <c r="AE301" i="46"/>
  <c r="U301" i="46"/>
  <c r="M301" i="46"/>
  <c r="AI301" i="46"/>
  <c r="Z301" i="46"/>
  <c r="R301" i="46"/>
  <c r="S301" i="46"/>
  <c r="Y301" i="46"/>
  <c r="AH301" i="46"/>
  <c r="J301" i="46"/>
  <c r="AC301" i="46"/>
  <c r="N301" i="46"/>
  <c r="B178" i="46"/>
  <c r="AJ177" i="46"/>
  <c r="AF177" i="46"/>
  <c r="V177" i="46"/>
  <c r="R177" i="46"/>
  <c r="N177" i="46"/>
  <c r="I177" i="46"/>
  <c r="AI177" i="46"/>
  <c r="Y177" i="46"/>
  <c r="U177" i="46"/>
  <c r="Q177" i="46"/>
  <c r="L177" i="46"/>
  <c r="AH177" i="46"/>
  <c r="T177" i="46"/>
  <c r="K177" i="46"/>
  <c r="AG177" i="46"/>
  <c r="S177" i="46"/>
  <c r="J177" i="46"/>
  <c r="AM177" i="46"/>
  <c r="O177" i="46"/>
  <c r="W177" i="46"/>
  <c r="X177" i="46"/>
  <c r="P177" i="46"/>
  <c r="B241" i="46"/>
  <c r="AJ240" i="46"/>
  <c r="AF240" i="46"/>
  <c r="V240" i="46"/>
  <c r="R240" i="46"/>
  <c r="N240" i="46"/>
  <c r="I240" i="46"/>
  <c r="AH240" i="46"/>
  <c r="W240" i="46"/>
  <c r="Q240" i="46"/>
  <c r="K240" i="46"/>
  <c r="AM240" i="46"/>
  <c r="X240" i="46"/>
  <c r="P240" i="46"/>
  <c r="AG240" i="46"/>
  <c r="S240" i="46"/>
  <c r="U240" i="46"/>
  <c r="J240" i="46"/>
  <c r="T240" i="46"/>
  <c r="Y240" i="46"/>
  <c r="O240" i="46"/>
  <c r="AI240" i="46"/>
  <c r="L240" i="46"/>
  <c r="C9" i="43"/>
  <c r="C9" i="42"/>
  <c r="B303" i="46" l="1"/>
  <c r="AJ302" i="46"/>
  <c r="AF302" i="46"/>
  <c r="AB302" i="46"/>
  <c r="X302" i="46"/>
  <c r="T302" i="46"/>
  <c r="P302" i="46"/>
  <c r="L302" i="46"/>
  <c r="AG302" i="46"/>
  <c r="AA302" i="46"/>
  <c r="V302" i="46"/>
  <c r="Q302" i="46"/>
  <c r="K302" i="46"/>
  <c r="AE302" i="46"/>
  <c r="Y302" i="46"/>
  <c r="R302" i="46"/>
  <c r="J302" i="46"/>
  <c r="AI302" i="46"/>
  <c r="Z302" i="46"/>
  <c r="O302" i="46"/>
  <c r="AD302" i="46"/>
  <c r="U302" i="46"/>
  <c r="M302" i="46"/>
  <c r="AM302" i="46"/>
  <c r="S302" i="46"/>
  <c r="AC302" i="46"/>
  <c r="N302" i="46"/>
  <c r="AH302" i="46"/>
  <c r="W302" i="46"/>
  <c r="I302" i="46"/>
  <c r="AI178" i="46"/>
  <c r="Y178" i="46"/>
  <c r="U178" i="46"/>
  <c r="Q178" i="46"/>
  <c r="L178" i="46"/>
  <c r="AH178" i="46"/>
  <c r="X178" i="46"/>
  <c r="T178" i="46"/>
  <c r="P178" i="46"/>
  <c r="K178" i="46"/>
  <c r="AF178" i="46"/>
  <c r="R178" i="46"/>
  <c r="I178" i="46"/>
  <c r="AM178" i="46"/>
  <c r="W178" i="46"/>
  <c r="O178" i="46"/>
  <c r="AJ178" i="46"/>
  <c r="N178" i="46"/>
  <c r="V178" i="46"/>
  <c r="B179" i="46"/>
  <c r="AG178" i="46"/>
  <c r="J178" i="46"/>
  <c r="S178" i="46"/>
  <c r="AI241" i="46"/>
  <c r="Y241" i="46"/>
  <c r="U241" i="46"/>
  <c r="Q241" i="46"/>
  <c r="L241" i="46"/>
  <c r="B242" i="46"/>
  <c r="AJ241" i="46"/>
  <c r="X241" i="46"/>
  <c r="S241" i="46"/>
  <c r="N241" i="46"/>
  <c r="AF241" i="46"/>
  <c r="R241" i="46"/>
  <c r="J241" i="46"/>
  <c r="AH241" i="46"/>
  <c r="T241" i="46"/>
  <c r="I241" i="46"/>
  <c r="V241" i="46"/>
  <c r="AM241" i="46"/>
  <c r="P241" i="46"/>
  <c r="K241" i="46"/>
  <c r="AG241" i="46"/>
  <c r="W241" i="46"/>
  <c r="O241" i="46"/>
  <c r="AI115" i="46"/>
  <c r="Y115" i="46"/>
  <c r="U115" i="46"/>
  <c r="Q115" i="46"/>
  <c r="L115" i="46"/>
  <c r="AH115" i="46"/>
  <c r="X115" i="46"/>
  <c r="T115" i="46"/>
  <c r="P115" i="46"/>
  <c r="K115" i="46"/>
  <c r="AM115" i="46"/>
  <c r="W115" i="46"/>
  <c r="O115" i="46"/>
  <c r="S115" i="46"/>
  <c r="R115" i="46"/>
  <c r="B116" i="46"/>
  <c r="AJ115" i="46"/>
  <c r="V115" i="46"/>
  <c r="N115" i="46"/>
  <c r="AG115" i="46"/>
  <c r="J115" i="46"/>
  <c r="AF115" i="46"/>
  <c r="I115" i="46"/>
  <c r="AH242" i="46" l="1"/>
  <c r="X242" i="46"/>
  <c r="T242" i="46"/>
  <c r="P242" i="46"/>
  <c r="K242" i="46"/>
  <c r="B243" i="46"/>
  <c r="AJ242" i="46"/>
  <c r="Y242" i="46"/>
  <c r="S242" i="46"/>
  <c r="N242" i="46"/>
  <c r="AG242" i="46"/>
  <c r="U242" i="46"/>
  <c r="L242" i="46"/>
  <c r="AI242" i="46"/>
  <c r="R242" i="46"/>
  <c r="I242" i="46"/>
  <c r="AM242" i="46"/>
  <c r="Q242" i="46"/>
  <c r="AF242" i="46"/>
  <c r="O242" i="46"/>
  <c r="W242" i="46"/>
  <c r="V242" i="46"/>
  <c r="J242" i="46"/>
  <c r="AH116" i="46"/>
  <c r="X116" i="46"/>
  <c r="T116" i="46"/>
  <c r="P116" i="46"/>
  <c r="K116" i="46"/>
  <c r="AM116" i="46"/>
  <c r="AG116" i="46"/>
  <c r="W116" i="46"/>
  <c r="S116" i="46"/>
  <c r="O116" i="46"/>
  <c r="J116" i="46"/>
  <c r="AF116" i="46"/>
  <c r="R116" i="46"/>
  <c r="I116" i="46"/>
  <c r="AJ116" i="46"/>
  <c r="N116" i="46"/>
  <c r="U116" i="46"/>
  <c r="Y116" i="46"/>
  <c r="Q116" i="46"/>
  <c r="V116" i="46"/>
  <c r="B117" i="46"/>
  <c r="AI116" i="46"/>
  <c r="L116" i="46"/>
  <c r="AH179" i="46"/>
  <c r="X179" i="46"/>
  <c r="T179" i="46"/>
  <c r="P179" i="46"/>
  <c r="K179" i="46"/>
  <c r="AM179" i="46"/>
  <c r="AG179" i="46"/>
  <c r="W179" i="46"/>
  <c r="S179" i="46"/>
  <c r="O179" i="46"/>
  <c r="J179" i="46"/>
  <c r="B180" i="46"/>
  <c r="AI179" i="46"/>
  <c r="U179" i="46"/>
  <c r="L179" i="46"/>
  <c r="AF179" i="46"/>
  <c r="R179" i="46"/>
  <c r="I179" i="46"/>
  <c r="AJ179" i="46"/>
  <c r="N179" i="46"/>
  <c r="V179" i="46"/>
  <c r="Y179" i="46"/>
  <c r="Q179" i="46"/>
  <c r="B304" i="46"/>
  <c r="AJ303" i="46"/>
  <c r="AF303" i="46"/>
  <c r="AB303" i="46"/>
  <c r="X303" i="46"/>
  <c r="T303" i="46"/>
  <c r="P303" i="46"/>
  <c r="L303" i="46"/>
  <c r="AG303" i="46"/>
  <c r="AA303" i="46"/>
  <c r="V303" i="46"/>
  <c r="Q303" i="46"/>
  <c r="K303" i="46"/>
  <c r="AH303" i="46"/>
  <c r="Z303" i="46"/>
  <c r="S303" i="46"/>
  <c r="M303" i="46"/>
  <c r="AM303" i="46"/>
  <c r="AC303" i="46"/>
  <c r="R303" i="46"/>
  <c r="I303" i="46"/>
  <c r="AE303" i="46"/>
  <c r="W303" i="46"/>
  <c r="N303" i="46"/>
  <c r="AI303" i="46"/>
  <c r="O303" i="46"/>
  <c r="J303" i="46"/>
  <c r="Y303" i="46"/>
  <c r="AD303" i="46"/>
  <c r="U303" i="46"/>
  <c r="AM117" i="46" l="1"/>
  <c r="AG117" i="46"/>
  <c r="W117" i="46"/>
  <c r="S117" i="46"/>
  <c r="O117" i="46"/>
  <c r="J117" i="46"/>
  <c r="B118" i="46"/>
  <c r="AJ117" i="46"/>
  <c r="AF117" i="46"/>
  <c r="V117" i="46"/>
  <c r="R117" i="46"/>
  <c r="N117" i="46"/>
  <c r="I117" i="46"/>
  <c r="X117" i="46"/>
  <c r="P117" i="46"/>
  <c r="T117" i="46"/>
  <c r="AI117" i="46"/>
  <c r="U117" i="46"/>
  <c r="L117" i="46"/>
  <c r="AH117" i="46"/>
  <c r="K117" i="46"/>
  <c r="Y117" i="46"/>
  <c r="Q117" i="46"/>
  <c r="AM243" i="46"/>
  <c r="AG243" i="46"/>
  <c r="W243" i="46"/>
  <c r="S243" i="46"/>
  <c r="O243" i="46"/>
  <c r="J243" i="46"/>
  <c r="AJ243" i="46"/>
  <c r="Y243" i="46"/>
  <c r="T243" i="46"/>
  <c r="N243" i="46"/>
  <c r="AI243" i="46"/>
  <c r="V243" i="46"/>
  <c r="P243" i="46"/>
  <c r="AH243" i="46"/>
  <c r="R243" i="46"/>
  <c r="I243" i="46"/>
  <c r="AF243" i="46"/>
  <c r="L243" i="46"/>
  <c r="B244" i="46"/>
  <c r="X243" i="46"/>
  <c r="K243" i="46"/>
  <c r="U243" i="46"/>
  <c r="Q243" i="46"/>
  <c r="B305" i="46"/>
  <c r="AJ304" i="46"/>
  <c r="AF304" i="46"/>
  <c r="AB304" i="46"/>
  <c r="X304" i="46"/>
  <c r="T304" i="46"/>
  <c r="P304" i="46"/>
  <c r="L304" i="46"/>
  <c r="AG304" i="46"/>
  <c r="AA304" i="46"/>
  <c r="V304" i="46"/>
  <c r="Q304" i="46"/>
  <c r="K304" i="46"/>
  <c r="AI304" i="46"/>
  <c r="AC304" i="46"/>
  <c r="U304" i="46"/>
  <c r="N304" i="46"/>
  <c r="AD304" i="46"/>
  <c r="S304" i="46"/>
  <c r="J304" i="46"/>
  <c r="AH304" i="46"/>
  <c r="Y304" i="46"/>
  <c r="O304" i="46"/>
  <c r="AE304" i="46"/>
  <c r="M304" i="46"/>
  <c r="W304" i="46"/>
  <c r="AM304" i="46"/>
  <c r="I304" i="46"/>
  <c r="Z304" i="46"/>
  <c r="R304" i="46"/>
  <c r="AM180" i="46"/>
  <c r="AG180" i="46"/>
  <c r="W180" i="46"/>
  <c r="S180" i="46"/>
  <c r="O180" i="46"/>
  <c r="J180" i="46"/>
  <c r="B181" i="46"/>
  <c r="AJ180" i="46"/>
  <c r="AF180" i="46"/>
  <c r="V180" i="46"/>
  <c r="R180" i="46"/>
  <c r="N180" i="46"/>
  <c r="I180" i="46"/>
  <c r="Y180" i="46"/>
  <c r="Q180" i="46"/>
  <c r="X180" i="46"/>
  <c r="P180" i="46"/>
  <c r="AI180" i="46"/>
  <c r="L180" i="46"/>
  <c r="U180" i="46"/>
  <c r="AH180" i="46"/>
  <c r="K180" i="46"/>
  <c r="T180" i="46"/>
  <c r="B306" i="46" l="1"/>
  <c r="AJ305" i="46"/>
  <c r="AF305" i="46"/>
  <c r="AB305" i="46"/>
  <c r="X305" i="46"/>
  <c r="T305" i="46"/>
  <c r="P305" i="46"/>
  <c r="L305" i="46"/>
  <c r="AG305" i="46"/>
  <c r="AA305" i="46"/>
  <c r="V305" i="46"/>
  <c r="Q305" i="46"/>
  <c r="K305" i="46"/>
  <c r="AM305" i="46"/>
  <c r="AD305" i="46"/>
  <c r="W305" i="46"/>
  <c r="O305" i="46"/>
  <c r="I305" i="46"/>
  <c r="AH305" i="46"/>
  <c r="Y305" i="46"/>
  <c r="N305" i="46"/>
  <c r="AC305" i="46"/>
  <c r="S305" i="46"/>
  <c r="J305" i="46"/>
  <c r="AE305" i="46"/>
  <c r="M305" i="46"/>
  <c r="AI305" i="46"/>
  <c r="U305" i="46"/>
  <c r="Z305" i="46"/>
  <c r="R305" i="46"/>
  <c r="B119" i="46"/>
  <c r="AJ118" i="46"/>
  <c r="AF118" i="46"/>
  <c r="V118" i="46"/>
  <c r="R118" i="46"/>
  <c r="N118" i="46"/>
  <c r="I118" i="46"/>
  <c r="AI118" i="46"/>
  <c r="Y118" i="46"/>
  <c r="U118" i="46"/>
  <c r="Q118" i="46"/>
  <c r="L118" i="46"/>
  <c r="AM118" i="46"/>
  <c r="W118" i="46"/>
  <c r="O118" i="46"/>
  <c r="AG118" i="46"/>
  <c r="J118" i="46"/>
  <c r="AH118" i="46"/>
  <c r="T118" i="46"/>
  <c r="K118" i="46"/>
  <c r="S118" i="46"/>
  <c r="X118" i="46"/>
  <c r="P118" i="46"/>
  <c r="B182" i="46"/>
  <c r="AJ181" i="46"/>
  <c r="AF181" i="46"/>
  <c r="V181" i="46"/>
  <c r="R181" i="46"/>
  <c r="N181" i="46"/>
  <c r="I181" i="46"/>
  <c r="AI181" i="46"/>
  <c r="Y181" i="46"/>
  <c r="U181" i="46"/>
  <c r="Q181" i="46"/>
  <c r="L181" i="46"/>
  <c r="X181" i="46"/>
  <c r="P181" i="46"/>
  <c r="AM181" i="46"/>
  <c r="W181" i="46"/>
  <c r="O181" i="46"/>
  <c r="AH181" i="46"/>
  <c r="K181" i="46"/>
  <c r="T181" i="46"/>
  <c r="AG181" i="46"/>
  <c r="J181" i="46"/>
  <c r="S181" i="46"/>
  <c r="B245" i="46"/>
  <c r="AJ244" i="46"/>
  <c r="AF244" i="46"/>
  <c r="V244" i="46"/>
  <c r="R244" i="46"/>
  <c r="N244" i="46"/>
  <c r="I244" i="46"/>
  <c r="AG244" i="46"/>
  <c r="U244" i="46"/>
  <c r="P244" i="46"/>
  <c r="J244" i="46"/>
  <c r="Y244" i="46"/>
  <c r="S244" i="46"/>
  <c r="K244" i="46"/>
  <c r="AM244" i="46"/>
  <c r="W244" i="46"/>
  <c r="L244" i="46"/>
  <c r="AH244" i="46"/>
  <c r="O244" i="46"/>
  <c r="X244" i="46"/>
  <c r="T244" i="46"/>
  <c r="Q244" i="46"/>
  <c r="AI244" i="46"/>
  <c r="AI119" i="46" l="1"/>
  <c r="Y119" i="46"/>
  <c r="U119" i="46"/>
  <c r="Q119" i="46"/>
  <c r="L119" i="46"/>
  <c r="AH119" i="46"/>
  <c r="X119" i="46"/>
  <c r="T119" i="46"/>
  <c r="P119" i="46"/>
  <c r="K119" i="46"/>
  <c r="AG119" i="46"/>
  <c r="S119" i="46"/>
  <c r="J119" i="46"/>
  <c r="AM119" i="46"/>
  <c r="B120" i="46"/>
  <c r="V119" i="46"/>
  <c r="AF119" i="46"/>
  <c r="R119" i="46"/>
  <c r="I119" i="46"/>
  <c r="W119" i="46"/>
  <c r="O119" i="46"/>
  <c r="AJ119" i="46"/>
  <c r="N119" i="46"/>
  <c r="AI245" i="46"/>
  <c r="Y245" i="46"/>
  <c r="U245" i="46"/>
  <c r="Q245" i="46"/>
  <c r="L245" i="46"/>
  <c r="AH245" i="46"/>
  <c r="W245" i="46"/>
  <c r="R245" i="46"/>
  <c r="K245" i="46"/>
  <c r="AG245" i="46"/>
  <c r="T245" i="46"/>
  <c r="N245" i="46"/>
  <c r="AM245" i="46"/>
  <c r="V245" i="46"/>
  <c r="J245" i="46"/>
  <c r="X245" i="46"/>
  <c r="I245" i="46"/>
  <c r="S245" i="46"/>
  <c r="O245" i="46"/>
  <c r="AJ245" i="46"/>
  <c r="B246" i="46"/>
  <c r="AF245" i="46"/>
  <c r="P245" i="46"/>
  <c r="AI182" i="46"/>
  <c r="Y182" i="46"/>
  <c r="U182" i="46"/>
  <c r="Q182" i="46"/>
  <c r="L182" i="46"/>
  <c r="AH182" i="46"/>
  <c r="X182" i="46"/>
  <c r="T182" i="46"/>
  <c r="P182" i="46"/>
  <c r="K182" i="46"/>
  <c r="B183" i="46"/>
  <c r="AJ182" i="46"/>
  <c r="V182" i="46"/>
  <c r="N182" i="46"/>
  <c r="AG182" i="46"/>
  <c r="S182" i="46"/>
  <c r="J182" i="46"/>
  <c r="AM182" i="46"/>
  <c r="O182" i="46"/>
  <c r="W182" i="46"/>
  <c r="AF182" i="46"/>
  <c r="I182" i="46"/>
  <c r="R182" i="46"/>
  <c r="B307" i="46"/>
  <c r="AJ306" i="46"/>
  <c r="AF306" i="46"/>
  <c r="AB306" i="46"/>
  <c r="X306" i="46"/>
  <c r="T306" i="46"/>
  <c r="P306" i="46"/>
  <c r="L306" i="46"/>
  <c r="AG306" i="46"/>
  <c r="AA306" i="46"/>
  <c r="V306" i="46"/>
  <c r="Q306" i="46"/>
  <c r="K306" i="46"/>
  <c r="AE306" i="46"/>
  <c r="Y306" i="46"/>
  <c r="R306" i="46"/>
  <c r="J306" i="46"/>
  <c r="AM306" i="46"/>
  <c r="AC306" i="46"/>
  <c r="S306" i="46"/>
  <c r="I306" i="46"/>
  <c r="AH306" i="46"/>
  <c r="W306" i="46"/>
  <c r="N306" i="46"/>
  <c r="AD306" i="46"/>
  <c r="M306" i="46"/>
  <c r="U306" i="46"/>
  <c r="AI306" i="46"/>
  <c r="Z306" i="46"/>
  <c r="O306" i="46"/>
  <c r="AH120" i="46" l="1"/>
  <c r="X120" i="46"/>
  <c r="T120" i="46"/>
  <c r="P120" i="46"/>
  <c r="K120" i="46"/>
  <c r="AM120" i="46"/>
  <c r="AG120" i="46"/>
  <c r="W120" i="46"/>
  <c r="S120" i="46"/>
  <c r="O120" i="46"/>
  <c r="J120" i="46"/>
  <c r="AJ120" i="46"/>
  <c r="V120" i="46"/>
  <c r="N120" i="46"/>
  <c r="Y120" i="46"/>
  <c r="B121" i="46"/>
  <c r="AI120" i="46"/>
  <c r="U120" i="46"/>
  <c r="L120" i="46"/>
  <c r="AF120" i="46"/>
  <c r="R120" i="46"/>
  <c r="I120" i="46"/>
  <c r="Q120" i="46"/>
  <c r="B308" i="46"/>
  <c r="AJ307" i="46"/>
  <c r="AF307" i="46"/>
  <c r="AB307" i="46"/>
  <c r="X307" i="46"/>
  <c r="T307" i="46"/>
  <c r="P307" i="46"/>
  <c r="L307" i="46"/>
  <c r="AG307" i="46"/>
  <c r="AA307" i="46"/>
  <c r="V307" i="46"/>
  <c r="Q307" i="46"/>
  <c r="K307" i="46"/>
  <c r="AH307" i="46"/>
  <c r="Z307" i="46"/>
  <c r="S307" i="46"/>
  <c r="M307" i="46"/>
  <c r="AD307" i="46"/>
  <c r="U307" i="46"/>
  <c r="J307" i="46"/>
  <c r="AI307" i="46"/>
  <c r="Y307" i="46"/>
  <c r="O307" i="46"/>
  <c r="AC307" i="46"/>
  <c r="I307" i="46"/>
  <c r="AE307" i="46"/>
  <c r="R307" i="46"/>
  <c r="W307" i="46"/>
  <c r="N307" i="46"/>
  <c r="AM307" i="46"/>
  <c r="AH183" i="46"/>
  <c r="X183" i="46"/>
  <c r="T183" i="46"/>
  <c r="P183" i="46"/>
  <c r="K183" i="46"/>
  <c r="AM183" i="46"/>
  <c r="AG183" i="46"/>
  <c r="W183" i="46"/>
  <c r="S183" i="46"/>
  <c r="O183" i="46"/>
  <c r="J183" i="46"/>
  <c r="Y183" i="46"/>
  <c r="Q183" i="46"/>
  <c r="AJ183" i="46"/>
  <c r="V183" i="46"/>
  <c r="N183" i="46"/>
  <c r="AI183" i="46"/>
  <c r="L183" i="46"/>
  <c r="U183" i="46"/>
  <c r="B184" i="46"/>
  <c r="AF183" i="46"/>
  <c r="I183" i="46"/>
  <c r="R183" i="46"/>
  <c r="AH246" i="46"/>
  <c r="X246" i="46"/>
  <c r="T246" i="46"/>
  <c r="P246" i="46"/>
  <c r="K246" i="46"/>
  <c r="AI246" i="46"/>
  <c r="W246" i="46"/>
  <c r="R246" i="46"/>
  <c r="L246" i="46"/>
  <c r="AG246" i="46"/>
  <c r="U246" i="46"/>
  <c r="N246" i="46"/>
  <c r="B247" i="46"/>
  <c r="AJ246" i="46"/>
  <c r="S246" i="46"/>
  <c r="I246" i="46"/>
  <c r="AM246" i="46"/>
  <c r="Q246" i="46"/>
  <c r="AF246" i="46"/>
  <c r="O246" i="46"/>
  <c r="V246" i="46"/>
  <c r="J246" i="46"/>
  <c r="Y246" i="46"/>
  <c r="AM247" i="46" l="1"/>
  <c r="AG247" i="46"/>
  <c r="W247" i="46"/>
  <c r="S247" i="46"/>
  <c r="O247" i="46"/>
  <c r="J247" i="46"/>
  <c r="B248" i="46"/>
  <c r="B249" i="46" s="1"/>
  <c r="AI247" i="46"/>
  <c r="X247" i="46"/>
  <c r="R247" i="46"/>
  <c r="L247" i="46"/>
  <c r="AH247" i="46"/>
  <c r="U247" i="46"/>
  <c r="N247" i="46"/>
  <c r="AF247" i="46"/>
  <c r="Q247" i="46"/>
  <c r="Y247" i="46"/>
  <c r="K247" i="46"/>
  <c r="V247" i="46"/>
  <c r="I247" i="46"/>
  <c r="P247" i="46"/>
  <c r="AJ247" i="46"/>
  <c r="T247" i="46"/>
  <c r="AM184" i="46"/>
  <c r="AG184" i="46"/>
  <c r="W184" i="46"/>
  <c r="S184" i="46"/>
  <c r="O184" i="46"/>
  <c r="J184" i="46"/>
  <c r="B185" i="46"/>
  <c r="AJ184" i="46"/>
  <c r="AF184" i="46"/>
  <c r="V184" i="46"/>
  <c r="R184" i="46"/>
  <c r="N184" i="46"/>
  <c r="I184" i="46"/>
  <c r="AI184" i="46"/>
  <c r="U184" i="46"/>
  <c r="L184" i="46"/>
  <c r="AH184" i="46"/>
  <c r="T184" i="46"/>
  <c r="K184" i="46"/>
  <c r="P184" i="46"/>
  <c r="X184" i="46"/>
  <c r="Y184" i="46"/>
  <c r="Q184" i="46"/>
  <c r="B309" i="46"/>
  <c r="AJ308" i="46"/>
  <c r="AF308" i="46"/>
  <c r="AB308" i="46"/>
  <c r="X308" i="46"/>
  <c r="T308" i="46"/>
  <c r="P308" i="46"/>
  <c r="L308" i="46"/>
  <c r="AG308" i="46"/>
  <c r="AA308" i="46"/>
  <c r="V308" i="46"/>
  <c r="Q308" i="46"/>
  <c r="K308" i="46"/>
  <c r="AI308" i="46"/>
  <c r="AC308" i="46"/>
  <c r="U308" i="46"/>
  <c r="N308" i="46"/>
  <c r="AE308" i="46"/>
  <c r="W308" i="46"/>
  <c r="M308" i="46"/>
  <c r="AM308" i="46"/>
  <c r="Z308" i="46"/>
  <c r="R308" i="46"/>
  <c r="I308" i="46"/>
  <c r="Y308" i="46"/>
  <c r="AH308" i="46"/>
  <c r="J308" i="46"/>
  <c r="S308" i="46"/>
  <c r="O308" i="46"/>
  <c r="AD308" i="46"/>
  <c r="AM121" i="46"/>
  <c r="AG121" i="46"/>
  <c r="W121" i="46"/>
  <c r="S121" i="46"/>
  <c r="O121" i="46"/>
  <c r="J121" i="46"/>
  <c r="B122" i="46"/>
  <c r="AJ121" i="46"/>
  <c r="AF121" i="46"/>
  <c r="V121" i="46"/>
  <c r="R121" i="46"/>
  <c r="N121" i="46"/>
  <c r="I121" i="46"/>
  <c r="AH121" i="46"/>
  <c r="T121" i="46"/>
  <c r="K121" i="46"/>
  <c r="AI121" i="46"/>
  <c r="L121" i="46"/>
  <c r="Y121" i="46"/>
  <c r="Q121" i="46"/>
  <c r="X121" i="46"/>
  <c r="P121" i="46"/>
  <c r="U121" i="46"/>
  <c r="X249" i="46" l="1"/>
  <c r="U249" i="46"/>
  <c r="I249" i="46"/>
  <c r="AF249" i="46"/>
  <c r="S249" i="46"/>
  <c r="K249" i="46"/>
  <c r="AH249" i="46"/>
  <c r="Y249" i="46"/>
  <c r="N249" i="46"/>
  <c r="AJ249" i="46"/>
  <c r="W249" i="46"/>
  <c r="P249" i="46"/>
  <c r="L249" i="46"/>
  <c r="AI249" i="46"/>
  <c r="R249" i="46"/>
  <c r="J249" i="46"/>
  <c r="AM249" i="46"/>
  <c r="T249" i="46"/>
  <c r="Q249" i="46"/>
  <c r="AG249" i="46"/>
  <c r="V249" i="46"/>
  <c r="O249" i="46"/>
  <c r="B123" i="46"/>
  <c r="AJ122" i="46"/>
  <c r="AF122" i="46"/>
  <c r="V122" i="46"/>
  <c r="R122" i="46"/>
  <c r="N122" i="46"/>
  <c r="I122" i="46"/>
  <c r="AI122" i="46"/>
  <c r="Y122" i="46"/>
  <c r="U122" i="46"/>
  <c r="Q122" i="46"/>
  <c r="L122" i="46"/>
  <c r="AG122" i="46"/>
  <c r="S122" i="46"/>
  <c r="J122" i="46"/>
  <c r="AM122" i="46"/>
  <c r="W122" i="46"/>
  <c r="O122" i="46"/>
  <c r="T122" i="46"/>
  <c r="X122" i="46"/>
  <c r="P122" i="46"/>
  <c r="AH122" i="46"/>
  <c r="K122" i="46"/>
  <c r="B310" i="46"/>
  <c r="B311" i="46" s="1"/>
  <c r="AJ309" i="46"/>
  <c r="AF309" i="46"/>
  <c r="AB309" i="46"/>
  <c r="X309" i="46"/>
  <c r="T309" i="46"/>
  <c r="P309" i="46"/>
  <c r="L309" i="46"/>
  <c r="AG309" i="46"/>
  <c r="AA309" i="46"/>
  <c r="V309" i="46"/>
  <c r="Q309" i="46"/>
  <c r="K309" i="46"/>
  <c r="AM309" i="46"/>
  <c r="AD309" i="46"/>
  <c r="W309" i="46"/>
  <c r="O309" i="46"/>
  <c r="I309" i="46"/>
  <c r="AI309" i="46"/>
  <c r="Z309" i="46"/>
  <c r="R309" i="46"/>
  <c r="AE309" i="46"/>
  <c r="U309" i="46"/>
  <c r="M309" i="46"/>
  <c r="Y309" i="46"/>
  <c r="N309" i="46"/>
  <c r="AC309" i="46"/>
  <c r="J309" i="46"/>
  <c r="AH309" i="46"/>
  <c r="S309" i="46"/>
  <c r="AJ248" i="46"/>
  <c r="AF248" i="46"/>
  <c r="V248" i="46"/>
  <c r="R248" i="46"/>
  <c r="N248" i="46"/>
  <c r="I248" i="46"/>
  <c r="AM248" i="46"/>
  <c r="Y248" i="46"/>
  <c r="T248" i="46"/>
  <c r="O248" i="46"/>
  <c r="X248" i="46"/>
  <c r="Q248" i="46"/>
  <c r="J248" i="46"/>
  <c r="AI248" i="46"/>
  <c r="U248" i="46"/>
  <c r="K248" i="46"/>
  <c r="AG248" i="46"/>
  <c r="L248" i="46"/>
  <c r="W248" i="46"/>
  <c r="AH248" i="46"/>
  <c r="P248" i="46"/>
  <c r="S248" i="46"/>
  <c r="B186" i="46"/>
  <c r="B187" i="46" s="1"/>
  <c r="AJ185" i="46"/>
  <c r="AF185" i="46"/>
  <c r="V185" i="46"/>
  <c r="R185" i="46"/>
  <c r="N185" i="46"/>
  <c r="I185" i="46"/>
  <c r="AI185" i="46"/>
  <c r="Y185" i="46"/>
  <c r="U185" i="46"/>
  <c r="Q185" i="46"/>
  <c r="L185" i="46"/>
  <c r="AH185" i="46"/>
  <c r="T185" i="46"/>
  <c r="K185" i="46"/>
  <c r="AG185" i="46"/>
  <c r="S185" i="46"/>
  <c r="J185" i="46"/>
  <c r="W185" i="46"/>
  <c r="AM185" i="46"/>
  <c r="O185" i="46"/>
  <c r="P185" i="46"/>
  <c r="X185" i="46"/>
  <c r="W187" i="46" l="1"/>
  <c r="Y187" i="46"/>
  <c r="U187" i="46"/>
  <c r="Q187" i="46"/>
  <c r="P187" i="46"/>
  <c r="AI187" i="46"/>
  <c r="AJ187" i="46"/>
  <c r="AF187" i="46"/>
  <c r="V187" i="46"/>
  <c r="AH187" i="46"/>
  <c r="L187" i="46"/>
  <c r="N187" i="46"/>
  <c r="I187" i="46"/>
  <c r="AM187" i="46"/>
  <c r="AG187" i="46"/>
  <c r="X187" i="46"/>
  <c r="R187" i="46"/>
  <c r="S187" i="46"/>
  <c r="O187" i="46"/>
  <c r="J187" i="46"/>
  <c r="K187" i="46"/>
  <c r="T187" i="46"/>
  <c r="Q311" i="46"/>
  <c r="AG311" i="46"/>
  <c r="R311" i="46"/>
  <c r="K311" i="46"/>
  <c r="AA311" i="46"/>
  <c r="P311" i="46"/>
  <c r="AF311" i="46"/>
  <c r="U311" i="46"/>
  <c r="AM311" i="46"/>
  <c r="V311" i="46"/>
  <c r="O311" i="46"/>
  <c r="AE311" i="46"/>
  <c r="T311" i="46"/>
  <c r="AJ311" i="46"/>
  <c r="I311" i="46"/>
  <c r="Y311" i="46"/>
  <c r="J311" i="46"/>
  <c r="Z311" i="46"/>
  <c r="S311" i="46"/>
  <c r="AI311" i="46"/>
  <c r="X311" i="46"/>
  <c r="AD311" i="46"/>
  <c r="M311" i="46"/>
  <c r="AC311" i="46"/>
  <c r="N311" i="46"/>
  <c r="AH311" i="46"/>
  <c r="W311" i="46"/>
  <c r="L311" i="46"/>
  <c r="AB311" i="46"/>
  <c r="AI186" i="46"/>
  <c r="Y186" i="46"/>
  <c r="U186" i="46"/>
  <c r="Q186" i="46"/>
  <c r="L186" i="46"/>
  <c r="AH186" i="46"/>
  <c r="X186" i="46"/>
  <c r="T186" i="46"/>
  <c r="P186" i="46"/>
  <c r="K186" i="46"/>
  <c r="AF186" i="46"/>
  <c r="R186" i="46"/>
  <c r="I186" i="46"/>
  <c r="AM186" i="46"/>
  <c r="W186" i="46"/>
  <c r="O186" i="46"/>
  <c r="V186" i="46"/>
  <c r="AJ186" i="46"/>
  <c r="N186" i="46"/>
  <c r="S186" i="46"/>
  <c r="AG186" i="46"/>
  <c r="J186" i="46"/>
  <c r="AJ310" i="46"/>
  <c r="AF310" i="46"/>
  <c r="AB310" i="46"/>
  <c r="X310" i="46"/>
  <c r="T310" i="46"/>
  <c r="P310" i="46"/>
  <c r="L310" i="46"/>
  <c r="AG310" i="46"/>
  <c r="AA310" i="46"/>
  <c r="V310" i="46"/>
  <c r="Q310" i="46"/>
  <c r="K310" i="46"/>
  <c r="AE310" i="46"/>
  <c r="Y310" i="46"/>
  <c r="R310" i="46"/>
  <c r="J310" i="46"/>
  <c r="AD310" i="46"/>
  <c r="U310" i="46"/>
  <c r="M310" i="46"/>
  <c r="AI310" i="46"/>
  <c r="Z310" i="46"/>
  <c r="O310" i="46"/>
  <c r="W310" i="46"/>
  <c r="S310" i="46"/>
  <c r="AH310" i="46"/>
  <c r="I310" i="46"/>
  <c r="AM310" i="46"/>
  <c r="AC310" i="46"/>
  <c r="N310" i="46"/>
  <c r="AI123" i="46"/>
  <c r="Y123" i="46"/>
  <c r="U123" i="46"/>
  <c r="Q123" i="46"/>
  <c r="L123" i="46"/>
  <c r="AH123" i="46"/>
  <c r="X123" i="46"/>
  <c r="T123" i="46"/>
  <c r="P123" i="46"/>
  <c r="K123" i="46"/>
  <c r="AM123" i="46"/>
  <c r="W123" i="46"/>
  <c r="O123" i="46"/>
  <c r="AG123" i="46"/>
  <c r="S123" i="46"/>
  <c r="AF123" i="46"/>
  <c r="I123" i="46"/>
  <c r="B124" i="46"/>
  <c r="B125" i="46" s="1"/>
  <c r="AJ123" i="46"/>
  <c r="V123" i="46"/>
  <c r="N123" i="46"/>
  <c r="J123" i="46"/>
  <c r="R123" i="46"/>
  <c r="K125" i="46" l="1"/>
  <c r="AH125" i="46"/>
  <c r="Y125" i="46"/>
  <c r="N125" i="46"/>
  <c r="AJ125" i="46"/>
  <c r="W125" i="46"/>
  <c r="P125" i="46"/>
  <c r="L125" i="46"/>
  <c r="AI125" i="46"/>
  <c r="R125" i="46"/>
  <c r="J125" i="46"/>
  <c r="AG125" i="46"/>
  <c r="T125" i="46"/>
  <c r="Q125" i="46"/>
  <c r="AM125" i="46"/>
  <c r="V125" i="46"/>
  <c r="O125" i="46"/>
  <c r="X125" i="46"/>
  <c r="U125" i="46"/>
  <c r="I125" i="46"/>
  <c r="AF125" i="46"/>
  <c r="S125" i="46"/>
  <c r="AH124" i="46"/>
  <c r="X124" i="46"/>
  <c r="T124" i="46"/>
  <c r="P124" i="46"/>
  <c r="K124" i="46"/>
  <c r="AM124" i="46"/>
  <c r="AG124" i="46"/>
  <c r="W124" i="46"/>
  <c r="S124" i="46"/>
  <c r="O124" i="46"/>
  <c r="J124" i="46"/>
  <c r="AF124" i="46"/>
  <c r="R124" i="46"/>
  <c r="I124" i="46"/>
  <c r="AJ124" i="46"/>
  <c r="V124" i="46"/>
  <c r="N124" i="46"/>
  <c r="AI124" i="46"/>
  <c r="U124" i="46"/>
  <c r="L124" i="46"/>
  <c r="Y124" i="46"/>
  <c r="Q124" i="46"/>
  <c r="C12" i="40" l="1"/>
  <c r="C11" i="40"/>
  <c r="C10" i="40"/>
  <c r="C9" i="40"/>
  <c r="C8" i="40"/>
  <c r="C6" i="40"/>
  <c r="C5" i="40"/>
  <c r="D14" i="40"/>
  <c r="C12" i="16" l="1"/>
  <c r="C11" i="16"/>
  <c r="C10" i="16"/>
  <c r="C9" i="16"/>
  <c r="C8" i="16"/>
  <c r="C6" i="16"/>
  <c r="C5" i="16"/>
  <c r="C12" i="15"/>
  <c r="C11" i="15"/>
  <c r="C10" i="15"/>
  <c r="C9" i="15"/>
  <c r="C8" i="15"/>
  <c r="C6" i="15"/>
  <c r="C5" i="15"/>
  <c r="C12" i="13"/>
  <c r="C11" i="13"/>
  <c r="C10" i="13"/>
  <c r="C9" i="13"/>
  <c r="C8" i="13"/>
  <c r="C6" i="13"/>
  <c r="C5" i="13"/>
  <c r="C12" i="12"/>
  <c r="C11" i="12"/>
  <c r="C10" i="12"/>
  <c r="C9" i="12"/>
  <c r="C8" i="12"/>
  <c r="C6" i="12"/>
  <c r="C5" i="12"/>
  <c r="C12" i="11"/>
  <c r="C11" i="11"/>
  <c r="C10" i="11"/>
  <c r="C9" i="11"/>
  <c r="C8" i="11"/>
  <c r="C6" i="11"/>
  <c r="C5" i="11"/>
  <c r="B14" i="17" l="1"/>
  <c r="B11" i="17"/>
  <c r="D15" i="40" s="1"/>
  <c r="E18" i="40" l="1"/>
  <c r="I18" i="40"/>
  <c r="H80" i="40"/>
  <c r="F78" i="40"/>
  <c r="D76" i="40"/>
  <c r="I73" i="40"/>
  <c r="G71" i="40"/>
  <c r="E68" i="40"/>
  <c r="J65" i="40"/>
  <c r="H63" i="40"/>
  <c r="F61" i="40"/>
  <c r="D59" i="40"/>
  <c r="I55" i="40"/>
  <c r="G53" i="40"/>
  <c r="E51" i="40"/>
  <c r="J48" i="40"/>
  <c r="H46" i="40"/>
  <c r="F44" i="40"/>
  <c r="J79" i="40"/>
  <c r="H77" i="40"/>
  <c r="F75" i="40"/>
  <c r="D73" i="40"/>
  <c r="H18" i="40"/>
  <c r="G18" i="40"/>
  <c r="D80" i="40"/>
  <c r="I77" i="40"/>
  <c r="G75" i="40"/>
  <c r="E73" i="40"/>
  <c r="J70" i="40"/>
  <c r="H67" i="40"/>
  <c r="F65" i="40"/>
  <c r="D63" i="40"/>
  <c r="I60" i="40"/>
  <c r="G58" i="40"/>
  <c r="E55" i="40"/>
  <c r="J52" i="40"/>
  <c r="H50" i="40"/>
  <c r="F48" i="40"/>
  <c r="D46" i="40"/>
  <c r="I42" i="40"/>
  <c r="H81" i="40"/>
  <c r="F79" i="40"/>
  <c r="D77" i="40"/>
  <c r="I74" i="40"/>
  <c r="G72" i="40"/>
  <c r="E70" i="40"/>
  <c r="J66" i="40"/>
  <c r="H64" i="40"/>
  <c r="F62" i="40"/>
  <c r="D60" i="40"/>
  <c r="I57" i="40"/>
  <c r="G54" i="40"/>
  <c r="E52" i="40"/>
  <c r="J49" i="40"/>
  <c r="H47" i="40"/>
  <c r="J18" i="40"/>
  <c r="G79" i="40"/>
  <c r="J74" i="40"/>
  <c r="F70" i="40"/>
  <c r="I64" i="40"/>
  <c r="E60" i="40"/>
  <c r="H54" i="40"/>
  <c r="D50" i="40"/>
  <c r="G45" i="40"/>
  <c r="D81" i="40"/>
  <c r="G76" i="40"/>
  <c r="J71" i="40"/>
  <c r="D68" i="40"/>
  <c r="E65" i="40"/>
  <c r="I61" i="40"/>
  <c r="J58" i="40"/>
  <c r="D55" i="40"/>
  <c r="H51" i="40"/>
  <c r="I48" i="40"/>
  <c r="J45" i="40"/>
  <c r="H42" i="40"/>
  <c r="F81" i="40"/>
  <c r="D79" i="40"/>
  <c r="I76" i="40"/>
  <c r="G74" i="40"/>
  <c r="E72" i="40"/>
  <c r="J68" i="40"/>
  <c r="H66" i="40"/>
  <c r="F64" i="40"/>
  <c r="D62" i="40"/>
  <c r="I59" i="40"/>
  <c r="G57" i="40"/>
  <c r="E54" i="40"/>
  <c r="J51" i="40"/>
  <c r="H49" i="40"/>
  <c r="F47" i="40"/>
  <c r="D45" i="40"/>
  <c r="I41" i="40"/>
  <c r="G39" i="40"/>
  <c r="E37" i="40"/>
  <c r="J34" i="40"/>
  <c r="H32" i="40"/>
  <c r="I79" i="40"/>
  <c r="H70" i="40"/>
  <c r="G60" i="40"/>
  <c r="F50" i="40"/>
  <c r="F41" i="40"/>
  <c r="E38" i="40"/>
  <c r="E35" i="40"/>
  <c r="E32" i="40"/>
  <c r="H28" i="40"/>
  <c r="F26" i="40"/>
  <c r="D24" i="40"/>
  <c r="I21" i="40"/>
  <c r="G19" i="40"/>
  <c r="G81" i="40"/>
  <c r="F72" i="40"/>
  <c r="E62" i="40"/>
  <c r="D52" i="40"/>
  <c r="J41" i="40"/>
  <c r="I38" i="40"/>
  <c r="I35" i="40"/>
  <c r="I32" i="40"/>
  <c r="D29" i="40"/>
  <c r="I26" i="40"/>
  <c r="G24" i="40"/>
  <c r="E22" i="40"/>
  <c r="J19" i="40"/>
  <c r="I75" i="40"/>
  <c r="H65" i="40"/>
  <c r="G55" i="40"/>
  <c r="F46" i="40"/>
  <c r="J39" i="40"/>
  <c r="J36" i="40"/>
  <c r="J33" i="40"/>
  <c r="J29" i="40"/>
  <c r="H27" i="40"/>
  <c r="F25" i="40"/>
  <c r="D23" i="40"/>
  <c r="I20" i="40"/>
  <c r="E49" i="40"/>
  <c r="I31" i="40"/>
  <c r="G21" i="40"/>
  <c r="E66" i="40"/>
  <c r="D37" i="40"/>
  <c r="G25" i="40"/>
  <c r="J80" i="40"/>
  <c r="H41" i="40"/>
  <c r="J28" i="40"/>
  <c r="I19" i="40"/>
  <c r="J63" i="40"/>
  <c r="F39" i="40"/>
  <c r="F20" i="40"/>
  <c r="D18" i="40"/>
  <c r="J78" i="40"/>
  <c r="F74" i="40"/>
  <c r="I68" i="40"/>
  <c r="E64" i="40"/>
  <c r="H59" i="40"/>
  <c r="D54" i="40"/>
  <c r="G49" i="40"/>
  <c r="J44" i="40"/>
  <c r="G80" i="40"/>
  <c r="J75" i="40"/>
  <c r="F71" i="40"/>
  <c r="G67" i="40"/>
  <c r="D64" i="40"/>
  <c r="E61" i="40"/>
  <c r="F58" i="40"/>
  <c r="J53" i="40"/>
  <c r="D51" i="40"/>
  <c r="E48" i="40"/>
  <c r="F45" i="40"/>
  <c r="D42" i="40"/>
  <c r="I80" i="40"/>
  <c r="G78" i="40"/>
  <c r="E76" i="40"/>
  <c r="J73" i="40"/>
  <c r="H71" i="40"/>
  <c r="F68" i="40"/>
  <c r="D66" i="40"/>
  <c r="I63" i="40"/>
  <c r="G61" i="40"/>
  <c r="E59" i="40"/>
  <c r="J55" i="40"/>
  <c r="H53" i="40"/>
  <c r="F51" i="40"/>
  <c r="D49" i="40"/>
  <c r="I46" i="40"/>
  <c r="G44" i="40"/>
  <c r="E41" i="40"/>
  <c r="J38" i="40"/>
  <c r="H36" i="40"/>
  <c r="F34" i="40"/>
  <c r="D32" i="40"/>
  <c r="G77" i="40"/>
  <c r="F67" i="40"/>
  <c r="E58" i="40"/>
  <c r="D48" i="40"/>
  <c r="G40" i="40"/>
  <c r="G37" i="40"/>
  <c r="G34" i="40"/>
  <c r="F31" i="40"/>
  <c r="D28" i="40"/>
  <c r="I25" i="40"/>
  <c r="G23" i="40"/>
  <c r="E21" i="40"/>
  <c r="E79" i="40"/>
  <c r="D70" i="40"/>
  <c r="J59" i="40"/>
  <c r="I49" i="40"/>
  <c r="D41" i="40"/>
  <c r="D38" i="40"/>
  <c r="D35" i="40"/>
  <c r="J31" i="40"/>
  <c r="G28" i="40"/>
  <c r="E26" i="40"/>
  <c r="J23" i="40"/>
  <c r="H21" i="40"/>
  <c r="F19" i="40"/>
  <c r="G73" i="40"/>
  <c r="F63" i="40"/>
  <c r="E53" i="40"/>
  <c r="D44" i="40"/>
  <c r="E39" i="40"/>
  <c r="E36" i="40"/>
  <c r="D33" i="40"/>
  <c r="F29" i="40"/>
  <c r="D27" i="40"/>
  <c r="I24" i="40"/>
  <c r="G22" i="40"/>
  <c r="E20" i="40"/>
  <c r="H78" i="40"/>
  <c r="J40" i="40"/>
  <c r="F28" i="40"/>
  <c r="E19" i="40"/>
  <c r="D57" i="40"/>
  <c r="D34" i="40"/>
  <c r="E23" i="40"/>
  <c r="I71" i="40"/>
  <c r="H38" i="40"/>
  <c r="H26" i="40"/>
  <c r="F36" i="40"/>
  <c r="I53" i="40"/>
  <c r="E27" i="40"/>
  <c r="G29" i="40"/>
  <c r="H44" i="40"/>
  <c r="F18" i="40"/>
  <c r="E77" i="40"/>
  <c r="D67" i="40"/>
  <c r="J57" i="40"/>
  <c r="I47" i="40"/>
  <c r="I78" i="40"/>
  <c r="I70" i="40"/>
  <c r="G63" i="40"/>
  <c r="E57" i="40"/>
  <c r="G50" i="40"/>
  <c r="I44" i="40"/>
  <c r="E80" i="40"/>
  <c r="H75" i="40"/>
  <c r="D71" i="40"/>
  <c r="G65" i="40"/>
  <c r="J60" i="40"/>
  <c r="F55" i="40"/>
  <c r="I50" i="40"/>
  <c r="E46" i="40"/>
  <c r="H40" i="40"/>
  <c r="D36" i="40"/>
  <c r="G31" i="40"/>
  <c r="D65" i="40"/>
  <c r="I45" i="40"/>
  <c r="I36" i="40"/>
  <c r="I29" i="40"/>
  <c r="E25" i="40"/>
  <c r="H20" i="40"/>
  <c r="J76" i="40"/>
  <c r="H57" i="40"/>
  <c r="F40" i="40"/>
  <c r="E34" i="40"/>
  <c r="J27" i="40"/>
  <c r="F23" i="40"/>
  <c r="D78" i="40"/>
  <c r="I58" i="40"/>
  <c r="I40" i="40"/>
  <c r="H34" i="40"/>
  <c r="E28" i="40"/>
  <c r="H23" i="40"/>
  <c r="D19" i="40"/>
  <c r="G68" i="40"/>
  <c r="D26" i="40"/>
  <c r="J46" i="40"/>
  <c r="J20" i="40"/>
  <c r="H35" i="40"/>
  <c r="H72" i="40"/>
  <c r="G62" i="40"/>
  <c r="E42" i="40"/>
  <c r="F66" i="40"/>
  <c r="F53" i="40"/>
  <c r="I67" i="40"/>
  <c r="H58" i="40"/>
  <c r="H76" i="40"/>
  <c r="G66" i="40"/>
  <c r="F57" i="40"/>
  <c r="E47" i="40"/>
  <c r="E78" i="40"/>
  <c r="H68" i="40"/>
  <c r="J62" i="40"/>
  <c r="H55" i="40"/>
  <c r="F49" i="40"/>
  <c r="E44" i="40"/>
  <c r="H79" i="40"/>
  <c r="D75" i="40"/>
  <c r="G70" i="40"/>
  <c r="J64" i="40"/>
  <c r="F60" i="40"/>
  <c r="I54" i="40"/>
  <c r="E50" i="40"/>
  <c r="H45" i="40"/>
  <c r="D40" i="40"/>
  <c r="G35" i="40"/>
  <c r="I62" i="40"/>
  <c r="G42" i="40"/>
  <c r="J35" i="40"/>
  <c r="E29" i="40"/>
  <c r="H24" i="40"/>
  <c r="D20" i="40"/>
  <c r="H74" i="40"/>
  <c r="F54" i="40"/>
  <c r="H39" i="40"/>
  <c r="G33" i="40"/>
  <c r="F27" i="40"/>
  <c r="I22" i="40"/>
  <c r="E71" i="40"/>
  <c r="J50" i="40"/>
  <c r="G38" i="40"/>
  <c r="F32" i="40"/>
  <c r="G26" i="40"/>
  <c r="J21" i="40"/>
  <c r="F59" i="40"/>
  <c r="I23" i="40"/>
  <c r="E40" i="40"/>
  <c r="G32" i="40"/>
  <c r="I81" i="40"/>
  <c r="F52" i="40"/>
  <c r="E74" i="40"/>
  <c r="H60" i="40"/>
  <c r="D47" i="40"/>
  <c r="J77" i="40"/>
  <c r="F73" i="40"/>
  <c r="E63" i="40"/>
  <c r="D53" i="40"/>
  <c r="J61" i="40"/>
  <c r="I65" i="40"/>
  <c r="J81" i="40"/>
  <c r="H62" i="40"/>
  <c r="J47" i="40"/>
  <c r="I37" i="40"/>
  <c r="J72" i="40"/>
  <c r="D39" i="40"/>
  <c r="J26" i="40"/>
  <c r="E45" i="40"/>
  <c r="H29" i="40"/>
  <c r="G20" i="40"/>
  <c r="J67" i="40"/>
  <c r="H37" i="40"/>
  <c r="J25" i="40"/>
  <c r="I34" i="40"/>
  <c r="I27" i="40"/>
  <c r="F24" i="40"/>
  <c r="F33" i="40"/>
  <c r="E81" i="40"/>
  <c r="I52" i="40"/>
  <c r="I72" i="40"/>
  <c r="F42" i="40"/>
  <c r="H52" i="40"/>
  <c r="F22" i="40"/>
  <c r="G36" i="40"/>
  <c r="H48" i="40"/>
  <c r="F21" i="40"/>
  <c r="D72" i="40"/>
  <c r="H73" i="40"/>
  <c r="E67" i="40"/>
  <c r="F38" i="40"/>
  <c r="I39" i="40"/>
  <c r="E31" i="40"/>
  <c r="F80" i="40"/>
  <c r="I28" i="40"/>
  <c r="J37" i="40"/>
  <c r="G51" i="40"/>
  <c r="I51" i="40"/>
  <c r="G59" i="40"/>
  <c r="F77" i="40"/>
  <c r="D58" i="40"/>
  <c r="J42" i="40"/>
  <c r="I33" i="40"/>
  <c r="J54" i="40"/>
  <c r="H33" i="40"/>
  <c r="J22" i="40"/>
  <c r="I66" i="40"/>
  <c r="F37" i="40"/>
  <c r="H25" i="40"/>
  <c r="D61" i="40"/>
  <c r="F35" i="40"/>
  <c r="E24" i="40"/>
  <c r="D22" i="40"/>
  <c r="J24" i="40"/>
  <c r="H22" i="40"/>
  <c r="D74" i="40"/>
  <c r="G52" i="40"/>
  <c r="E33" i="40"/>
  <c r="J32" i="40"/>
  <c r="G64" i="40"/>
  <c r="D25" i="40"/>
  <c r="H31" i="40"/>
  <c r="F76" i="40"/>
  <c r="H61" i="40"/>
  <c r="G46" i="40"/>
  <c r="G48" i="40"/>
  <c r="E75" i="40"/>
  <c r="G27" i="40"/>
  <c r="G47" i="40"/>
  <c r="D21" i="40"/>
  <c r="G41" i="40"/>
  <c r="H19" i="40"/>
  <c r="D31" i="40"/>
  <c r="D43" i="40" l="1"/>
  <c r="I43" i="40"/>
  <c r="H30" i="40"/>
  <c r="J69" i="40"/>
  <c r="D30" i="40"/>
  <c r="J43" i="40"/>
  <c r="I69" i="40"/>
  <c r="E30" i="40"/>
  <c r="J56" i="40"/>
  <c r="J82" i="40"/>
  <c r="I30" i="40"/>
  <c r="E56" i="40"/>
  <c r="D56" i="40"/>
  <c r="I82" i="40"/>
  <c r="E82" i="40"/>
  <c r="G56" i="40"/>
  <c r="H43" i="40"/>
  <c r="H69" i="40"/>
  <c r="I56" i="40"/>
  <c r="G69" i="40"/>
  <c r="F56" i="40"/>
  <c r="F82" i="40"/>
  <c r="G30" i="40"/>
  <c r="E43" i="40"/>
  <c r="G82" i="40"/>
  <c r="F30" i="40"/>
  <c r="H56" i="40"/>
  <c r="H82" i="40"/>
  <c r="D82" i="40"/>
  <c r="D69" i="40"/>
  <c r="E69" i="40"/>
  <c r="G43" i="40"/>
  <c r="J30" i="40"/>
  <c r="F43" i="40"/>
  <c r="F69" i="40"/>
  <c r="D14" i="16" l="1"/>
  <c r="D14" i="15"/>
  <c r="D14" i="13"/>
  <c r="D14" i="12"/>
  <c r="D14" i="11"/>
  <c r="D14" i="10"/>
  <c r="D15" i="12" l="1"/>
  <c r="D15" i="10"/>
  <c r="D15" i="16"/>
  <c r="D15" i="15"/>
  <c r="D15" i="11"/>
  <c r="D15" i="13"/>
  <c r="E18" i="12" l="1"/>
  <c r="G18" i="12"/>
  <c r="D19" i="12"/>
  <c r="E26" i="12"/>
  <c r="E27" i="12"/>
  <c r="E28" i="12"/>
  <c r="E29" i="12"/>
  <c r="E31" i="12"/>
  <c r="E32" i="12"/>
  <c r="E33" i="12"/>
  <c r="E34" i="12"/>
  <c r="E35" i="12"/>
  <c r="E36" i="12"/>
  <c r="E37" i="12"/>
  <c r="E38" i="12"/>
  <c r="E39" i="12"/>
  <c r="E40" i="12"/>
  <c r="E41" i="12"/>
  <c r="E42" i="12"/>
  <c r="E44" i="12"/>
  <c r="E45" i="12"/>
  <c r="E46" i="12"/>
  <c r="E47" i="12"/>
  <c r="E48" i="12"/>
  <c r="E49" i="12"/>
  <c r="E50" i="12"/>
  <c r="E51" i="12"/>
  <c r="E52" i="12"/>
  <c r="E53" i="12"/>
  <c r="E54" i="12"/>
  <c r="E55" i="12"/>
  <c r="E57" i="12"/>
  <c r="E58" i="12"/>
  <c r="E59" i="12"/>
  <c r="E60" i="12"/>
  <c r="E61" i="12"/>
  <c r="E62" i="12"/>
  <c r="E63" i="12"/>
  <c r="E64" i="12"/>
  <c r="E65" i="12"/>
  <c r="E66" i="12"/>
  <c r="E67" i="12"/>
  <c r="E68" i="12"/>
  <c r="E70" i="12"/>
  <c r="E71" i="12"/>
  <c r="E72" i="12"/>
  <c r="E73" i="12"/>
  <c r="E74" i="12"/>
  <c r="E75" i="12"/>
  <c r="E76" i="12"/>
  <c r="E77" i="12"/>
  <c r="E78" i="12"/>
  <c r="E79" i="12"/>
  <c r="E80" i="12"/>
  <c r="H81" i="12"/>
  <c r="D18" i="12"/>
  <c r="G21" i="12"/>
  <c r="E20" i="12"/>
  <c r="E21" i="12"/>
  <c r="E22" i="12"/>
  <c r="E23" i="12"/>
  <c r="E24" i="12"/>
  <c r="E25" i="12"/>
  <c r="H20" i="12"/>
  <c r="H19" i="12"/>
  <c r="G20" i="12"/>
  <c r="G19" i="12"/>
  <c r="E81" i="12"/>
  <c r="D20" i="12"/>
  <c r="D22" i="12"/>
  <c r="D24" i="12"/>
  <c r="D26" i="12"/>
  <c r="H24" i="12"/>
  <c r="H28" i="12"/>
  <c r="G24" i="12"/>
  <c r="G28" i="12"/>
  <c r="D81" i="12"/>
  <c r="D28" i="12"/>
  <c r="D29" i="12"/>
  <c r="D31" i="12"/>
  <c r="D32" i="12"/>
  <c r="D33" i="12"/>
  <c r="D34" i="12"/>
  <c r="D35" i="12"/>
  <c r="D36" i="12"/>
  <c r="D37" i="12"/>
  <c r="D38" i="12"/>
  <c r="D39" i="12"/>
  <c r="D40" i="12"/>
  <c r="D41" i="12"/>
  <c r="D42" i="12"/>
  <c r="D44" i="12"/>
  <c r="D45" i="12"/>
  <c r="D46" i="12"/>
  <c r="D47" i="12"/>
  <c r="D48" i="12"/>
  <c r="D49" i="12"/>
  <c r="D50" i="12"/>
  <c r="D51" i="12"/>
  <c r="D52" i="12"/>
  <c r="D53" i="12"/>
  <c r="D54" i="12"/>
  <c r="D55" i="12"/>
  <c r="D57" i="12"/>
  <c r="D58" i="12"/>
  <c r="D59" i="12"/>
  <c r="D60" i="12"/>
  <c r="D61" i="12"/>
  <c r="D62" i="12"/>
  <c r="D63" i="12"/>
  <c r="D64" i="12"/>
  <c r="D65" i="12"/>
  <c r="D66" i="12"/>
  <c r="D67" i="12"/>
  <c r="D68" i="12"/>
  <c r="D70" i="12"/>
  <c r="D71" i="12"/>
  <c r="D72" i="12"/>
  <c r="D73" i="12"/>
  <c r="D74" i="12"/>
  <c r="D75" i="12"/>
  <c r="D76" i="12"/>
  <c r="D77" i="12"/>
  <c r="D78" i="12"/>
  <c r="D79" i="12"/>
  <c r="D80" i="12"/>
  <c r="H25" i="12"/>
  <c r="H29" i="12"/>
  <c r="G25" i="12"/>
  <c r="G29" i="12"/>
  <c r="E19" i="12"/>
  <c r="D23" i="12"/>
  <c r="D27" i="12"/>
  <c r="H22" i="12"/>
  <c r="H31" i="12"/>
  <c r="G23" i="12"/>
  <c r="G32" i="12"/>
  <c r="G34" i="12"/>
  <c r="G36" i="12"/>
  <c r="G38" i="12"/>
  <c r="G40" i="12"/>
  <c r="G42" i="12"/>
  <c r="G45" i="12"/>
  <c r="G47" i="12"/>
  <c r="G49" i="12"/>
  <c r="G51" i="12"/>
  <c r="G53" i="12"/>
  <c r="G55" i="12"/>
  <c r="G58" i="12"/>
  <c r="G60" i="12"/>
  <c r="G62" i="12"/>
  <c r="G64" i="12"/>
  <c r="G66" i="12"/>
  <c r="G68" i="12"/>
  <c r="G71" i="12"/>
  <c r="G73" i="12"/>
  <c r="G75" i="12"/>
  <c r="G77" i="12"/>
  <c r="G79" i="12"/>
  <c r="H21" i="12"/>
  <c r="D21" i="12"/>
  <c r="H26" i="12"/>
  <c r="G27" i="12"/>
  <c r="G35" i="12"/>
  <c r="G39" i="12"/>
  <c r="G44" i="12"/>
  <c r="G48" i="12"/>
  <c r="G50" i="12"/>
  <c r="G57" i="12"/>
  <c r="G61" i="12"/>
  <c r="G65" i="12"/>
  <c r="G70" i="12"/>
  <c r="G74" i="12"/>
  <c r="G78" i="12"/>
  <c r="H32" i="12"/>
  <c r="H36" i="12"/>
  <c r="H40" i="12"/>
  <c r="H45" i="12"/>
  <c r="H49" i="12"/>
  <c r="H53" i="12"/>
  <c r="H58" i="12"/>
  <c r="H62" i="12"/>
  <c r="H66" i="12"/>
  <c r="H73" i="12"/>
  <c r="H77" i="12"/>
  <c r="G26" i="12"/>
  <c r="H27" i="12"/>
  <c r="H33" i="12"/>
  <c r="H35" i="12"/>
  <c r="H37" i="12"/>
  <c r="H39" i="12"/>
  <c r="H41" i="12"/>
  <c r="H44" i="12"/>
  <c r="H46" i="12"/>
  <c r="H48" i="12"/>
  <c r="H50" i="12"/>
  <c r="H52" i="12"/>
  <c r="H54" i="12"/>
  <c r="H57" i="12"/>
  <c r="H59" i="12"/>
  <c r="H61" i="12"/>
  <c r="H63" i="12"/>
  <c r="H65" i="12"/>
  <c r="H67" i="12"/>
  <c r="H70" i="12"/>
  <c r="H72" i="12"/>
  <c r="H74" i="12"/>
  <c r="H76" i="12"/>
  <c r="H78" i="12"/>
  <c r="H80" i="12"/>
  <c r="G22" i="12"/>
  <c r="G31" i="12"/>
  <c r="G81" i="12"/>
  <c r="D25" i="12"/>
  <c r="G33" i="12"/>
  <c r="G37" i="12"/>
  <c r="G41" i="12"/>
  <c r="G46" i="12"/>
  <c r="G52" i="12"/>
  <c r="G54" i="12"/>
  <c r="G59" i="12"/>
  <c r="G63" i="12"/>
  <c r="G67" i="12"/>
  <c r="G72" i="12"/>
  <c r="G76" i="12"/>
  <c r="G80" i="12"/>
  <c r="H18" i="12"/>
  <c r="H23" i="12"/>
  <c r="H34" i="12"/>
  <c r="H38" i="12"/>
  <c r="H42" i="12"/>
  <c r="H47" i="12"/>
  <c r="H51" i="12"/>
  <c r="H55" i="12"/>
  <c r="H60" i="12"/>
  <c r="H64" i="12"/>
  <c r="H68" i="12"/>
  <c r="H71" i="12"/>
  <c r="H75" i="12"/>
  <c r="H79" i="12"/>
  <c r="D81" i="16"/>
  <c r="D22" i="16"/>
  <c r="D26" i="16"/>
  <c r="D31" i="16"/>
  <c r="D18" i="16"/>
  <c r="D23" i="16"/>
  <c r="D27" i="16"/>
  <c r="D32" i="16"/>
  <c r="D33" i="16"/>
  <c r="D34" i="16"/>
  <c r="D35" i="16"/>
  <c r="D36" i="16"/>
  <c r="D37" i="16"/>
  <c r="D38" i="16"/>
  <c r="D39" i="16"/>
  <c r="D40" i="16"/>
  <c r="D41" i="16"/>
  <c r="D42" i="16"/>
  <c r="D44" i="16"/>
  <c r="D45" i="16"/>
  <c r="D46" i="16"/>
  <c r="D47" i="16"/>
  <c r="D48" i="16"/>
  <c r="D49" i="16"/>
  <c r="D50" i="16"/>
  <c r="D51" i="16"/>
  <c r="D52" i="16"/>
  <c r="D53" i="16"/>
  <c r="D54" i="16"/>
  <c r="D55" i="16"/>
  <c r="D57" i="16"/>
  <c r="D58" i="16"/>
  <c r="D59" i="16"/>
  <c r="D60" i="16"/>
  <c r="D61" i="16"/>
  <c r="D62" i="16"/>
  <c r="D63" i="16"/>
  <c r="D64" i="16"/>
  <c r="D65" i="16"/>
  <c r="D66" i="16"/>
  <c r="D67" i="16"/>
  <c r="D68" i="16"/>
  <c r="D70" i="16"/>
  <c r="D71" i="16"/>
  <c r="D72" i="16"/>
  <c r="D73" i="16"/>
  <c r="D74" i="16"/>
  <c r="D75" i="16"/>
  <c r="D76" i="16"/>
  <c r="D77" i="16"/>
  <c r="D78" i="16"/>
  <c r="D79" i="16"/>
  <c r="D80" i="16"/>
  <c r="D20" i="16"/>
  <c r="D28" i="16"/>
  <c r="D19" i="16"/>
  <c r="D21" i="16"/>
  <c r="D25" i="16"/>
  <c r="D24" i="16"/>
  <c r="D29" i="16"/>
  <c r="E18" i="13"/>
  <c r="G18" i="13"/>
  <c r="G19" i="13"/>
  <c r="D21" i="13"/>
  <c r="E81" i="13"/>
  <c r="D19" i="13"/>
  <c r="G21" i="13"/>
  <c r="E25" i="13"/>
  <c r="E26" i="13"/>
  <c r="E27" i="13"/>
  <c r="E28" i="13"/>
  <c r="E29" i="13"/>
  <c r="E31" i="13"/>
  <c r="E32" i="13"/>
  <c r="E33" i="13"/>
  <c r="E34" i="13"/>
  <c r="E35" i="13"/>
  <c r="E36" i="13"/>
  <c r="E37" i="13"/>
  <c r="E38" i="13"/>
  <c r="E39" i="13"/>
  <c r="E40" i="13"/>
  <c r="E41" i="13"/>
  <c r="E42" i="13"/>
  <c r="E44" i="13"/>
  <c r="E45" i="13"/>
  <c r="E46" i="13"/>
  <c r="E47" i="13"/>
  <c r="E48" i="13"/>
  <c r="E49" i="13"/>
  <c r="E50" i="13"/>
  <c r="E51" i="13"/>
  <c r="E52" i="13"/>
  <c r="E53" i="13"/>
  <c r="E54" i="13"/>
  <c r="E55" i="13"/>
  <c r="E57" i="13"/>
  <c r="E58" i="13"/>
  <c r="E59" i="13"/>
  <c r="E60" i="13"/>
  <c r="E61" i="13"/>
  <c r="E62" i="13"/>
  <c r="E63" i="13"/>
  <c r="E64" i="13"/>
  <c r="E65" i="13"/>
  <c r="E66" i="13"/>
  <c r="E67" i="13"/>
  <c r="E68" i="13"/>
  <c r="E70" i="13"/>
  <c r="E71" i="13"/>
  <c r="E72" i="13"/>
  <c r="E73" i="13"/>
  <c r="E74" i="13"/>
  <c r="E75" i="13"/>
  <c r="E76" i="13"/>
  <c r="E77" i="13"/>
  <c r="E78" i="13"/>
  <c r="E79" i="13"/>
  <c r="E80" i="13"/>
  <c r="G81" i="13"/>
  <c r="E19" i="13"/>
  <c r="E21" i="13"/>
  <c r="E23" i="13"/>
  <c r="G20" i="13"/>
  <c r="G22" i="13"/>
  <c r="D25" i="13"/>
  <c r="G26" i="13"/>
  <c r="D29" i="13"/>
  <c r="G31" i="13"/>
  <c r="D20" i="13"/>
  <c r="E22" i="13"/>
  <c r="D81" i="13"/>
  <c r="D22" i="13"/>
  <c r="G23" i="13"/>
  <c r="D26" i="13"/>
  <c r="G27" i="13"/>
  <c r="D31" i="13"/>
  <c r="G32" i="13"/>
  <c r="G33" i="13"/>
  <c r="G34" i="13"/>
  <c r="G35" i="13"/>
  <c r="G36" i="13"/>
  <c r="G37" i="13"/>
  <c r="G38" i="13"/>
  <c r="G39" i="13"/>
  <c r="G40" i="13"/>
  <c r="G41" i="13"/>
  <c r="G42" i="13"/>
  <c r="G44" i="13"/>
  <c r="G45" i="13"/>
  <c r="G46" i="13"/>
  <c r="G47" i="13"/>
  <c r="G48" i="13"/>
  <c r="G49" i="13"/>
  <c r="G50" i="13"/>
  <c r="G51" i="13"/>
  <c r="G52" i="13"/>
  <c r="G53" i="13"/>
  <c r="G54" i="13"/>
  <c r="G55" i="13"/>
  <c r="G57" i="13"/>
  <c r="G58" i="13"/>
  <c r="G59" i="13"/>
  <c r="G60" i="13"/>
  <c r="G61" i="13"/>
  <c r="G62" i="13"/>
  <c r="G63" i="13"/>
  <c r="G64" i="13"/>
  <c r="G65" i="13"/>
  <c r="G66" i="13"/>
  <c r="G67" i="13"/>
  <c r="G68" i="13"/>
  <c r="G70" i="13"/>
  <c r="G71" i="13"/>
  <c r="G72" i="13"/>
  <c r="G73" i="13"/>
  <c r="G74" i="13"/>
  <c r="G75" i="13"/>
  <c r="G76" i="13"/>
  <c r="G77" i="13"/>
  <c r="G78" i="13"/>
  <c r="G79" i="13"/>
  <c r="G80" i="13"/>
  <c r="D18" i="13"/>
  <c r="D28" i="13"/>
  <c r="G29" i="13"/>
  <c r="D78" i="13"/>
  <c r="E24" i="13"/>
  <c r="D24" i="13"/>
  <c r="D23" i="13"/>
  <c r="D34" i="13"/>
  <c r="D38" i="13"/>
  <c r="D42" i="13"/>
  <c r="D47" i="13"/>
  <c r="D51" i="13"/>
  <c r="D58" i="13"/>
  <c r="D62" i="13"/>
  <c r="D66" i="13"/>
  <c r="D68" i="13"/>
  <c r="D75" i="13"/>
  <c r="D79" i="13"/>
  <c r="E20" i="13"/>
  <c r="D27" i="13"/>
  <c r="G28" i="13"/>
  <c r="D33" i="13"/>
  <c r="D35" i="13"/>
  <c r="D37" i="13"/>
  <c r="D39" i="13"/>
  <c r="D41" i="13"/>
  <c r="D44" i="13"/>
  <c r="D46" i="13"/>
  <c r="D48" i="13"/>
  <c r="D50" i="13"/>
  <c r="D52" i="13"/>
  <c r="D54" i="13"/>
  <c r="D57" i="13"/>
  <c r="D59" i="13"/>
  <c r="D61" i="13"/>
  <c r="D63" i="13"/>
  <c r="D65" i="13"/>
  <c r="D67" i="13"/>
  <c r="D70" i="13"/>
  <c r="D72" i="13"/>
  <c r="D74" i="13"/>
  <c r="D76" i="13"/>
  <c r="D80" i="13"/>
  <c r="G25" i="13"/>
  <c r="G24" i="13"/>
  <c r="D32" i="13"/>
  <c r="D36" i="13"/>
  <c r="D40" i="13"/>
  <c r="D45" i="13"/>
  <c r="D49" i="13"/>
  <c r="D53" i="13"/>
  <c r="D55" i="13"/>
  <c r="D60" i="13"/>
  <c r="D64" i="13"/>
  <c r="D71" i="13"/>
  <c r="D73" i="13"/>
  <c r="D77" i="13"/>
  <c r="E20" i="11"/>
  <c r="E18" i="11"/>
  <c r="D19" i="11"/>
  <c r="E21" i="11"/>
  <c r="D20" i="11"/>
  <c r="D21" i="11"/>
  <c r="D22" i="11"/>
  <c r="D23" i="11"/>
  <c r="D24" i="11"/>
  <c r="D25" i="11"/>
  <c r="D26" i="11"/>
  <c r="D27" i="11"/>
  <c r="D18" i="11"/>
  <c r="D81" i="11"/>
  <c r="E81" i="11"/>
  <c r="E25" i="11"/>
  <c r="E29" i="11"/>
  <c r="E22" i="11"/>
  <c r="E26" i="11"/>
  <c r="E31" i="11"/>
  <c r="E19" i="11"/>
  <c r="D29" i="11"/>
  <c r="D32" i="11"/>
  <c r="D34" i="11"/>
  <c r="D36" i="11"/>
  <c r="D38" i="11"/>
  <c r="D40" i="11"/>
  <c r="D42" i="11"/>
  <c r="D45" i="11"/>
  <c r="D47" i="11"/>
  <c r="D49" i="11"/>
  <c r="D51" i="11"/>
  <c r="D53" i="11"/>
  <c r="D55" i="11"/>
  <c r="D58" i="11"/>
  <c r="D60" i="11"/>
  <c r="D62" i="11"/>
  <c r="D64" i="11"/>
  <c r="D66" i="11"/>
  <c r="D68" i="11"/>
  <c r="D71" i="11"/>
  <c r="D73" i="11"/>
  <c r="D75" i="11"/>
  <c r="D77" i="11"/>
  <c r="D79" i="11"/>
  <c r="E27" i="11"/>
  <c r="E33" i="11"/>
  <c r="E35" i="11"/>
  <c r="E37" i="11"/>
  <c r="E39" i="11"/>
  <c r="E41" i="11"/>
  <c r="E44" i="11"/>
  <c r="E46" i="11"/>
  <c r="E48" i="11"/>
  <c r="E50" i="11"/>
  <c r="E52" i="11"/>
  <c r="E54" i="11"/>
  <c r="E57" i="11"/>
  <c r="E59" i="11"/>
  <c r="E61" i="11"/>
  <c r="E63" i="11"/>
  <c r="E65" i="11"/>
  <c r="E67" i="11"/>
  <c r="E70" i="11"/>
  <c r="E72" i="11"/>
  <c r="E74" i="11"/>
  <c r="E76" i="11"/>
  <c r="E78" i="11"/>
  <c r="E80" i="11"/>
  <c r="D28" i="11"/>
  <c r="D33" i="11"/>
  <c r="D37" i="11"/>
  <c r="D41" i="11"/>
  <c r="D46" i="11"/>
  <c r="D50" i="11"/>
  <c r="D54" i="11"/>
  <c r="D59" i="11"/>
  <c r="D63" i="11"/>
  <c r="D67" i="11"/>
  <c r="D72" i="11"/>
  <c r="D76" i="11"/>
  <c r="E23" i="11"/>
  <c r="E34" i="11"/>
  <c r="E38" i="11"/>
  <c r="E42" i="11"/>
  <c r="E45" i="11"/>
  <c r="E49" i="11"/>
  <c r="E53" i="11"/>
  <c r="E58" i="11"/>
  <c r="E62" i="11"/>
  <c r="E66" i="11"/>
  <c r="E71" i="11"/>
  <c r="E75" i="11"/>
  <c r="E79" i="11"/>
  <c r="E28" i="11"/>
  <c r="E24" i="11"/>
  <c r="D31" i="11"/>
  <c r="D35" i="11"/>
  <c r="D39" i="11"/>
  <c r="D44" i="11"/>
  <c r="D48" i="11"/>
  <c r="D52" i="11"/>
  <c r="D57" i="11"/>
  <c r="D61" i="11"/>
  <c r="D65" i="11"/>
  <c r="D70" i="11"/>
  <c r="D74" i="11"/>
  <c r="D78" i="11"/>
  <c r="D80" i="11"/>
  <c r="E32" i="11"/>
  <c r="E36" i="11"/>
  <c r="E40" i="11"/>
  <c r="E47" i="11"/>
  <c r="E51" i="11"/>
  <c r="E55" i="11"/>
  <c r="E60" i="11"/>
  <c r="E64" i="11"/>
  <c r="E68" i="11"/>
  <c r="E73" i="11"/>
  <c r="E77" i="11"/>
  <c r="G18" i="10"/>
  <c r="H18" i="10"/>
  <c r="E18" i="10"/>
  <c r="D21" i="10"/>
  <c r="D19" i="10"/>
  <c r="H20" i="10"/>
  <c r="H21" i="10"/>
  <c r="H22" i="10"/>
  <c r="H23" i="10"/>
  <c r="H24" i="10"/>
  <c r="H25" i="10"/>
  <c r="E19" i="10"/>
  <c r="E21" i="10"/>
  <c r="D20" i="10"/>
  <c r="D22" i="10"/>
  <c r="E20" i="10"/>
  <c r="K81" i="10"/>
  <c r="H81" i="10"/>
  <c r="D18" i="10"/>
  <c r="H27" i="10"/>
  <c r="H29" i="10"/>
  <c r="H32" i="10"/>
  <c r="H34" i="10"/>
  <c r="H36" i="10"/>
  <c r="H38" i="10"/>
  <c r="H40" i="10"/>
  <c r="H42" i="10"/>
  <c r="H45" i="10"/>
  <c r="H47" i="10"/>
  <c r="H49" i="10"/>
  <c r="H51" i="10"/>
  <c r="H53" i="10"/>
  <c r="H55" i="10"/>
  <c r="H58" i="10"/>
  <c r="H60" i="10"/>
  <c r="H62" i="10"/>
  <c r="H64" i="10"/>
  <c r="H66" i="10"/>
  <c r="H68" i="10"/>
  <c r="H71" i="10"/>
  <c r="H73" i="10"/>
  <c r="H75" i="10"/>
  <c r="H77" i="10"/>
  <c r="H79" i="10"/>
  <c r="G81" i="10"/>
  <c r="G19" i="10"/>
  <c r="H28" i="10"/>
  <c r="H33" i="10"/>
  <c r="H37" i="10"/>
  <c r="H41" i="10"/>
  <c r="H46" i="10"/>
  <c r="H50" i="10"/>
  <c r="H54" i="10"/>
  <c r="H59" i="10"/>
  <c r="H63" i="10"/>
  <c r="H67" i="10"/>
  <c r="H72" i="10"/>
  <c r="H76" i="10"/>
  <c r="H80" i="10"/>
  <c r="G28" i="10"/>
  <c r="G29" i="10"/>
  <c r="G31" i="10"/>
  <c r="G32" i="10"/>
  <c r="G33" i="10"/>
  <c r="G34" i="10"/>
  <c r="G35" i="10"/>
  <c r="G36" i="10"/>
  <c r="G37" i="10"/>
  <c r="G38" i="10"/>
  <c r="G39" i="10"/>
  <c r="G40" i="10"/>
  <c r="G41" i="10"/>
  <c r="G42" i="10"/>
  <c r="G44" i="10"/>
  <c r="G45" i="10"/>
  <c r="G46" i="10"/>
  <c r="G47" i="10"/>
  <c r="G48" i="10"/>
  <c r="G49" i="10"/>
  <c r="G50" i="10"/>
  <c r="G51" i="10"/>
  <c r="G52" i="10"/>
  <c r="G53" i="10"/>
  <c r="G54" i="10"/>
  <c r="G55" i="10"/>
  <c r="G57" i="10"/>
  <c r="G58" i="10"/>
  <c r="G59" i="10"/>
  <c r="G60" i="10"/>
  <c r="G61" i="10"/>
  <c r="G62" i="10"/>
  <c r="G63" i="10"/>
  <c r="G64" i="10"/>
  <c r="G65" i="10"/>
  <c r="G66" i="10"/>
  <c r="G67" i="10"/>
  <c r="G68" i="10"/>
  <c r="G70" i="10"/>
  <c r="G71" i="10"/>
  <c r="G72" i="10"/>
  <c r="G73" i="10"/>
  <c r="G74" i="10"/>
  <c r="G75" i="10"/>
  <c r="G76" i="10"/>
  <c r="G77" i="10"/>
  <c r="G78" i="10"/>
  <c r="G79" i="10"/>
  <c r="G80" i="10"/>
  <c r="E22" i="10"/>
  <c r="E26" i="10"/>
  <c r="E31" i="10"/>
  <c r="D26" i="10"/>
  <c r="D31" i="10"/>
  <c r="M42" i="10"/>
  <c r="N53" i="10"/>
  <c r="N55" i="10"/>
  <c r="N62" i="10"/>
  <c r="M21" i="10"/>
  <c r="M29" i="10"/>
  <c r="K35" i="10"/>
  <c r="K37" i="10"/>
  <c r="K39" i="10"/>
  <c r="M70" i="10"/>
  <c r="K41" i="10"/>
  <c r="K44" i="10"/>
  <c r="K46" i="10"/>
  <c r="K48" i="10"/>
  <c r="K50" i="10"/>
  <c r="K52" i="10"/>
  <c r="J29" i="10"/>
  <c r="J40" i="10"/>
  <c r="J47" i="10"/>
  <c r="J49" i="10"/>
  <c r="J55" i="10"/>
  <c r="J58" i="10"/>
  <c r="J64" i="10"/>
  <c r="J66" i="10"/>
  <c r="J73" i="10"/>
  <c r="J75" i="10"/>
  <c r="N68" i="10"/>
  <c r="M46" i="10"/>
  <c r="M55" i="10"/>
  <c r="M71" i="10"/>
  <c r="M26" i="10"/>
  <c r="M45" i="10"/>
  <c r="M61" i="10"/>
  <c r="M72" i="10"/>
  <c r="M19" i="10"/>
  <c r="K33" i="10"/>
  <c r="K53" i="10"/>
  <c r="K58" i="10"/>
  <c r="K60" i="10"/>
  <c r="K64" i="10"/>
  <c r="K66" i="10"/>
  <c r="K71" i="10"/>
  <c r="K75" i="10"/>
  <c r="K77" i="10"/>
  <c r="N19" i="10"/>
  <c r="M27" i="10"/>
  <c r="M44" i="10"/>
  <c r="M62" i="10"/>
  <c r="M76" i="10"/>
  <c r="K21" i="10"/>
  <c r="K23" i="10"/>
  <c r="K27" i="10"/>
  <c r="K19" i="10"/>
  <c r="J23" i="10"/>
  <c r="J25" i="10"/>
  <c r="J27" i="10"/>
  <c r="J32" i="10"/>
  <c r="J36" i="10"/>
  <c r="J38" i="10"/>
  <c r="J45" i="10"/>
  <c r="J51" i="10"/>
  <c r="J60" i="10"/>
  <c r="J68" i="10"/>
  <c r="J77" i="10"/>
  <c r="J79" i="10"/>
  <c r="H26" i="10"/>
  <c r="H35" i="10"/>
  <c r="H44" i="10"/>
  <c r="H52" i="10"/>
  <c r="H61" i="10"/>
  <c r="H70" i="10"/>
  <c r="H78" i="10"/>
  <c r="M81" i="10"/>
  <c r="N81" i="10"/>
  <c r="H19" i="10"/>
  <c r="G21" i="10"/>
  <c r="G23" i="10"/>
  <c r="G25" i="10"/>
  <c r="G27" i="10"/>
  <c r="E23" i="10"/>
  <c r="E27" i="10"/>
  <c r="E32" i="10"/>
  <c r="D23" i="10"/>
  <c r="D27" i="10"/>
  <c r="D32" i="10"/>
  <c r="N18" i="10"/>
  <c r="M24" i="10"/>
  <c r="M34" i="10"/>
  <c r="M50" i="10"/>
  <c r="M59" i="10"/>
  <c r="M67" i="10"/>
  <c r="J19" i="10"/>
  <c r="N21" i="10"/>
  <c r="N23" i="10"/>
  <c r="N25" i="10"/>
  <c r="N27" i="10"/>
  <c r="N29" i="10"/>
  <c r="N32" i="10"/>
  <c r="N34" i="10"/>
  <c r="N36" i="10"/>
  <c r="N38" i="10"/>
  <c r="N40" i="10"/>
  <c r="N42" i="10"/>
  <c r="N45" i="10"/>
  <c r="N47" i="10"/>
  <c r="N49" i="10"/>
  <c r="N51" i="10"/>
  <c r="N58" i="10"/>
  <c r="N60" i="10"/>
  <c r="N64" i="10"/>
  <c r="N66" i="10"/>
  <c r="N71" i="10"/>
  <c r="N73" i="10"/>
  <c r="N75" i="10"/>
  <c r="N77" i="10"/>
  <c r="N79" i="10"/>
  <c r="M37" i="10"/>
  <c r="M64" i="10"/>
  <c r="M77" i="10"/>
  <c r="M35" i="10"/>
  <c r="M53" i="10"/>
  <c r="M79" i="10"/>
  <c r="K55" i="10"/>
  <c r="K62" i="10"/>
  <c r="K68" i="10"/>
  <c r="K73" i="10"/>
  <c r="K79" i="10"/>
  <c r="M36" i="10"/>
  <c r="M52" i="10"/>
  <c r="M80" i="10"/>
  <c r="K25" i="10"/>
  <c r="K29" i="10"/>
  <c r="J21" i="10"/>
  <c r="J34" i="10"/>
  <c r="J42" i="10"/>
  <c r="J53" i="10"/>
  <c r="J62" i="10"/>
  <c r="J71" i="10"/>
  <c r="H31" i="10"/>
  <c r="H39" i="10"/>
  <c r="H48" i="10"/>
  <c r="H57" i="10"/>
  <c r="H65" i="10"/>
  <c r="H74" i="10"/>
  <c r="E24" i="10"/>
  <c r="D25" i="10"/>
  <c r="M38" i="10"/>
  <c r="M47" i="10"/>
  <c r="N20" i="10"/>
  <c r="N28" i="10"/>
  <c r="N35" i="10"/>
  <c r="N37" i="10"/>
  <c r="N44" i="10"/>
  <c r="N46" i="10"/>
  <c r="N52" i="10"/>
  <c r="N54" i="10"/>
  <c r="N61" i="10"/>
  <c r="N63" i="10"/>
  <c r="N70" i="10"/>
  <c r="N72" i="10"/>
  <c r="N78" i="10"/>
  <c r="N80" i="10"/>
  <c r="M51" i="10"/>
  <c r="M22" i="10"/>
  <c r="M57" i="10"/>
  <c r="K32" i="10"/>
  <c r="K40" i="10"/>
  <c r="K59" i="10"/>
  <c r="K67" i="10"/>
  <c r="K76" i="10"/>
  <c r="M40" i="10"/>
  <c r="M73" i="10"/>
  <c r="K24" i="10"/>
  <c r="K42" i="10"/>
  <c r="K51" i="10"/>
  <c r="J24" i="10"/>
  <c r="J33" i="10"/>
  <c r="J41" i="10"/>
  <c r="J50" i="10"/>
  <c r="J59" i="10"/>
  <c r="J67" i="10"/>
  <c r="J76" i="10"/>
  <c r="M41" i="10"/>
  <c r="M74" i="10"/>
  <c r="M48" i="10"/>
  <c r="M18" i="10"/>
  <c r="K38" i="10"/>
  <c r="K57" i="10"/>
  <c r="K65" i="10"/>
  <c r="K74" i="10"/>
  <c r="M32" i="10"/>
  <c r="K22" i="10"/>
  <c r="K31" i="10"/>
  <c r="K49" i="10"/>
  <c r="J22" i="10"/>
  <c r="J39" i="10"/>
  <c r="J48" i="10"/>
  <c r="J57" i="10"/>
  <c r="J65" i="10"/>
  <c r="M63" i="10"/>
  <c r="N33" i="10"/>
  <c r="N67" i="10"/>
  <c r="M25" i="10"/>
  <c r="M33" i="10"/>
  <c r="M39" i="10"/>
  <c r="M75" i="10"/>
  <c r="K63" i="10"/>
  <c r="K80" i="10"/>
  <c r="M58" i="10"/>
  <c r="K20" i="10"/>
  <c r="K28" i="10"/>
  <c r="J20" i="10"/>
  <c r="J46" i="10"/>
  <c r="J63" i="10"/>
  <c r="J72" i="10"/>
  <c r="G22" i="10"/>
  <c r="E25" i="10"/>
  <c r="M54" i="10"/>
  <c r="N31" i="10"/>
  <c r="N48" i="10"/>
  <c r="N65" i="10"/>
  <c r="N74" i="10"/>
  <c r="M31" i="10"/>
  <c r="K34" i="10"/>
  <c r="K61" i="10"/>
  <c r="K45" i="10"/>
  <c r="K18" i="10"/>
  <c r="J44" i="10"/>
  <c r="J61" i="10"/>
  <c r="J70" i="10"/>
  <c r="G20" i="10"/>
  <c r="G24" i="10"/>
  <c r="E29" i="10"/>
  <c r="D24" i="10"/>
  <c r="J18" i="10"/>
  <c r="N24" i="10"/>
  <c r="N26" i="10"/>
  <c r="N50" i="10"/>
  <c r="M65" i="10"/>
  <c r="J31" i="10"/>
  <c r="J74" i="10"/>
  <c r="E28" i="10"/>
  <c r="D29" i="10"/>
  <c r="M28" i="10"/>
  <c r="N41" i="10"/>
  <c r="N59" i="10"/>
  <c r="N76" i="10"/>
  <c r="M68" i="10"/>
  <c r="K36" i="10"/>
  <c r="K54" i="10"/>
  <c r="K72" i="10"/>
  <c r="M23" i="10"/>
  <c r="M78" i="10"/>
  <c r="K26" i="10"/>
  <c r="K47" i="10"/>
  <c r="J28" i="10"/>
  <c r="J37" i="10"/>
  <c r="J54" i="10"/>
  <c r="J80" i="10"/>
  <c r="J81" i="10"/>
  <c r="G26" i="10"/>
  <c r="D28" i="10"/>
  <c r="M20" i="10"/>
  <c r="N22" i="10"/>
  <c r="N39" i="10"/>
  <c r="N57" i="10"/>
  <c r="M60" i="10"/>
  <c r="M66" i="10"/>
  <c r="K70" i="10"/>
  <c r="K78" i="10"/>
  <c r="M49" i="10"/>
  <c r="J26" i="10"/>
  <c r="J35" i="10"/>
  <c r="J52" i="10"/>
  <c r="J78" i="10"/>
  <c r="H18" i="15"/>
  <c r="D18" i="15"/>
  <c r="E19" i="15"/>
  <c r="E18" i="15"/>
  <c r="H20" i="15"/>
  <c r="H22" i="15"/>
  <c r="H24" i="15"/>
  <c r="D20" i="15"/>
  <c r="E21" i="15"/>
  <c r="H26" i="15"/>
  <c r="H28" i="15"/>
  <c r="H31" i="15"/>
  <c r="H33" i="15"/>
  <c r="H35" i="15"/>
  <c r="H37" i="15"/>
  <c r="H39" i="15"/>
  <c r="H41" i="15"/>
  <c r="H44" i="15"/>
  <c r="H46" i="15"/>
  <c r="H48" i="15"/>
  <c r="H50" i="15"/>
  <c r="H52" i="15"/>
  <c r="H54" i="15"/>
  <c r="H57" i="15"/>
  <c r="H59" i="15"/>
  <c r="H61" i="15"/>
  <c r="H63" i="15"/>
  <c r="H65" i="15"/>
  <c r="H67" i="15"/>
  <c r="H70" i="15"/>
  <c r="H72" i="15"/>
  <c r="H74" i="15"/>
  <c r="H76" i="15"/>
  <c r="H78" i="15"/>
  <c r="H80" i="15"/>
  <c r="H81" i="15"/>
  <c r="E20" i="15"/>
  <c r="G81" i="15"/>
  <c r="H19" i="15"/>
  <c r="G20" i="15"/>
  <c r="G21" i="15"/>
  <c r="G22" i="15"/>
  <c r="G23" i="15"/>
  <c r="G24" i="15"/>
  <c r="G25" i="15"/>
  <c r="G26" i="15"/>
  <c r="H21" i="15"/>
  <c r="E81" i="15"/>
  <c r="E23" i="15"/>
  <c r="E27" i="15"/>
  <c r="E32" i="15"/>
  <c r="E33" i="15"/>
  <c r="E34" i="15"/>
  <c r="E35" i="15"/>
  <c r="E36" i="15"/>
  <c r="E37" i="15"/>
  <c r="E38" i="15"/>
  <c r="E39" i="15"/>
  <c r="E40" i="15"/>
  <c r="E41" i="15"/>
  <c r="E42" i="15"/>
  <c r="E44" i="15"/>
  <c r="E45" i="15"/>
  <c r="E46" i="15"/>
  <c r="E47" i="15"/>
  <c r="E48" i="15"/>
  <c r="E49" i="15"/>
  <c r="E50" i="15"/>
  <c r="E51" i="15"/>
  <c r="E52" i="15"/>
  <c r="E53" i="15"/>
  <c r="E54" i="15"/>
  <c r="E55" i="15"/>
  <c r="E57" i="15"/>
  <c r="E58" i="15"/>
  <c r="E59" i="15"/>
  <c r="E60" i="15"/>
  <c r="E61" i="15"/>
  <c r="E62" i="15"/>
  <c r="E63" i="15"/>
  <c r="E64" i="15"/>
  <c r="E65" i="15"/>
  <c r="E66" i="15"/>
  <c r="E67" i="15"/>
  <c r="E68" i="15"/>
  <c r="E70" i="15"/>
  <c r="E71" i="15"/>
  <c r="E72" i="15"/>
  <c r="E73" i="15"/>
  <c r="E74" i="15"/>
  <c r="E75" i="15"/>
  <c r="E76" i="15"/>
  <c r="E77" i="15"/>
  <c r="E78" i="15"/>
  <c r="E79" i="15"/>
  <c r="E80" i="15"/>
  <c r="D23" i="15"/>
  <c r="D27" i="15"/>
  <c r="D32" i="15"/>
  <c r="D33" i="15"/>
  <c r="D34" i="15"/>
  <c r="D35" i="15"/>
  <c r="D36" i="15"/>
  <c r="D37" i="15"/>
  <c r="D38" i="15"/>
  <c r="D39" i="15"/>
  <c r="D40" i="15"/>
  <c r="D41" i="15"/>
  <c r="D42" i="15"/>
  <c r="D44" i="15"/>
  <c r="D45" i="15"/>
  <c r="D46" i="15"/>
  <c r="D47" i="15"/>
  <c r="D48" i="15"/>
  <c r="D49" i="15"/>
  <c r="D50" i="15"/>
  <c r="D51" i="15"/>
  <c r="D52" i="15"/>
  <c r="D53" i="15"/>
  <c r="D54" i="15"/>
  <c r="D55" i="15"/>
  <c r="D57" i="15"/>
  <c r="D58" i="15"/>
  <c r="D59" i="15"/>
  <c r="D60" i="15"/>
  <c r="D61" i="15"/>
  <c r="D62" i="15"/>
  <c r="D63" i="15"/>
  <c r="D64" i="15"/>
  <c r="D65" i="15"/>
  <c r="D66" i="15"/>
  <c r="D67" i="15"/>
  <c r="D68" i="15"/>
  <c r="D70" i="15"/>
  <c r="D71" i="15"/>
  <c r="D72" i="15"/>
  <c r="D73" i="15"/>
  <c r="D74" i="15"/>
  <c r="D75" i="15"/>
  <c r="D76" i="15"/>
  <c r="D77" i="15"/>
  <c r="D78" i="15"/>
  <c r="D79" i="15"/>
  <c r="D80" i="15"/>
  <c r="G18" i="15"/>
  <c r="D19" i="15"/>
  <c r="D21" i="15"/>
  <c r="G19" i="15"/>
  <c r="H25" i="15"/>
  <c r="H29" i="15"/>
  <c r="H34" i="15"/>
  <c r="H38" i="15"/>
  <c r="H42" i="15"/>
  <c r="H47" i="15"/>
  <c r="H51" i="15"/>
  <c r="H55" i="15"/>
  <c r="H60" i="15"/>
  <c r="H64" i="15"/>
  <c r="H68" i="15"/>
  <c r="H73" i="15"/>
  <c r="H77" i="15"/>
  <c r="E24" i="15"/>
  <c r="E28" i="15"/>
  <c r="D24" i="15"/>
  <c r="D28" i="15"/>
  <c r="H23" i="15"/>
  <c r="H27" i="15"/>
  <c r="H45" i="15"/>
  <c r="H62" i="15"/>
  <c r="H79" i="15"/>
  <c r="E25" i="15"/>
  <c r="D26" i="15"/>
  <c r="H53" i="15"/>
  <c r="E29" i="15"/>
  <c r="D31" i="15"/>
  <c r="H58" i="15"/>
  <c r="G28" i="15"/>
  <c r="G33" i="15"/>
  <c r="G37" i="15"/>
  <c r="G41" i="15"/>
  <c r="G46" i="15"/>
  <c r="G50" i="15"/>
  <c r="G54" i="15"/>
  <c r="G59" i="15"/>
  <c r="G63" i="15"/>
  <c r="G65" i="15"/>
  <c r="G70" i="15"/>
  <c r="G74" i="15"/>
  <c r="G78" i="15"/>
  <c r="D29" i="15"/>
  <c r="H32" i="15"/>
  <c r="H49" i="15"/>
  <c r="H66" i="15"/>
  <c r="D81" i="15"/>
  <c r="G27" i="15"/>
  <c r="G29" i="15"/>
  <c r="G32" i="15"/>
  <c r="G34" i="15"/>
  <c r="G36" i="15"/>
  <c r="G38" i="15"/>
  <c r="G40" i="15"/>
  <c r="G42" i="15"/>
  <c r="G45" i="15"/>
  <c r="G47" i="15"/>
  <c r="G49" i="15"/>
  <c r="G51" i="15"/>
  <c r="G53" i="15"/>
  <c r="G55" i="15"/>
  <c r="G58" i="15"/>
  <c r="G60" i="15"/>
  <c r="G62" i="15"/>
  <c r="G64" i="15"/>
  <c r="G66" i="15"/>
  <c r="G68" i="15"/>
  <c r="G71" i="15"/>
  <c r="G73" i="15"/>
  <c r="G75" i="15"/>
  <c r="G77" i="15"/>
  <c r="G79" i="15"/>
  <c r="E22" i="15"/>
  <c r="E31" i="15"/>
  <c r="D25" i="15"/>
  <c r="H36" i="15"/>
  <c r="H71" i="15"/>
  <c r="D22" i="15"/>
  <c r="H40" i="15"/>
  <c r="H75" i="15"/>
  <c r="G31" i="15"/>
  <c r="G35" i="15"/>
  <c r="G39" i="15"/>
  <c r="G44" i="15"/>
  <c r="G48" i="15"/>
  <c r="G52" i="15"/>
  <c r="G57" i="15"/>
  <c r="G61" i="15"/>
  <c r="G67" i="15"/>
  <c r="G72" i="15"/>
  <c r="G76" i="15"/>
  <c r="G80" i="15"/>
  <c r="E26" i="15"/>
  <c r="F35" i="10"/>
  <c r="F78" i="10"/>
  <c r="F73" i="10"/>
  <c r="F50" i="10"/>
  <c r="F45" i="10"/>
  <c r="F79" i="10"/>
  <c r="I55" i="10"/>
  <c r="F77" i="10"/>
  <c r="F54" i="10"/>
  <c r="F64" i="10"/>
  <c r="F59" i="10"/>
  <c r="F53" i="10"/>
  <c r="F47" i="10"/>
  <c r="F41" i="10"/>
  <c r="F36" i="10"/>
  <c r="F71" i="10"/>
  <c r="F75" i="10"/>
  <c r="F68" i="10"/>
  <c r="F63" i="10"/>
  <c r="F58" i="10"/>
  <c r="F34" i="10"/>
  <c r="O73" i="10" l="1"/>
  <c r="L19" i="10"/>
  <c r="L64" i="10"/>
  <c r="I79" i="10"/>
  <c r="O64" i="10"/>
  <c r="F29" i="10"/>
  <c r="L32" i="10"/>
  <c r="O40" i="10"/>
  <c r="I66" i="10"/>
  <c r="I47" i="10"/>
  <c r="L23" i="10"/>
  <c r="O32" i="10"/>
  <c r="L25" i="10"/>
  <c r="I75" i="10"/>
  <c r="I48" i="10"/>
  <c r="I65" i="10"/>
  <c r="L22" i="10"/>
  <c r="L39" i="10"/>
  <c r="L74" i="10"/>
  <c r="O48" i="10"/>
  <c r="O65" i="10"/>
  <c r="I50" i="10"/>
  <c r="I67" i="10"/>
  <c r="L24" i="10"/>
  <c r="L41" i="10"/>
  <c r="L59" i="10"/>
  <c r="L76" i="10"/>
  <c r="O33" i="10"/>
  <c r="O50" i="10"/>
  <c r="O67" i="10"/>
  <c r="F32" i="10"/>
  <c r="I64" i="10"/>
  <c r="O81" i="10"/>
  <c r="I49" i="10"/>
  <c r="L58" i="10"/>
  <c r="O66" i="10"/>
  <c r="I29" i="10"/>
  <c r="L27" i="10"/>
  <c r="O37" i="10"/>
  <c r="I81" i="10"/>
  <c r="F28" i="10"/>
  <c r="L55" i="10"/>
  <c r="I20" i="10"/>
  <c r="L42" i="10"/>
  <c r="I19" i="10"/>
  <c r="O38" i="10"/>
  <c r="I58" i="10"/>
  <c r="L66" i="10"/>
  <c r="O75" i="10"/>
  <c r="I77" i="10"/>
  <c r="L51" i="10"/>
  <c r="I45" i="10"/>
  <c r="L53" i="10"/>
  <c r="O62" i="10"/>
  <c r="F27" i="10"/>
  <c r="I27" i="10"/>
  <c r="F19" i="10"/>
  <c r="L71" i="10"/>
  <c r="I73" i="10"/>
  <c r="O21" i="10"/>
  <c r="L49" i="10"/>
  <c r="O58" i="10"/>
  <c r="I34" i="10"/>
  <c r="I68" i="10"/>
  <c r="O51" i="10"/>
  <c r="L45" i="10"/>
  <c r="L79" i="10"/>
  <c r="O19" i="10"/>
  <c r="O53" i="10"/>
  <c r="I26" i="10"/>
  <c r="I61" i="10"/>
  <c r="I78" i="10"/>
  <c r="L35" i="10"/>
  <c r="L52" i="10"/>
  <c r="O26" i="10"/>
  <c r="O61" i="10"/>
  <c r="O78" i="10"/>
  <c r="I46" i="10"/>
  <c r="I63" i="10"/>
  <c r="I80" i="10"/>
  <c r="L20" i="10"/>
  <c r="L37" i="10"/>
  <c r="L54" i="10"/>
  <c r="L72" i="10"/>
  <c r="O28" i="10"/>
  <c r="O46" i="10"/>
  <c r="O63" i="10"/>
  <c r="O80" i="10"/>
  <c r="F48" i="10"/>
  <c r="G30" i="10"/>
  <c r="I36" i="10"/>
  <c r="G69" i="10"/>
  <c r="J43" i="10"/>
  <c r="F23" i="10"/>
  <c r="O47" i="10"/>
  <c r="F60" i="10"/>
  <c r="L77" i="10"/>
  <c r="E30" i="10"/>
  <c r="F18" i="10"/>
  <c r="E82" i="10"/>
  <c r="F70" i="10"/>
  <c r="I42" i="10"/>
  <c r="O60" i="10"/>
  <c r="O27" i="10"/>
  <c r="G56" i="10"/>
  <c r="H43" i="10"/>
  <c r="I31" i="10"/>
  <c r="J30" i="10"/>
  <c r="J82" i="10"/>
  <c r="K69" i="10"/>
  <c r="L57" i="10"/>
  <c r="M56" i="10"/>
  <c r="N43" i="10"/>
  <c r="O31" i="10"/>
  <c r="I33" i="10"/>
  <c r="F80" i="10"/>
  <c r="L73" i="10"/>
  <c r="F46" i="10"/>
  <c r="F51" i="10"/>
  <c r="F24" i="10"/>
  <c r="L40" i="10"/>
  <c r="O49" i="10"/>
  <c r="F20" i="10"/>
  <c r="F42" i="10"/>
  <c r="F66" i="10"/>
  <c r="I28" i="10"/>
  <c r="F33" i="10"/>
  <c r="F55" i="10"/>
  <c r="F22" i="10"/>
  <c r="F39" i="10"/>
  <c r="E69" i="10"/>
  <c r="F57" i="10"/>
  <c r="F74" i="10"/>
  <c r="I51" i="10"/>
  <c r="L21" i="10"/>
  <c r="L60" i="10"/>
  <c r="O29" i="10"/>
  <c r="O34" i="10"/>
  <c r="O68" i="10"/>
  <c r="I53" i="10"/>
  <c r="L62" i="10"/>
  <c r="O36" i="10"/>
  <c r="O71" i="10"/>
  <c r="H30" i="10"/>
  <c r="I18" i="10"/>
  <c r="I35" i="10"/>
  <c r="I52" i="10"/>
  <c r="H82" i="10"/>
  <c r="I70" i="10"/>
  <c r="J69" i="10"/>
  <c r="L26" i="10"/>
  <c r="K56" i="10"/>
  <c r="L44" i="10"/>
  <c r="L61" i="10"/>
  <c r="L78" i="10"/>
  <c r="M43" i="10"/>
  <c r="N30" i="10"/>
  <c r="O18" i="10"/>
  <c r="O35" i="10"/>
  <c r="O52" i="10"/>
  <c r="N82" i="10"/>
  <c r="O70" i="10"/>
  <c r="I37" i="10"/>
  <c r="I54" i="10"/>
  <c r="I72" i="10"/>
  <c r="L28" i="10"/>
  <c r="L46" i="10"/>
  <c r="L63" i="10"/>
  <c r="L80" i="10"/>
  <c r="O20" i="10"/>
  <c r="O54" i="10"/>
  <c r="O72" i="10"/>
  <c r="F81" i="10"/>
  <c r="F21" i="10"/>
  <c r="F67" i="10"/>
  <c r="E43" i="10"/>
  <c r="F31" i="10"/>
  <c r="F65" i="10"/>
  <c r="L75" i="10"/>
  <c r="H56" i="10"/>
  <c r="I44" i="10"/>
  <c r="K30" i="10"/>
  <c r="L18" i="10"/>
  <c r="K82" i="10"/>
  <c r="L70" i="10"/>
  <c r="M69" i="10"/>
  <c r="N56" i="10"/>
  <c r="O44" i="10"/>
  <c r="F37" i="10"/>
  <c r="D82" i="10"/>
  <c r="F52" i="10"/>
  <c r="I40" i="10"/>
  <c r="L81" i="10"/>
  <c r="O25" i="10"/>
  <c r="I23" i="10"/>
  <c r="F40" i="10"/>
  <c r="L38" i="10"/>
  <c r="F76" i="10"/>
  <c r="F25" i="10"/>
  <c r="F49" i="10"/>
  <c r="F72" i="10"/>
  <c r="I38" i="10"/>
  <c r="L47" i="10"/>
  <c r="O55" i="10"/>
  <c r="F38" i="10"/>
  <c r="F62" i="10"/>
  <c r="I21" i="10"/>
  <c r="I71" i="10"/>
  <c r="O23" i="10"/>
  <c r="F26" i="10"/>
  <c r="E56" i="10"/>
  <c r="F44" i="10"/>
  <c r="F61" i="10"/>
  <c r="G43" i="10"/>
  <c r="I25" i="10"/>
  <c r="I60" i="10"/>
  <c r="L29" i="10"/>
  <c r="L34" i="10"/>
  <c r="L68" i="10"/>
  <c r="O42" i="10"/>
  <c r="O77" i="10"/>
  <c r="I32" i="10"/>
  <c r="I62" i="10"/>
  <c r="L36" i="10"/>
  <c r="O45" i="10"/>
  <c r="O79" i="10"/>
  <c r="G82" i="10"/>
  <c r="I22" i="10"/>
  <c r="I39" i="10"/>
  <c r="H69" i="10"/>
  <c r="I57" i="10"/>
  <c r="I74" i="10"/>
  <c r="J56" i="10"/>
  <c r="K43" i="10"/>
  <c r="L31" i="10"/>
  <c r="L48" i="10"/>
  <c r="L65" i="10"/>
  <c r="M30" i="10"/>
  <c r="M82" i="10"/>
  <c r="O22" i="10"/>
  <c r="O39" i="10"/>
  <c r="N69" i="10"/>
  <c r="O69" i="10" s="1"/>
  <c r="O57" i="10"/>
  <c r="O74" i="10"/>
  <c r="I24" i="10"/>
  <c r="I41" i="10"/>
  <c r="I59" i="10"/>
  <c r="I76" i="10"/>
  <c r="L33" i="10"/>
  <c r="L50" i="10"/>
  <c r="L67" i="10"/>
  <c r="O24" i="10"/>
  <c r="O41" i="10"/>
  <c r="O59" i="10"/>
  <c r="O76" i="10"/>
  <c r="D69" i="16"/>
  <c r="D43" i="16"/>
  <c r="D82" i="16"/>
  <c r="D56" i="16"/>
  <c r="D30" i="16"/>
  <c r="E56" i="11"/>
  <c r="D43" i="11"/>
  <c r="D30" i="11"/>
  <c r="D56" i="11"/>
  <c r="E82" i="11"/>
  <c r="E69" i="11"/>
  <c r="D69" i="11"/>
  <c r="D82" i="11"/>
  <c r="E43" i="11"/>
  <c r="E30" i="11"/>
  <c r="G86" i="10"/>
  <c r="F75" i="11"/>
  <c r="I77" i="15"/>
  <c r="F74" i="15"/>
  <c r="F74" i="11"/>
  <c r="F75" i="12"/>
  <c r="F73" i="15"/>
  <c r="F71" i="12"/>
  <c r="F77" i="12"/>
  <c r="I76" i="15"/>
  <c r="F76" i="12"/>
  <c r="F62" i="11"/>
  <c r="I71" i="15"/>
  <c r="F76" i="15"/>
  <c r="I72" i="15"/>
  <c r="F72" i="12"/>
  <c r="F78" i="11"/>
  <c r="I71" i="12"/>
  <c r="D82" i="12"/>
  <c r="F80" i="12"/>
  <c r="D82" i="15"/>
  <c r="F75" i="15"/>
  <c r="I81" i="15"/>
  <c r="F72" i="13"/>
  <c r="I75" i="15"/>
  <c r="F72" i="15"/>
  <c r="H72" i="13"/>
  <c r="H80" i="13"/>
  <c r="I81" i="12"/>
  <c r="F77" i="15"/>
  <c r="F79" i="15"/>
  <c r="F70" i="11"/>
  <c r="H79" i="13"/>
  <c r="F79" i="13"/>
  <c r="H81" i="13"/>
  <c r="F81" i="13"/>
  <c r="F81" i="11"/>
  <c r="F72" i="11"/>
  <c r="F73" i="12"/>
  <c r="I76" i="12"/>
  <c r="F73" i="11"/>
  <c r="F71" i="11"/>
  <c r="F76" i="13"/>
  <c r="H76" i="13"/>
  <c r="G82" i="13"/>
  <c r="H74" i="13"/>
  <c r="F74" i="13"/>
  <c r="D82" i="13"/>
  <c r="F77" i="13"/>
  <c r="H77" i="13"/>
  <c r="I74" i="12"/>
  <c r="I72" i="12"/>
  <c r="F78" i="12"/>
  <c r="I78" i="12"/>
  <c r="I73" i="15"/>
  <c r="F78" i="15"/>
  <c r="I74" i="15"/>
  <c r="F71" i="15"/>
  <c r="I79" i="15"/>
  <c r="F80" i="15"/>
  <c r="H71" i="13"/>
  <c r="F71" i="13"/>
  <c r="I80" i="12"/>
  <c r="I70" i="15"/>
  <c r="H82" i="15"/>
  <c r="F70" i="15"/>
  <c r="E82" i="15"/>
  <c r="F80" i="11"/>
  <c r="F75" i="13"/>
  <c r="H75" i="13"/>
  <c r="F70" i="12"/>
  <c r="E82" i="12"/>
  <c r="I78" i="15"/>
  <c r="G82" i="15"/>
  <c r="F79" i="11"/>
  <c r="F77" i="11"/>
  <c r="F76" i="11"/>
  <c r="H70" i="13"/>
  <c r="E82" i="13"/>
  <c r="F70" i="13"/>
  <c r="F80" i="13"/>
  <c r="H73" i="13"/>
  <c r="F73" i="13"/>
  <c r="H78" i="13"/>
  <c r="F78" i="13"/>
  <c r="I73" i="12"/>
  <c r="G82" i="12"/>
  <c r="I75" i="12"/>
  <c r="H82" i="12"/>
  <c r="I70" i="12"/>
  <c r="F81" i="12"/>
  <c r="I77" i="12"/>
  <c r="F74" i="12"/>
  <c r="F79" i="12"/>
  <c r="I79" i="12"/>
  <c r="I80" i="15"/>
  <c r="F81" i="15"/>
  <c r="D43" i="10"/>
  <c r="D69" i="10"/>
  <c r="D56" i="10"/>
  <c r="D30" i="10"/>
  <c r="F43" i="10" l="1"/>
  <c r="I82" i="10"/>
  <c r="I30" i="10"/>
  <c r="O82" i="10"/>
  <c r="O30" i="10"/>
  <c r="O43" i="10"/>
  <c r="I56" i="10"/>
  <c r="L43" i="10"/>
  <c r="L82" i="10"/>
  <c r="L56" i="10"/>
  <c r="F56" i="10"/>
  <c r="O56" i="10"/>
  <c r="F69" i="10"/>
  <c r="I69" i="10"/>
  <c r="F82" i="10"/>
  <c r="L30" i="10"/>
  <c r="L69" i="10"/>
  <c r="I43" i="10"/>
  <c r="F30" i="10"/>
  <c r="F82" i="12"/>
  <c r="F82" i="15"/>
  <c r="F82" i="11"/>
  <c r="F82" i="13"/>
  <c r="H82" i="13"/>
  <c r="I82" i="15"/>
  <c r="I82" i="12"/>
  <c r="F68" i="15" l="1"/>
  <c r="F38" i="15"/>
  <c r="F27" i="13"/>
  <c r="F53" i="11"/>
  <c r="F29" i="11"/>
  <c r="H52" i="13"/>
  <c r="I67" i="15"/>
  <c r="I22" i="15"/>
  <c r="F59" i="11"/>
  <c r="I63" i="12"/>
  <c r="F25" i="12"/>
  <c r="I42" i="12"/>
  <c r="F35" i="11"/>
  <c r="F54" i="12"/>
  <c r="F37" i="11"/>
  <c r="I49" i="12"/>
  <c r="I53" i="15"/>
  <c r="F67" i="12"/>
  <c r="I68" i="15"/>
  <c r="F21" i="15"/>
  <c r="F64" i="13"/>
  <c r="I60" i="15"/>
  <c r="I62" i="15"/>
  <c r="F28" i="15"/>
  <c r="F39" i="11"/>
  <c r="F29" i="12"/>
  <c r="F63" i="12"/>
  <c r="F38" i="11"/>
  <c r="F63" i="11"/>
  <c r="I24" i="12"/>
  <c r="F59" i="15"/>
  <c r="F19" i="11"/>
  <c r="I35" i="12"/>
  <c r="I38" i="15"/>
  <c r="I53" i="12"/>
  <c r="I48" i="15"/>
  <c r="F60" i="11"/>
  <c r="I47" i="15"/>
  <c r="F51" i="12"/>
  <c r="I23" i="12"/>
  <c r="F27" i="12"/>
  <c r="F47" i="15"/>
  <c r="I62" i="12"/>
  <c r="F67" i="15"/>
  <c r="I60" i="12"/>
  <c r="F61" i="12"/>
  <c r="F55" i="15"/>
  <c r="I47" i="12"/>
  <c r="I51" i="12"/>
  <c r="F47" i="11"/>
  <c r="F44" i="12"/>
  <c r="I40" i="12"/>
  <c r="F52" i="11"/>
  <c r="F34" i="15"/>
  <c r="I64" i="12"/>
  <c r="F40" i="15"/>
  <c r="F46" i="12"/>
  <c r="F48" i="12"/>
  <c r="F34" i="11"/>
  <c r="I24" i="15"/>
  <c r="H29" i="13"/>
  <c r="F36" i="11"/>
  <c r="F35" i="15"/>
  <c r="I67" i="12"/>
  <c r="F22" i="15"/>
  <c r="H36" i="13"/>
  <c r="F25" i="15"/>
  <c r="H54" i="13"/>
  <c r="F53" i="15"/>
  <c r="F51" i="15"/>
  <c r="I64" i="15"/>
  <c r="F60" i="13"/>
  <c r="I46" i="12"/>
  <c r="F39" i="12"/>
  <c r="F26" i="11"/>
  <c r="I52" i="15"/>
  <c r="F50" i="12"/>
  <c r="I34" i="15"/>
  <c r="F39" i="15"/>
  <c r="H50" i="13"/>
  <c r="I28" i="12"/>
  <c r="I37" i="12"/>
  <c r="I41" i="15"/>
  <c r="F46" i="13"/>
  <c r="I26" i="12"/>
  <c r="I50" i="15"/>
  <c r="I65" i="15"/>
  <c r="F55" i="11"/>
  <c r="F41" i="15"/>
  <c r="F26" i="13"/>
  <c r="I34" i="12"/>
  <c r="F33" i="13"/>
  <c r="F48" i="13"/>
  <c r="I21" i="12"/>
  <c r="F44" i="11"/>
  <c r="F20" i="15"/>
  <c r="I51" i="15"/>
  <c r="F23" i="15"/>
  <c r="I63" i="15"/>
  <c r="F64" i="15"/>
  <c r="I42" i="15"/>
  <c r="F62" i="15"/>
  <c r="I66" i="15"/>
  <c r="F37" i="15"/>
  <c r="I28" i="15"/>
  <c r="I25" i="15"/>
  <c r="F32" i="15"/>
  <c r="I37" i="15"/>
  <c r="F28" i="12"/>
  <c r="I33" i="12"/>
  <c r="F41" i="12"/>
  <c r="I29" i="12"/>
  <c r="F42" i="12"/>
  <c r="I54" i="12"/>
  <c r="F64" i="12"/>
  <c r="F59" i="12"/>
  <c r="I41" i="12"/>
  <c r="F62" i="12"/>
  <c r="F20" i="12"/>
  <c r="F45" i="12"/>
  <c r="F37" i="12"/>
  <c r="F42" i="13"/>
  <c r="F52" i="13"/>
  <c r="F20" i="13"/>
  <c r="F19" i="13"/>
  <c r="H33" i="13"/>
  <c r="F57" i="11"/>
  <c r="F27" i="11"/>
  <c r="F68" i="11"/>
  <c r="F51" i="11"/>
  <c r="F48" i="11"/>
  <c r="F21" i="11"/>
  <c r="F64" i="11"/>
  <c r="F23" i="11"/>
  <c r="F32" i="11"/>
  <c r="F42" i="11"/>
  <c r="F46" i="15"/>
  <c r="F65" i="11"/>
  <c r="D69" i="15"/>
  <c r="I39" i="15"/>
  <c r="F29" i="13"/>
  <c r="F52" i="15"/>
  <c r="I46" i="15"/>
  <c r="F65" i="15"/>
  <c r="F23" i="12"/>
  <c r="F47" i="13"/>
  <c r="F38" i="12"/>
  <c r="F58" i="12"/>
  <c r="F61" i="13"/>
  <c r="H24" i="13"/>
  <c r="I19" i="12"/>
  <c r="H48" i="13"/>
  <c r="I59" i="12"/>
  <c r="I35" i="15"/>
  <c r="F28" i="11"/>
  <c r="E43" i="13"/>
  <c r="F54" i="15"/>
  <c r="I65" i="12"/>
  <c r="F42" i="15"/>
  <c r="H38" i="13"/>
  <c r="F18" i="15"/>
  <c r="H57" i="13"/>
  <c r="I18" i="12"/>
  <c r="H62" i="13"/>
  <c r="F54" i="11"/>
  <c r="H19" i="13"/>
  <c r="F50" i="11"/>
  <c r="F24" i="13"/>
  <c r="F58" i="11"/>
  <c r="I55" i="15"/>
  <c r="I59" i="15"/>
  <c r="I54" i="15"/>
  <c r="F36" i="13"/>
  <c r="I32" i="15"/>
  <c r="I29" i="15"/>
  <c r="H27" i="13"/>
  <c r="H61" i="13"/>
  <c r="F49" i="15"/>
  <c r="G43" i="12"/>
  <c r="F66" i="11"/>
  <c r="F24" i="11"/>
  <c r="F52" i="12"/>
  <c r="F18" i="12"/>
  <c r="F21" i="12"/>
  <c r="F45" i="15"/>
  <c r="I31" i="15"/>
  <c r="F25" i="11"/>
  <c r="F58" i="15"/>
  <c r="D56" i="15"/>
  <c r="F63" i="15"/>
  <c r="I25" i="12"/>
  <c r="F68" i="12"/>
  <c r="F21" i="13"/>
  <c r="I26" i="15"/>
  <c r="F35" i="13"/>
  <c r="I36" i="15"/>
  <c r="H66" i="13"/>
  <c r="F46" i="11"/>
  <c r="I52" i="12"/>
  <c r="I44" i="15"/>
  <c r="F36" i="12"/>
  <c r="I58" i="15"/>
  <c r="F67" i="11"/>
  <c r="H55" i="13"/>
  <c r="I27" i="15"/>
  <c r="I66" i="12"/>
  <c r="F24" i="12"/>
  <c r="F60" i="12"/>
  <c r="F62" i="13"/>
  <c r="D43" i="13"/>
  <c r="I39" i="12"/>
  <c r="I49" i="15"/>
  <c r="F57" i="12"/>
  <c r="I58" i="12"/>
  <c r="F31" i="11"/>
  <c r="I18" i="15"/>
  <c r="F61" i="11"/>
  <c r="I57" i="15"/>
  <c r="I45" i="15"/>
  <c r="E30" i="15"/>
  <c r="F27" i="15"/>
  <c r="F35" i="12"/>
  <c r="I68" i="12"/>
  <c r="F50" i="15"/>
  <c r="F26" i="15"/>
  <c r="F34" i="12"/>
  <c r="F26" i="12"/>
  <c r="F53" i="12"/>
  <c r="F66" i="13"/>
  <c r="G43" i="15"/>
  <c r="I38" i="12"/>
  <c r="F66" i="15"/>
  <c r="E56" i="15"/>
  <c r="H43" i="12"/>
  <c r="F40" i="12"/>
  <c r="F41" i="11"/>
  <c r="G56" i="12"/>
  <c r="D43" i="12"/>
  <c r="F22" i="11"/>
  <c r="D56" i="12"/>
  <c r="H34" i="13"/>
  <c r="H63" i="13"/>
  <c r="F63" i="13"/>
  <c r="F36" i="15"/>
  <c r="F65" i="12"/>
  <c r="F32" i="13"/>
  <c r="H32" i="13"/>
  <c r="I45" i="12"/>
  <c r="E43" i="12"/>
  <c r="F57" i="15"/>
  <c r="D30" i="12"/>
  <c r="G56" i="15"/>
  <c r="F49" i="11"/>
  <c r="G30" i="12"/>
  <c r="F49" i="12"/>
  <c r="H37" i="13"/>
  <c r="F37" i="13"/>
  <c r="I32" i="12"/>
  <c r="F61" i="15"/>
  <c r="H56" i="12"/>
  <c r="I50" i="12"/>
  <c r="D30" i="13"/>
  <c r="I40" i="15"/>
  <c r="G30" i="15"/>
  <c r="I27" i="12"/>
  <c r="D43" i="15"/>
  <c r="G69" i="15"/>
  <c r="I19" i="15"/>
  <c r="G69" i="12"/>
  <c r="F33" i="15"/>
  <c r="G30" i="13"/>
  <c r="F19" i="12"/>
  <c r="F32" i="12"/>
  <c r="D30" i="15"/>
  <c r="I33" i="15"/>
  <c r="H35" i="13"/>
  <c r="H60" i="13"/>
  <c r="F55" i="12"/>
  <c r="F40" i="11"/>
  <c r="F48" i="15"/>
  <c r="F33" i="12"/>
  <c r="F34" i="13"/>
  <c r="D56" i="13"/>
  <c r="F60" i="15"/>
  <c r="D69" i="12"/>
  <c r="H39" i="13"/>
  <c r="F39" i="13"/>
  <c r="F31" i="12"/>
  <c r="G69" i="13"/>
  <c r="H30" i="15"/>
  <c r="E56" i="13"/>
  <c r="F31" i="15"/>
  <c r="F20" i="11"/>
  <c r="G43" i="13"/>
  <c r="D69" i="13"/>
  <c r="F24" i="15"/>
  <c r="I61" i="12"/>
  <c r="I61" i="15"/>
  <c r="H42" i="13"/>
  <c r="H47" i="13"/>
  <c r="I22" i="12"/>
  <c r="G56" i="13"/>
  <c r="H58" i="13"/>
  <c r="F58" i="13"/>
  <c r="I36" i="12"/>
  <c r="F29" i="15"/>
  <c r="F45" i="11"/>
  <c r="F33" i="11"/>
  <c r="F22" i="12"/>
  <c r="I21" i="15"/>
  <c r="F66" i="12"/>
  <c r="F53" i="13"/>
  <c r="F47" i="12"/>
  <c r="H64" i="13"/>
  <c r="F54" i="13"/>
  <c r="H46" i="13"/>
  <c r="H20" i="13"/>
  <c r="I23" i="15"/>
  <c r="F19" i="15"/>
  <c r="I20" i="12"/>
  <c r="I48" i="12"/>
  <c r="I31" i="12"/>
  <c r="H67" i="13"/>
  <c r="F67" i="13"/>
  <c r="H49" i="13"/>
  <c r="F49" i="13"/>
  <c r="H40" i="13"/>
  <c r="F40" i="13"/>
  <c r="E69" i="12"/>
  <c r="I20" i="15"/>
  <c r="I44" i="12"/>
  <c r="F31" i="13"/>
  <c r="H31" i="13"/>
  <c r="H43" i="15"/>
  <c r="F18" i="11"/>
  <c r="H53" i="13"/>
  <c r="H26" i="13"/>
  <c r="F50" i="13"/>
  <c r="H21" i="13"/>
  <c r="F55" i="13"/>
  <c r="F68" i="13"/>
  <c r="H68" i="13"/>
  <c r="H23" i="13"/>
  <c r="F23" i="13"/>
  <c r="H65" i="13"/>
  <c r="F65" i="13"/>
  <c r="F22" i="13"/>
  <c r="H22" i="13"/>
  <c r="F45" i="13"/>
  <c r="H45" i="13"/>
  <c r="F57" i="13"/>
  <c r="H28" i="13"/>
  <c r="F28" i="13"/>
  <c r="H56" i="15"/>
  <c r="H69" i="15"/>
  <c r="F18" i="13"/>
  <c r="H18" i="13"/>
  <c r="E30" i="12"/>
  <c r="H30" i="12"/>
  <c r="E43" i="15"/>
  <c r="F44" i="15"/>
  <c r="H69" i="12"/>
  <c r="F44" i="13"/>
  <c r="H44" i="13"/>
  <c r="I57" i="12"/>
  <c r="E69" i="15"/>
  <c r="E69" i="13"/>
  <c r="E56" i="12"/>
  <c r="E30" i="13"/>
  <c r="H51" i="13"/>
  <c r="F51" i="13"/>
  <c r="F59" i="13"/>
  <c r="H59" i="13"/>
  <c r="F25" i="13"/>
  <c r="H25" i="13"/>
  <c r="F41" i="13"/>
  <c r="H41" i="13"/>
  <c r="F38" i="13"/>
  <c r="I55" i="12"/>
  <c r="F56" i="13" l="1"/>
  <c r="I69" i="15"/>
  <c r="F43" i="13"/>
  <c r="I43" i="12"/>
  <c r="H43" i="13"/>
  <c r="F56" i="15"/>
  <c r="I69" i="12"/>
  <c r="F69" i="15"/>
  <c r="F69" i="11"/>
  <c r="F30" i="11"/>
  <c r="I30" i="12"/>
  <c r="H56" i="13"/>
  <c r="I30" i="15"/>
  <c r="F30" i="15"/>
  <c r="I56" i="15"/>
  <c r="I43" i="15"/>
  <c r="I56" i="12"/>
  <c r="F56" i="12"/>
  <c r="F69" i="12"/>
  <c r="F43" i="12"/>
  <c r="F43" i="11"/>
  <c r="F43" i="15"/>
  <c r="F30" i="12"/>
  <c r="F30" i="13"/>
  <c r="H30" i="13"/>
  <c r="F69" i="13"/>
  <c r="H69" i="13"/>
  <c r="F56" i="11"/>
</calcChain>
</file>

<file path=xl/comments1.xml><?xml version="1.0" encoding="utf-8"?>
<comments xmlns="http://schemas.openxmlformats.org/spreadsheetml/2006/main">
  <authors>
    <author>Kay, Ian</author>
    <author>Dai, David</author>
  </authors>
  <commentList>
    <comment ref="AM167" authorId="0">
      <text>
        <r>
          <rPr>
            <sz val="9"/>
            <color indexed="81"/>
            <rFont val="Tahoma"/>
            <family val="2"/>
          </rPr>
          <t>No SCAS freq callers this month, so South is IOW only</t>
        </r>
      </text>
    </comment>
    <comment ref="H314" authorId="0">
      <text>
        <r>
          <rPr>
            <sz val="9"/>
            <color indexed="81"/>
            <rFont val="Tahoma"/>
            <family val="2"/>
          </rPr>
          <t>26 June 2014: all instances of 5QT replaced with R1F, so that the Isle of Wight code in the latest extracts is used for all IOW data.</t>
        </r>
      </text>
    </comment>
    <comment ref="S737" authorId="1">
      <text>
        <r>
          <rPr>
            <sz val="9"/>
            <color indexed="81"/>
            <rFont val="Tahoma"/>
            <family val="2"/>
          </rPr>
          <t>Corrected 4 June 2015 from 61963</t>
        </r>
      </text>
    </comment>
    <comment ref="Y737" authorId="1">
      <text>
        <r>
          <rPr>
            <sz val="9"/>
            <color indexed="81"/>
            <rFont val="Tahoma"/>
            <family val="2"/>
          </rPr>
          <t>Use wrong figure 61963</t>
        </r>
      </text>
    </comment>
  </commentList>
</comments>
</file>

<file path=xl/comments2.xml><?xml version="1.0" encoding="utf-8"?>
<comments xmlns="http://schemas.openxmlformats.org/spreadsheetml/2006/main">
  <authors>
    <author>Kay, Ian J</author>
  </authors>
  <commentList>
    <comment ref="D151" authorId="0">
      <text>
        <r>
          <rPr>
            <sz val="9"/>
            <color indexed="81"/>
            <rFont val="Tahoma"/>
            <family val="2"/>
          </rPr>
          <t>NE Hampshire and Farnham is the only change (SCAS to SECAmb) from version sent to Ambulance Commissioners.</t>
        </r>
      </text>
    </comment>
  </commentList>
</comments>
</file>

<file path=xl/sharedStrings.xml><?xml version="1.0" encoding="utf-8"?>
<sst xmlns="http://schemas.openxmlformats.org/spreadsheetml/2006/main" count="11754" uniqueCount="978">
  <si>
    <t>Title:</t>
  </si>
  <si>
    <t>Period:</t>
  </si>
  <si>
    <t>Source:</t>
  </si>
  <si>
    <t>Published:</t>
  </si>
  <si>
    <t>Summary:</t>
  </si>
  <si>
    <t>Revised:</t>
  </si>
  <si>
    <t>Basis:</t>
  </si>
  <si>
    <t>Status:</t>
  </si>
  <si>
    <t>Contact:</t>
  </si>
  <si>
    <t>Published</t>
  </si>
  <si>
    <t>Provider</t>
  </si>
  <si>
    <t>Call from patients for whom a locally agreed frequent caller procedure is in place</t>
  </si>
  <si>
    <t>Proportion of incidents managed without need for transport to Accident and Emergency department</t>
  </si>
  <si>
    <t>Proportion of calls abandoned before being answered</t>
  </si>
  <si>
    <t>n/a</t>
  </si>
  <si>
    <t>Number of calls abandoned before being answered</t>
  </si>
  <si>
    <t>Year</t>
  </si>
  <si>
    <t>2011-12 Total</t>
  </si>
  <si>
    <t>ENGLAND</t>
  </si>
  <si>
    <t>ENG</t>
  </si>
  <si>
    <t>SO</t>
  </si>
  <si>
    <t>ME</t>
  </si>
  <si>
    <t>LON</t>
  </si>
  <si>
    <t>EAST MIDLANDS AMBULANCE SERVICE NHS TRUST</t>
  </si>
  <si>
    <t>RX9</t>
  </si>
  <si>
    <t>MIDLANDS AND EAST OF ENGLAND COMMISSIONING REGION</t>
  </si>
  <si>
    <t>EAST OF ENGLAND AMBULANCE SERVICE NHS TRUST</t>
  </si>
  <si>
    <t>RYC</t>
  </si>
  <si>
    <t>Organisation Code:</t>
  </si>
  <si>
    <t>GREAT WESTERN AMBULANCE SERVICE NHS TRUST</t>
  </si>
  <si>
    <t>RX5</t>
  </si>
  <si>
    <t>SOUTH WEST STRATEGIC HEALTH AUTHORITY</t>
  </si>
  <si>
    <t>ISLE OF WIGHT NHS PCT</t>
  </si>
  <si>
    <t>Commissioning Region:</t>
  </si>
  <si>
    <t>ISLE OF WIGHT NHS TRUST</t>
  </si>
  <si>
    <t>R1F</t>
  </si>
  <si>
    <t>SOUTH OF ENGLAND COMMISSIONING REGION</t>
  </si>
  <si>
    <t>LONDON AMBULANCE SERVICE NHS TRUST</t>
  </si>
  <si>
    <t>RRU</t>
  </si>
  <si>
    <t>LONDON COMMISSIONING REGION</t>
  </si>
  <si>
    <t>NORTH EAST AMBULANCE SERVICE NHS FOUNDATION TRUST</t>
  </si>
  <si>
    <t>RX6</t>
  </si>
  <si>
    <t>NORTH OF ENGLAND COMMISSIONING REGION</t>
  </si>
  <si>
    <t>NORTH WEST AMBULANCE SERVICE NHS TRUST</t>
  </si>
  <si>
    <t>RX7</t>
  </si>
  <si>
    <t>SOUTH CENTRAL AMBULANCE SERVICE NHS FOUNDATION TRUST</t>
  </si>
  <si>
    <t>RYE</t>
  </si>
  <si>
    <t>SOUTH EAST COAST AMBULANCE SERVICE NHS FOUNDATION TRUST</t>
  </si>
  <si>
    <t>RYD</t>
  </si>
  <si>
    <t>SOUTH WESTERN AMBULANCE SERVICE NHS FOUNDATION TRUST</t>
  </si>
  <si>
    <t>RYF</t>
  </si>
  <si>
    <t>WEST MIDLANDS AMBULANCE SERVICE NHS FOUNDATION TRUST</t>
  </si>
  <si>
    <t>RYA</t>
  </si>
  <si>
    <t>YORKSHIRE AMBULANCE SERVICE NHS TRUST</t>
  </si>
  <si>
    <t>RX8</t>
  </si>
  <si>
    <t>2011-12</t>
  </si>
  <si>
    <t>April</t>
  </si>
  <si>
    <t>May</t>
  </si>
  <si>
    <t>June</t>
  </si>
  <si>
    <t>July</t>
  </si>
  <si>
    <t>August</t>
  </si>
  <si>
    <t>September</t>
  </si>
  <si>
    <t>October</t>
  </si>
  <si>
    <t>November</t>
  </si>
  <si>
    <t>December</t>
  </si>
  <si>
    <t>January</t>
  </si>
  <si>
    <t>February</t>
  </si>
  <si>
    <t>March</t>
  </si>
  <si>
    <t>2012-13</t>
  </si>
  <si>
    <t>2013-14</t>
  </si>
  <si>
    <t>Period Name</t>
  </si>
  <si>
    <t>Parent org code</t>
  </si>
  <si>
    <t>Parent name</t>
  </si>
  <si>
    <t>Org Code</t>
  </si>
  <si>
    <t>Org Name</t>
  </si>
  <si>
    <t>HQU03_1_1_1 SUM</t>
  </si>
  <si>
    <t>HQU03_1_1_2 SUM</t>
  </si>
  <si>
    <t>HQU03_1_1_3 SUM</t>
  </si>
  <si>
    <t>HQU03_1_1_4 SUM</t>
  </si>
  <si>
    <t>HQU03_1_1_5 SUM</t>
  </si>
  <si>
    <t>HQU03_1_1_6 SUM</t>
  </si>
  <si>
    <t>HQU03_1_1_7 SUM</t>
  </si>
  <si>
    <t>HQU03_1_2_1 SUM</t>
  </si>
  <si>
    <t>HQU03_1_2_2 SUM</t>
  </si>
  <si>
    <t>SQU03_1_1_1 SUM</t>
  </si>
  <si>
    <t>SQU03_1_1_2 SUM</t>
  </si>
  <si>
    <t>SQU03_2_1_1 SUM</t>
  </si>
  <si>
    <t>SQU03_2_1_2 SUM</t>
  </si>
  <si>
    <t>SQU03_2_2_1 SUM</t>
  </si>
  <si>
    <t>SQU03_2_2_2 SUM</t>
  </si>
  <si>
    <t>SQU03_2_3_1 SUM</t>
  </si>
  <si>
    <t>SQU03_2_3_2 SUM</t>
  </si>
  <si>
    <t>SQU03_8_1_1_50 SUM</t>
  </si>
  <si>
    <t>SQU03_8_1_1_95 SUM</t>
  </si>
  <si>
    <t>SQU03_8_1_1_99 SUM</t>
  </si>
  <si>
    <t>SQU03_9_1_1_50 SUM</t>
  </si>
  <si>
    <t>SQU03_9_1_1_95 SUM</t>
  </si>
  <si>
    <t>SQU03_9_1_1_99 SUM</t>
  </si>
  <si>
    <t>SQU03_10_1_1 SUM</t>
  </si>
  <si>
    <t>SQU03_10_1_2 SUM</t>
  </si>
  <si>
    <t>SQU03_10_2_1 SUM</t>
  </si>
  <si>
    <t>SQU03_10_2_2 SUM</t>
  </si>
  <si>
    <t>Asi Srs17 1 1 1 SUM</t>
  </si>
  <si>
    <t>APRIL</t>
  </si>
  <si>
    <t>Q38</t>
  </si>
  <si>
    <t>SOUTH CENTRAL STRATEGIC HEALTH AUTHORITY</t>
  </si>
  <si>
    <t>NULL</t>
  </si>
  <si>
    <t>Q36</t>
  </si>
  <si>
    <t>LONDON STRATEGIC HEALTH AUTHORITY</t>
  </si>
  <si>
    <t>Q39</t>
  </si>
  <si>
    <t>Q30</t>
  </si>
  <si>
    <t>NORTH EAST STRATEGIC HEALTH AUTHORITY</t>
  </si>
  <si>
    <t>Q31</t>
  </si>
  <si>
    <t>NORTH WEST STRATEGIC HEALTH AUTHORITY</t>
  </si>
  <si>
    <t>Q32</t>
  </si>
  <si>
    <t>YORKSHIRE AND THE HUMBER STRATEGIC HEALTH AUTHORITY</t>
  </si>
  <si>
    <t>Q33</t>
  </si>
  <si>
    <t>EAST MIDLANDS STRATEGIC HEALTH AUTHORITY</t>
  </si>
  <si>
    <t>Q34</t>
  </si>
  <si>
    <t>WEST MIDLANDS STRATEGIC HEALTH AUTHORITY</t>
  </si>
  <si>
    <t>Q35</t>
  </si>
  <si>
    <t>EAST OF ENGLAND STRATEGIC HEALTH AUTHORITY</t>
  </si>
  <si>
    <t>Q37</t>
  </si>
  <si>
    <t>SOUTH EAST COAST STRATEGIC HEALTH AUTHORITY</t>
  </si>
  <si>
    <t>MAY</t>
  </si>
  <si>
    <t>JUNE</t>
  </si>
  <si>
    <t>JULY</t>
  </si>
  <si>
    <t>AUGUST</t>
  </si>
  <si>
    <t>SEPTEMBER</t>
  </si>
  <si>
    <t>OCTOBER</t>
  </si>
  <si>
    <t>NOVEMBER</t>
  </si>
  <si>
    <t>DECEMBER</t>
  </si>
  <si>
    <t>JANUARY</t>
  </si>
  <si>
    <t>FEBRUARY</t>
  </si>
  <si>
    <t>MARCH</t>
  </si>
  <si>
    <t>Y57</t>
  </si>
  <si>
    <t>Y56</t>
  </si>
  <si>
    <t>Y54</t>
  </si>
  <si>
    <t>Y55</t>
  </si>
  <si>
    <t>april</t>
  </si>
  <si>
    <t>may</t>
  </si>
  <si>
    <t>june</t>
  </si>
  <si>
    <t>july</t>
  </si>
  <si>
    <t>august</t>
  </si>
  <si>
    <t>september</t>
  </si>
  <si>
    <t>october</t>
  </si>
  <si>
    <t>november</t>
  </si>
  <si>
    <t>december</t>
  </si>
  <si>
    <t>january</t>
  </si>
  <si>
    <t>february</t>
  </si>
  <si>
    <t>march</t>
  </si>
  <si>
    <t>NOR</t>
  </si>
  <si>
    <t>NORTH</t>
  </si>
  <si>
    <t>SOUTH</t>
  </si>
  <si>
    <t>MID&amp;EAST</t>
  </si>
  <si>
    <t>LONDON</t>
  </si>
  <si>
    <t>Ambulance Quality Indicators: System Indicators Time Series</t>
  </si>
  <si>
    <t>2012-13 Total</t>
  </si>
  <si>
    <t>2013-14 Total</t>
  </si>
  <si>
    <t>Trust</t>
  </si>
  <si>
    <t>Region code</t>
  </si>
  <si>
    <t>Trust code</t>
  </si>
  <si>
    <t>Not applicable</t>
  </si>
  <si>
    <t>Comments</t>
  </si>
  <si>
    <t>All Category A calls resulting in an emergency response within 8 minutes</t>
  </si>
  <si>
    <t>Of all Category A calls, proportion responded to within 8 minutes</t>
  </si>
  <si>
    <t>All Red 1 calls resulting in an emergency response within 8 minutes</t>
  </si>
  <si>
    <t>Of all Red 1 calls, proportion responded to within 8 minutes</t>
  </si>
  <si>
    <t>All Red 2 calls resulting in an emergency response within 8 minutes</t>
  </si>
  <si>
    <t>Of all Red 2 calls, proportion responded to within 8 minutes</t>
  </si>
  <si>
    <t>All Category A calls resulting in an ambulance arriving at the scene of the incident within 19 minutes</t>
  </si>
  <si>
    <t>Of all Category A calls resulting in an ambulance arriving, proportion within 19 minutes</t>
  </si>
  <si>
    <t>Financial year</t>
  </si>
  <si>
    <t>England</t>
  </si>
  <si>
    <t>Isle of Wight NHS Trust</t>
  </si>
  <si>
    <t>South Western Ambulance Service NHS Foundation Trust</t>
  </si>
  <si>
    <t>East Midlands Ambulance Service NHS Trust</t>
  </si>
  <si>
    <t>East of England Ambulance Service NHS Trust</t>
  </si>
  <si>
    <t>Great Western Ambulance Service NHS Trust</t>
  </si>
  <si>
    <t>London Ambulance Service NHS Trust</t>
  </si>
  <si>
    <t>North East Ambulance Service NHS Foundation Trust</t>
  </si>
  <si>
    <t>North West Ambulance Service NHS Trust</t>
  </si>
  <si>
    <t>South Central Ambulance Service NHS Foundation Trust</t>
  </si>
  <si>
    <t>West Midlands Ambulance Service NHS Foundation Trust</t>
  </si>
  <si>
    <t>Yorkshire Ambulance Service NHS Trust</t>
  </si>
  <si>
    <t>Latest month of time series:</t>
  </si>
  <si>
    <t>South East Coast Ambulance Service NHS Foundation Trust</t>
  </si>
  <si>
    <t>Monthly performance of Ambulance Trusts in England for Category A calls</t>
  </si>
  <si>
    <t>Emergency calls closed with telephone advice where re-contact occurs via 999 within 24 hours</t>
  </si>
  <si>
    <t>Patients treated and discharged on scene where re-contact via 999 occurs within 24 hours</t>
  </si>
  <si>
    <t>Emergency calls resolved by telephone advice</t>
  </si>
  <si>
    <t>Proportion of calls resolved by telephone advice</t>
  </si>
  <si>
    <t>Patients discharged, after treatment at the scene or onward referral to an alternative care pathway, and those with a patient journey to a destination other than Type 1 or 2 A&amp;E</t>
  </si>
  <si>
    <t>Status</t>
  </si>
  <si>
    <t>Source for unlinked data:</t>
  </si>
  <si>
    <t>G:\PPRT\DCVA\Ambulance return\Publication\2013-14 Data\11. April (Feb SYS, Nov CO)\Working Files\AmbSYS TimeSeries Interactive Working Version February 2014.xls</t>
  </si>
  <si>
    <t>2014-15</t>
  </si>
  <si>
    <t>SQU03_2_3_2a SUM</t>
  </si>
  <si>
    <t>Calls from frequent callers as a proportion of all calls</t>
  </si>
  <si>
    <t>Calls from frequent callers, as a proportion of calls to Trusts for whom a locally agreed frequent caller procedure is in place</t>
  </si>
  <si>
    <t>Frequent caller procedure for Ambulance Trusts in England</t>
  </si>
  <si>
    <t xml:space="preserve">Calls closed without transport for Ambulance Trusts in England </t>
  </si>
  <si>
    <t>- denotes not available.</t>
  </si>
  <si>
    <t>Unify2 data collection - AmbSYS, NHS England</t>
  </si>
  <si>
    <t>NHS England</t>
  </si>
  <si>
    <t>-</t>
  </si>
  <si>
    <t>1. Includes calls that have been passed from 111.</t>
  </si>
  <si>
    <r>
      <t>All Category A calls resulting in an ambulance arriving at the scene of the incident</t>
    </r>
    <r>
      <rPr>
        <vertAlign val="superscript"/>
        <sz val="8.5"/>
        <rFont val="Arial"/>
        <family val="2"/>
      </rPr>
      <t>1</t>
    </r>
  </si>
  <si>
    <r>
      <t>All emergency calls that receive a face-to-face response from the ambulance service</t>
    </r>
    <r>
      <rPr>
        <vertAlign val="superscript"/>
        <sz val="10"/>
        <rFont val="Arial"/>
        <family val="2"/>
      </rPr>
      <t>1</t>
    </r>
  </si>
  <si>
    <r>
      <t>All emergency calls that receive a face-to-face response from the ambulance service</t>
    </r>
    <r>
      <rPr>
        <vertAlign val="superscript"/>
        <sz val="8"/>
        <rFont val="Arial"/>
        <family val="2"/>
      </rPr>
      <t>1</t>
    </r>
  </si>
  <si>
    <r>
      <t>95th centile of time from Call Connect of a Red 1 call to an emergency response arriving at the scene of the incident</t>
    </r>
    <r>
      <rPr>
        <vertAlign val="superscript"/>
        <sz val="8.5"/>
        <rFont val="Arial"/>
        <family val="2"/>
      </rPr>
      <t>1</t>
    </r>
  </si>
  <si>
    <r>
      <t>All Category A calls resulting in an emergency response</t>
    </r>
    <r>
      <rPr>
        <vertAlign val="superscript"/>
        <sz val="8"/>
        <rFont val="Arial"/>
        <family val="2"/>
      </rPr>
      <t>1</t>
    </r>
  </si>
  <si>
    <r>
      <t>All Red 1 calls resulting in an emergency response</t>
    </r>
    <r>
      <rPr>
        <vertAlign val="superscript"/>
        <sz val="8"/>
        <rFont val="Arial"/>
        <family val="2"/>
      </rPr>
      <t>1</t>
    </r>
  </si>
  <si>
    <r>
      <t>All Red 2 calls resulting in an emergency response</t>
    </r>
    <r>
      <rPr>
        <vertAlign val="superscript"/>
        <sz val="8"/>
        <rFont val="Arial"/>
        <family val="2"/>
      </rPr>
      <t>1</t>
    </r>
  </si>
  <si>
    <r>
      <t>All Category A calls resulting in an ambulance arriving at the scene of the incident</t>
    </r>
    <r>
      <rPr>
        <vertAlign val="superscript"/>
        <sz val="8"/>
        <rFont val="Arial"/>
        <family val="2"/>
      </rPr>
      <t>1</t>
    </r>
  </si>
  <si>
    <r>
      <t>Time to treatment</t>
    </r>
    <r>
      <rPr>
        <vertAlign val="superscript"/>
        <sz val="8.5"/>
        <rFont val="Arial"/>
        <family val="2"/>
      </rPr>
      <t>1</t>
    </r>
    <r>
      <rPr>
        <sz val="10"/>
        <rFont val="Arial"/>
        <family val="2"/>
      </rPr>
      <t xml:space="preserve"> for Cat A calls (in minutes)
Median</t>
    </r>
  </si>
  <si>
    <t>1. Includes calls from 111.</t>
  </si>
  <si>
    <r>
      <t>Time to treatment</t>
    </r>
    <r>
      <rPr>
        <vertAlign val="superscript"/>
        <sz val="8"/>
        <rFont val="Arial"/>
        <family val="2"/>
      </rPr>
      <t>1</t>
    </r>
    <r>
      <rPr>
        <sz val="8"/>
        <rFont val="Arial"/>
        <family val="2"/>
      </rPr>
      <t xml:space="preserve"> for Cat A calls (in minutes)
Median</t>
    </r>
  </si>
  <si>
    <r>
      <t>95th centile of time from Call Connect of a Red 1 call to an emergency response arriving at the scene of the incident</t>
    </r>
    <r>
      <rPr>
        <vertAlign val="superscript"/>
        <sz val="8"/>
        <rFont val="Arial"/>
        <family val="2"/>
      </rPr>
      <t>1</t>
    </r>
  </si>
  <si>
    <r>
      <t>February</t>
    </r>
    <r>
      <rPr>
        <vertAlign val="superscript"/>
        <sz val="8.5"/>
        <rFont val="Arial"/>
        <family val="2"/>
      </rPr>
      <t>2</t>
    </r>
  </si>
  <si>
    <r>
      <t>Number of ambulance calls presented to switchboard</t>
    </r>
    <r>
      <rPr>
        <vertAlign val="superscript"/>
        <sz val="8"/>
        <rFont val="Arial"/>
        <family val="2"/>
      </rPr>
      <t>3</t>
    </r>
  </si>
  <si>
    <r>
      <t>Emergency calls closed with telephone advice</t>
    </r>
    <r>
      <rPr>
        <vertAlign val="superscript"/>
        <sz val="8"/>
        <rFont val="Arial"/>
        <family val="2"/>
      </rPr>
      <t>3</t>
    </r>
  </si>
  <si>
    <r>
      <t>Patients treated and discharged on scene</t>
    </r>
    <r>
      <rPr>
        <vertAlign val="superscript"/>
        <sz val="8"/>
        <rFont val="Arial"/>
        <family val="2"/>
      </rPr>
      <t>3</t>
    </r>
  </si>
  <si>
    <r>
      <t>Ambulance calls presented to switchboard</t>
    </r>
    <r>
      <rPr>
        <vertAlign val="superscript"/>
        <sz val="8"/>
        <rFont val="Arial"/>
        <family val="2"/>
      </rPr>
      <t>3</t>
    </r>
  </si>
  <si>
    <r>
      <t>Time to answer call</t>
    </r>
    <r>
      <rPr>
        <vertAlign val="superscript"/>
        <sz val="8"/>
        <rFont val="Arial"/>
        <family val="2"/>
      </rPr>
      <t>3</t>
    </r>
    <r>
      <rPr>
        <sz val="8"/>
        <rFont val="Arial"/>
        <family val="2"/>
      </rPr>
      <t xml:space="preserve"> (in seconds)
Median</t>
    </r>
  </si>
  <si>
    <r>
      <t>All emergency calls that receive a telephone or face-to-face response from the ambulance service</t>
    </r>
    <r>
      <rPr>
        <vertAlign val="superscript"/>
        <sz val="8"/>
        <rFont val="Arial"/>
        <family val="2"/>
      </rPr>
      <t>3</t>
    </r>
  </si>
  <si>
    <t>3. Excludes calls that have been passed from 111.</t>
  </si>
  <si>
    <r>
      <t>All emergency calls that receive a telephone or face-to-face response from the ambulance service</t>
    </r>
    <r>
      <rPr>
        <vertAlign val="superscript"/>
        <sz val="10"/>
        <rFont val="Arial"/>
        <family val="2"/>
      </rPr>
      <t>3</t>
    </r>
  </si>
  <si>
    <t>3. Excludes calls passed from 111.</t>
  </si>
  <si>
    <t>http://bit.ly/NHSAQI</t>
  </si>
  <si>
    <t>Contents</t>
  </si>
  <si>
    <t>Select Ambulance Service or area of interest:</t>
  </si>
  <si>
    <t>Contents page</t>
  </si>
  <si>
    <r>
      <t>March</t>
    </r>
    <r>
      <rPr>
        <vertAlign val="superscript"/>
        <sz val="8.5"/>
        <rFont val="Arial"/>
        <family val="2"/>
      </rPr>
      <t>4</t>
    </r>
  </si>
  <si>
    <r>
      <t>February</t>
    </r>
    <r>
      <rPr>
        <vertAlign val="superscript"/>
        <sz val="8.5"/>
        <rFont val="Arial"/>
        <family val="2"/>
      </rPr>
      <t>4</t>
    </r>
  </si>
  <si>
    <t>Produced by:</t>
  </si>
  <si>
    <t>Room 5E24, Quarry House, Leeds LS2 7UE</t>
  </si>
  <si>
    <t>2015-16</t>
  </si>
  <si>
    <t>2015-16 so far</t>
  </si>
  <si>
    <t>2014-15 Total</t>
  </si>
  <si>
    <r>
      <t>April</t>
    </r>
    <r>
      <rPr>
        <vertAlign val="superscript"/>
        <sz val="8.5"/>
        <rFont val="Arial"/>
        <family val="2"/>
      </rPr>
      <t>4</t>
    </r>
  </si>
  <si>
    <t>LAS</t>
  </si>
  <si>
    <t>SWAS</t>
  </si>
  <si>
    <t>All calls from Ambulance Trusts that identify frequent callers</t>
  </si>
  <si>
    <t>E40000001</t>
  </si>
  <si>
    <t>E40000002</t>
  </si>
  <si>
    <t>E40000003</t>
  </si>
  <si>
    <t>E40000004</t>
  </si>
  <si>
    <t>London Commissioning Region</t>
  </si>
  <si>
    <t>Midlands and East of England Commissioning Region</t>
  </si>
  <si>
    <t>South of England Commissioning Region</t>
  </si>
  <si>
    <t>North of England Commissioning Region</t>
  </si>
  <si>
    <t>Commissioning Region</t>
  </si>
  <si>
    <t>Available from:</t>
  </si>
  <si>
    <t>www.england.nhs.uk/statistics/statistical-work-areas/ambulance-quality-indicators</t>
  </si>
  <si>
    <t>Service / area:</t>
  </si>
  <si>
    <t>Service / area code:</t>
  </si>
  <si>
    <t xml:space="preserve">    Type 1 or Type 2 A&amp;E are included, and one incident with two or more patients transported is</t>
  </si>
  <si>
    <t xml:space="preserve">    counted as just one incident.</t>
  </si>
  <si>
    <t>Monthly Incidents where a patient was transported for Ambulance Trusts in England</t>
  </si>
  <si>
    <t>Of emergency calls closed with telephone advice, proportion with re-contact via 999 within 24 hours</t>
  </si>
  <si>
    <t>Of patients treated and discharged on scene, proportion with re-contact via 999 within 24 hours</t>
  </si>
  <si>
    <t>Time to answer call (in seconds)
95th centile</t>
  </si>
  <si>
    <t>Time to answer call (in seconds)
99th centile</t>
  </si>
  <si>
    <t>Time to treatment for Cat A calls (in minutes)
95th centile</t>
  </si>
  <si>
    <t>Time to treatment for Cat A calls (in minutes)
99th centile</t>
  </si>
  <si>
    <t>- denotes not available. National or annual centiles cannot be calculated from Trust-level monthly centiles.</t>
  </si>
  <si>
    <t>For Ambulance Trusts in England:</t>
  </si>
  <si>
    <t>Monthly performance for Category A calls</t>
  </si>
  <si>
    <t>Monthly calls abandoned for Ambulance Trusts in England</t>
  </si>
  <si>
    <t>Monthly calls abandoned</t>
  </si>
  <si>
    <t>Re-contact following discharge</t>
  </si>
  <si>
    <t>Re-contact following discharge for Ambulance Trusts in England</t>
  </si>
  <si>
    <t>Time to answer call and time to arrival</t>
  </si>
  <si>
    <t>Calls closed without transport</t>
  </si>
  <si>
    <t>Monthly counts of incidents where a patient was transported</t>
  </si>
  <si>
    <t>Monthly performance for Category A calls: comparison without Dispatch on Disposition (DoD)...</t>
  </si>
  <si>
    <t>...pilot areas, London and South Western</t>
  </si>
  <si>
    <t>Frequent callers for Ambulance Trusts in England</t>
  </si>
  <si>
    <t>Time to answer call and time to arrival for Ambulance Trusts in England</t>
  </si>
  <si>
    <t>Month</t>
  </si>
  <si>
    <r>
      <t>June</t>
    </r>
    <r>
      <rPr>
        <vertAlign val="superscript"/>
        <sz val="8.5"/>
        <rFont val="Arial"/>
        <family val="2"/>
      </rPr>
      <t>4</t>
    </r>
  </si>
  <si>
    <r>
      <t>July</t>
    </r>
    <r>
      <rPr>
        <vertAlign val="superscript"/>
        <sz val="8.5"/>
        <rFont val="Arial"/>
        <family val="2"/>
      </rPr>
      <t>4</t>
    </r>
  </si>
  <si>
    <r>
      <t>May</t>
    </r>
    <r>
      <rPr>
        <vertAlign val="superscript"/>
        <sz val="8.5"/>
        <rFont val="Arial"/>
        <family val="2"/>
      </rPr>
      <t>4</t>
    </r>
  </si>
  <si>
    <t xml:space="preserve">    North West for June and July 2012;</t>
  </si>
  <si>
    <t>Monthly performance of Ambulance Trusts in England for Category A calls,</t>
  </si>
  <si>
    <t>split by date of implementing Dispatch on Disposition (DoD)</t>
  </si>
  <si>
    <t>From 10 February 2015, London Ambulance Service (LAS) and South Western Ambulance Service (SWAS) switched to DoD, allowed a maximum of 180 seconds instead of 60 seconds before clock start. From that month,</t>
  </si>
  <si>
    <t>LAS and SWAS data are therefore not comparable with other trusts or earlier months. See the 10 December 2015 Statistical Note for more details.</t>
  </si>
  <si>
    <t>In October 2015, North East (NEAS), Yorkshire (YAS), West Midlands (WMAS) and South Central (SCAS) also switched to DoD with a maximum of 180 seconds, and the SWAS maximum was increased to 240 seconds.</t>
  </si>
  <si>
    <t>Eng</t>
  </si>
  <si>
    <r>
      <t>All Red 2 calls resulting in an emergency response</t>
    </r>
    <r>
      <rPr>
        <vertAlign val="superscript"/>
        <sz val="10"/>
        <rFont val="Arial"/>
        <family val="2"/>
      </rPr>
      <t>1</t>
    </r>
  </si>
  <si>
    <r>
      <t>Of all Red 2 calls, proportion responded to within 8 minutes</t>
    </r>
    <r>
      <rPr>
        <vertAlign val="superscript"/>
        <sz val="8.5"/>
        <rFont val="Arial"/>
        <family val="2"/>
      </rPr>
      <t>1</t>
    </r>
  </si>
  <si>
    <t>NWAS, EMAS, EastAmb, SECAmb, IOW</t>
  </si>
  <si>
    <t>NEAS, YAS, WMAS, SCAS</t>
  </si>
  <si>
    <t xml:space="preserve">    Service that SWAS acquired in February 2013.</t>
  </si>
  <si>
    <t>='Category A Calls'!C5</t>
  </si>
  <si>
    <t>7. Figures including SWAS also include the Great Western Ambulance</t>
  </si>
  <si>
    <r>
      <t>SWAS</t>
    </r>
    <r>
      <rPr>
        <vertAlign val="superscript"/>
        <sz val="10"/>
        <rFont val="Arial"/>
        <family val="2"/>
      </rPr>
      <t>7</t>
    </r>
  </si>
  <si>
    <t>4. Telephony data not available for South Central before July 2011;</t>
  </si>
  <si>
    <t xml:space="preserve">    and East of England for February, March and April 2015.</t>
  </si>
  <si>
    <t>5. From October 2015, the London Red 1 95th centile uses a new calculation.</t>
  </si>
  <si>
    <t xml:space="preserve">    page 2, at</t>
  </si>
  <si>
    <t>2. From 10 February 2015 onwards, data are not consistent</t>
  </si>
  <si>
    <t xml:space="preserve">    nationally for the 8 minute Red 2 and 19 minute Category A</t>
  </si>
  <si>
    <t xml:space="preserve">    measures. See the 10 December 2015 Statistical Note, </t>
  </si>
  <si>
    <r>
      <t>October</t>
    </r>
    <r>
      <rPr>
        <vertAlign val="superscript"/>
        <sz val="8.5"/>
        <rFont val="Arial"/>
        <family val="2"/>
      </rPr>
      <t>5</t>
    </r>
  </si>
  <si>
    <r>
      <t>Incidents where a patient was transported</t>
    </r>
    <r>
      <rPr>
        <vertAlign val="superscript"/>
        <sz val="8"/>
        <rFont val="Arial"/>
        <family val="2"/>
      </rPr>
      <t>1, 6</t>
    </r>
  </si>
  <si>
    <t>6. Previously described as "Emergency Journeys". From April 2013, only incidents with a patient journey to</t>
  </si>
  <si>
    <t>2. From 10 February 2015, data are not consistent nationally for 8 minute</t>
  </si>
  <si>
    <t xml:space="preserve">    Red 2 and 19 minute Category A measures. See "DoD (R2)" tab in this </t>
  </si>
  <si>
    <t xml:space="preserve">    file, and the 10 December 2015 Statistical Note, </t>
  </si>
  <si>
    <t xml:space="preserve">    file, and the 10 December 2015 Statistical Note, page 2, </t>
  </si>
  <si>
    <r>
      <t>Time to answer call</t>
    </r>
    <r>
      <rPr>
        <vertAlign val="superscript"/>
        <sz val="10"/>
        <rFont val="Arial"/>
        <family val="2"/>
      </rPr>
      <t>3</t>
    </r>
    <r>
      <rPr>
        <sz val="10"/>
        <rFont val="Arial"/>
        <family val="2"/>
      </rPr>
      <t xml:space="preserve"> (in seconds)
Median</t>
    </r>
  </si>
  <si>
    <r>
      <t>Number of ambulance calls presented to switchboard</t>
    </r>
    <r>
      <rPr>
        <vertAlign val="superscript"/>
        <sz val="10"/>
        <rFont val="Arial"/>
        <family val="2"/>
      </rPr>
      <t>3</t>
    </r>
  </si>
  <si>
    <r>
      <t>Emergency calls closed with telephone advice</t>
    </r>
    <r>
      <rPr>
        <vertAlign val="superscript"/>
        <sz val="10"/>
        <rFont val="Arial"/>
        <family val="2"/>
      </rPr>
      <t>3</t>
    </r>
  </si>
  <si>
    <r>
      <t>Patients treated and discharged on scene</t>
    </r>
    <r>
      <rPr>
        <vertAlign val="superscript"/>
        <sz val="10"/>
        <rFont val="Arial"/>
        <family val="2"/>
      </rPr>
      <t>3</t>
    </r>
  </si>
  <si>
    <r>
      <t>Ambulance calls presented to switchboard</t>
    </r>
    <r>
      <rPr>
        <vertAlign val="superscript"/>
        <sz val="10"/>
        <rFont val="Arial"/>
        <family val="2"/>
      </rPr>
      <t>3</t>
    </r>
  </si>
  <si>
    <r>
      <t>All Category A calls resulting in an emergency response</t>
    </r>
    <r>
      <rPr>
        <vertAlign val="superscript"/>
        <sz val="10"/>
        <rFont val="Arial"/>
        <family val="2"/>
      </rPr>
      <t>1</t>
    </r>
  </si>
  <si>
    <r>
      <t>All Red 1 calls resulting in an emergency response</t>
    </r>
    <r>
      <rPr>
        <vertAlign val="superscript"/>
        <sz val="10"/>
        <rFont val="Arial"/>
        <family val="2"/>
      </rPr>
      <t>1</t>
    </r>
  </si>
  <si>
    <r>
      <t>All Category A calls resulting in an ambulance arriving at the scene of the incident</t>
    </r>
    <r>
      <rPr>
        <vertAlign val="superscript"/>
        <sz val="10"/>
        <rFont val="Arial"/>
        <family val="2"/>
      </rPr>
      <t>1</t>
    </r>
  </si>
  <si>
    <r>
      <t>Incidents where a patient was transported</t>
    </r>
    <r>
      <rPr>
        <vertAlign val="superscript"/>
        <sz val="10"/>
        <rFont val="Arial"/>
        <family val="2"/>
      </rPr>
      <t>1, 6</t>
    </r>
  </si>
  <si>
    <r>
      <t>April</t>
    </r>
    <r>
      <rPr>
        <vertAlign val="superscript"/>
        <sz val="8.5"/>
        <rFont val="Arial"/>
        <family val="2"/>
      </rPr>
      <t>6</t>
    </r>
  </si>
  <si>
    <t>7. SWAS figures also include the Great Western Ambulance</t>
  </si>
  <si>
    <t>From 10 February 2015, London Ambulance Service (LAS) and South Western Ambulance Service (SWAS) switched to Dispatch on Disposition (DoD), and were allowed a maximum of 180 seconds instead of a maximum of 60 seconds before</t>
  </si>
  <si>
    <t xml:space="preserve">clock start. From that month, LAS and SWAS data are therefore not comparable with other trusts or earlier months. In October 2015, the Ambulance Services of North East (NEAS), Yorkshire (YAS), West Midlands (WMAS) and South Central (SCAS) </t>
  </si>
  <si>
    <t>also switched to DoD with a maximum of 180 seconds, and SWAS switched to a maximum of 240 seconds. See the 10 December 2015 Statistical Note for more details.</t>
  </si>
  <si>
    <r>
      <t>Of all Category A calls resulting in an ambulance arriving, proportion within 19 minutes</t>
    </r>
    <r>
      <rPr>
        <vertAlign val="superscript"/>
        <sz val="8.5"/>
        <rFont val="Arial"/>
        <family val="2"/>
      </rPr>
      <t>1</t>
    </r>
  </si>
  <si>
    <t>CCG code (Office for National Statistics)</t>
  </si>
  <si>
    <t>CCG code (NHS)</t>
  </si>
  <si>
    <t>CCG name</t>
  </si>
  <si>
    <t xml:space="preserve">Ambulance Service </t>
  </si>
  <si>
    <t>E38000007</t>
  </si>
  <si>
    <t>99E</t>
  </si>
  <si>
    <t>NHS Basildon and Brentwood CCG</t>
  </si>
  <si>
    <t>EASTAmb</t>
  </si>
  <si>
    <t>E38000010</t>
  </si>
  <si>
    <t>06F</t>
  </si>
  <si>
    <t>NHS Bedfordshire CCG</t>
  </si>
  <si>
    <t>E38000026</t>
  </si>
  <si>
    <t>06H</t>
  </si>
  <si>
    <t>NHS Cambridgeshire and Peterborough CCG</t>
  </si>
  <si>
    <t>E38000030</t>
  </si>
  <si>
    <t>99F</t>
  </si>
  <si>
    <t>NHS Castle Point and Rochford CCG</t>
  </si>
  <si>
    <t>E38000049</t>
  </si>
  <si>
    <t>06K</t>
  </si>
  <si>
    <t>NHS East and North Hertfordshire CCG</t>
  </si>
  <si>
    <t>E38000063</t>
  </si>
  <si>
    <t>06M</t>
  </si>
  <si>
    <t>NHS Great Yarmouth and Waveney CCG</t>
  </si>
  <si>
    <t>E38000079</t>
  </si>
  <si>
    <t>06N</t>
  </si>
  <si>
    <t>NHS Herts Valleys CCG</t>
  </si>
  <si>
    <t>E38000086</t>
  </si>
  <si>
    <t>06L</t>
  </si>
  <si>
    <t>NHS Ipswich and East Suffolk CCG</t>
  </si>
  <si>
    <t>E38000102</t>
  </si>
  <si>
    <t>06P</t>
  </si>
  <si>
    <t>NHS Luton CCG</t>
  </si>
  <si>
    <t>E38000106</t>
  </si>
  <si>
    <t>06Q</t>
  </si>
  <si>
    <t>NHS Mid Essex CCG</t>
  </si>
  <si>
    <t>E38000117</t>
  </si>
  <si>
    <t>06T</t>
  </si>
  <si>
    <t>NHS North East Essex CCG</t>
  </si>
  <si>
    <t>E38000124</t>
  </si>
  <si>
    <t>06V</t>
  </si>
  <si>
    <t>NHS North Norfolk CCG</t>
  </si>
  <si>
    <t>E38000131</t>
  </si>
  <si>
    <t>06W</t>
  </si>
  <si>
    <t>NHS Norwich CCG</t>
  </si>
  <si>
    <t>E38000159</t>
  </si>
  <si>
    <t>06Y</t>
  </si>
  <si>
    <t>NHS South Norfolk CCG</t>
  </si>
  <si>
    <t>E38000168</t>
  </si>
  <si>
    <t>99G</t>
  </si>
  <si>
    <t>NHS Southend CCG</t>
  </si>
  <si>
    <t>E38000185</t>
  </si>
  <si>
    <t>07G</t>
  </si>
  <si>
    <t>NHS Thurrock CCG</t>
  </si>
  <si>
    <t>E38000197</t>
  </si>
  <si>
    <t>07H</t>
  </si>
  <si>
    <t>NHS West Essex CCG</t>
  </si>
  <si>
    <t>E38000203</t>
  </si>
  <si>
    <t>07J</t>
  </si>
  <si>
    <t>NHS West Norfolk CCG</t>
  </si>
  <si>
    <t>E38000204</t>
  </si>
  <si>
    <t>07K</t>
  </si>
  <si>
    <t>NHS West Suffolk CCG</t>
  </si>
  <si>
    <t>E38000008</t>
  </si>
  <si>
    <t>02Q</t>
  </si>
  <si>
    <t>NHS Bassetlaw CCG</t>
  </si>
  <si>
    <t>EMAS</t>
  </si>
  <si>
    <t>E38000037</t>
  </si>
  <si>
    <t>03V</t>
  </si>
  <si>
    <t>NHS Corby CCG</t>
  </si>
  <si>
    <t>E38000051</t>
  </si>
  <si>
    <t>03W</t>
  </si>
  <si>
    <t>NHS East Leicestershire and Rutland CCG</t>
  </si>
  <si>
    <t>E38000058</t>
  </si>
  <si>
    <t>03X</t>
  </si>
  <si>
    <t>NHS Erewash CCG</t>
  </si>
  <si>
    <t>E38000071</t>
  </si>
  <si>
    <t>03Y</t>
  </si>
  <si>
    <t>NHS Hardwick CCG</t>
  </si>
  <si>
    <t>E38000097</t>
  </si>
  <si>
    <t>04C</t>
  </si>
  <si>
    <t>NHS Leicester City CCG</t>
  </si>
  <si>
    <t>E38000099</t>
  </si>
  <si>
    <t>03T</t>
  </si>
  <si>
    <t>NHS Lincolnshire East CCG</t>
  </si>
  <si>
    <t>E38000100</t>
  </si>
  <si>
    <t>04D</t>
  </si>
  <si>
    <t>NHS Lincolnshire West CCG</t>
  </si>
  <si>
    <t>E38000103</t>
  </si>
  <si>
    <t>04E</t>
  </si>
  <si>
    <t>NHS Mansfield and Ashfield CCG</t>
  </si>
  <si>
    <t>E38000108</t>
  </si>
  <si>
    <t>04G</t>
  </si>
  <si>
    <t>NHS Nene CCG</t>
  </si>
  <si>
    <t>E38000109</t>
  </si>
  <si>
    <t>04H</t>
  </si>
  <si>
    <t>NHS Newark &amp; Sherwood CCG</t>
  </si>
  <si>
    <t>E38000115</t>
  </si>
  <si>
    <t>04J</t>
  </si>
  <si>
    <t>NHS North Derbyshire CCG</t>
  </si>
  <si>
    <t>E38000119</t>
  </si>
  <si>
    <t>03H</t>
  </si>
  <si>
    <t>NHS North East Lincolnshire CCG</t>
  </si>
  <si>
    <t>E38000122</t>
  </si>
  <si>
    <t>03K</t>
  </si>
  <si>
    <t>NHS North Lincolnshire CCG</t>
  </si>
  <si>
    <t>E38000132</t>
  </si>
  <si>
    <t>04K</t>
  </si>
  <si>
    <t>NHS Nottingham City CCG</t>
  </si>
  <si>
    <t>E38000133</t>
  </si>
  <si>
    <t>04L</t>
  </si>
  <si>
    <t>NHS Nottingham North and East CCG</t>
  </si>
  <si>
    <t>E38000134</t>
  </si>
  <si>
    <t>04M</t>
  </si>
  <si>
    <t>NHS Nottingham West CCG</t>
  </si>
  <si>
    <t>E38000142</t>
  </si>
  <si>
    <t>04N</t>
  </si>
  <si>
    <t>NHS Rushcliffe CCG</t>
  </si>
  <si>
    <t>E38000157</t>
  </si>
  <si>
    <t>99D</t>
  </si>
  <si>
    <t>NHS South Lincolnshire CCG</t>
  </si>
  <si>
    <t>E38000165</t>
  </si>
  <si>
    <t>04Q</t>
  </si>
  <si>
    <t>NHS South West Lincolnshire CCG</t>
  </si>
  <si>
    <t>E38000169</t>
  </si>
  <si>
    <t>04R</t>
  </si>
  <si>
    <t>NHS Southern Derbyshire CCG</t>
  </si>
  <si>
    <t>E38000201</t>
  </si>
  <si>
    <t>04V</t>
  </si>
  <si>
    <t>NHS West Leicestershire CCG</t>
  </si>
  <si>
    <t>E38000087</t>
  </si>
  <si>
    <t>10L</t>
  </si>
  <si>
    <t>NHS Isle of Wight CCG</t>
  </si>
  <si>
    <t>IOW</t>
  </si>
  <si>
    <t>E38000004</t>
  </si>
  <si>
    <t>07L</t>
  </si>
  <si>
    <t>NHS Barking and Dagenham CCG</t>
  </si>
  <si>
    <t>E38000005</t>
  </si>
  <si>
    <t>07M</t>
  </si>
  <si>
    <t>NHS Barnet CCG</t>
  </si>
  <si>
    <t>E38000011</t>
  </si>
  <si>
    <t>07N</t>
  </si>
  <si>
    <t>NHS Bexley CCG</t>
  </si>
  <si>
    <t>E38000020</t>
  </si>
  <si>
    <t>07P</t>
  </si>
  <si>
    <t>NHS Brent CCG</t>
  </si>
  <si>
    <t>E38000023</t>
  </si>
  <si>
    <t>07Q</t>
  </si>
  <si>
    <t>NHS Bromley CCG</t>
  </si>
  <si>
    <t>E38000027</t>
  </si>
  <si>
    <t>07R</t>
  </si>
  <si>
    <t>NHS Camden CCG</t>
  </si>
  <si>
    <t>E38000031</t>
  </si>
  <si>
    <t>09A</t>
  </si>
  <si>
    <t>NHS Central London (Westminster) CCG</t>
  </si>
  <si>
    <t>E38000035</t>
  </si>
  <si>
    <t>07T</t>
  </si>
  <si>
    <t>NHS City and Hackney CCG</t>
  </si>
  <si>
    <t>E38000040</t>
  </si>
  <si>
    <t>07V</t>
  </si>
  <si>
    <t>NHS Croydon CCG</t>
  </si>
  <si>
    <t>E38000048</t>
  </si>
  <si>
    <t>07W</t>
  </si>
  <si>
    <t>NHS Ealing CCG</t>
  </si>
  <si>
    <t>E38000057</t>
  </si>
  <si>
    <t>07X</t>
  </si>
  <si>
    <t>NHS Enfield CCG</t>
  </si>
  <si>
    <t>E38000066</t>
  </si>
  <si>
    <t>08A</t>
  </si>
  <si>
    <t>NHS Greenwich CCG</t>
  </si>
  <si>
    <t>E38000070</t>
  </si>
  <si>
    <t>08C</t>
  </si>
  <si>
    <t>NHS Hammersmith and Fulham CCG</t>
  </si>
  <si>
    <t>E38000072</t>
  </si>
  <si>
    <t>08D</t>
  </si>
  <si>
    <t>NHS Haringey CCG</t>
  </si>
  <si>
    <t>E38000074</t>
  </si>
  <si>
    <t>08E</t>
  </si>
  <si>
    <t>NHS Harrow CCG</t>
  </si>
  <si>
    <t>E38000077</t>
  </si>
  <si>
    <t>08F</t>
  </si>
  <si>
    <t>NHS Havering CCG</t>
  </si>
  <si>
    <t>E38000082</t>
  </si>
  <si>
    <t>08G</t>
  </si>
  <si>
    <t>NHS Hillingdon CCG</t>
  </si>
  <si>
    <t>E38000084</t>
  </si>
  <si>
    <t>07Y</t>
  </si>
  <si>
    <t>NHS Hounslow CCG</t>
  </si>
  <si>
    <t>E38000088</t>
  </si>
  <si>
    <t>08H</t>
  </si>
  <si>
    <t>NHS Islington CCG</t>
  </si>
  <si>
    <t>E38000090</t>
  </si>
  <si>
    <t>08J</t>
  </si>
  <si>
    <t>NHS Kingston CCG</t>
  </si>
  <si>
    <t>E38000092</t>
  </si>
  <si>
    <t>08K</t>
  </si>
  <si>
    <t>NHS Lambeth CCG</t>
  </si>
  <si>
    <t>E38000098</t>
  </si>
  <si>
    <t>08L</t>
  </si>
  <si>
    <t>NHS Lewisham CCG</t>
  </si>
  <si>
    <t>E38000105</t>
  </si>
  <si>
    <t>08R</t>
  </si>
  <si>
    <t>NHS Merton CCG</t>
  </si>
  <si>
    <t>E38000113</t>
  </si>
  <si>
    <t>08M</t>
  </si>
  <si>
    <t>NHS Newham CCG</t>
  </si>
  <si>
    <t>E38000138</t>
  </si>
  <si>
    <t>08N</t>
  </si>
  <si>
    <t>NHS Redbridge CCG</t>
  </si>
  <si>
    <t>E38000140</t>
  </si>
  <si>
    <t>08P</t>
  </si>
  <si>
    <t>NHS Richmond CCG</t>
  </si>
  <si>
    <t>E38000171</t>
  </si>
  <si>
    <t>08Q</t>
  </si>
  <si>
    <t>NHS Southwark CCG</t>
  </si>
  <si>
    <t>E38000179</t>
  </si>
  <si>
    <t>08T</t>
  </si>
  <si>
    <t>NHS Sutton CCG</t>
  </si>
  <si>
    <t>E38000186</t>
  </si>
  <si>
    <t>08V</t>
  </si>
  <si>
    <t>NHS Tower Hamlets CCG</t>
  </si>
  <si>
    <t>E38000192</t>
  </si>
  <si>
    <t>08W</t>
  </si>
  <si>
    <t>NHS Waltham Forest CCG</t>
  </si>
  <si>
    <t>E38000193</t>
  </si>
  <si>
    <t>08X</t>
  </si>
  <si>
    <t>NHS Wandsworth CCG</t>
  </si>
  <si>
    <t>E38000202</t>
  </si>
  <si>
    <t>08Y</t>
  </si>
  <si>
    <t>NHS West London CCG</t>
  </si>
  <si>
    <t>E38000042</t>
  </si>
  <si>
    <t>00C</t>
  </si>
  <si>
    <t>NHS Darlington CCG</t>
  </si>
  <si>
    <t>NEAS</t>
  </si>
  <si>
    <t>E38000047</t>
  </si>
  <si>
    <t>00D</t>
  </si>
  <si>
    <t>NHS Durham Dales, Easington and Sedgefield CCG</t>
  </si>
  <si>
    <t>E38000075</t>
  </si>
  <si>
    <t>00K</t>
  </si>
  <si>
    <t>NHS Hartlepool and Stockton-on-Tees CCG</t>
  </si>
  <si>
    <t>E38000212</t>
  </si>
  <si>
    <t>13T</t>
  </si>
  <si>
    <t>NHS Newcastle Gateshead CCG</t>
  </si>
  <si>
    <t>E38000116</t>
  </si>
  <si>
    <t>00J</t>
  </si>
  <si>
    <t>NHS North Durham CCG</t>
  </si>
  <si>
    <t>E38000127</t>
  </si>
  <si>
    <t>99C</t>
  </si>
  <si>
    <t>NHS North Tyneside CCG</t>
  </si>
  <si>
    <t>E38000130</t>
  </si>
  <si>
    <t>00L</t>
  </si>
  <si>
    <t>NHS Northumberland CCG</t>
  </si>
  <si>
    <t>E38000162</t>
  </si>
  <si>
    <t>00M</t>
  </si>
  <si>
    <t>NHS South Tees CCG</t>
  </si>
  <si>
    <t>E38000163</t>
  </si>
  <si>
    <t>00N</t>
  </si>
  <si>
    <t>NHS South Tyneside CCG</t>
  </si>
  <si>
    <t>E38000176</t>
  </si>
  <si>
    <t>00P</t>
  </si>
  <si>
    <t>NHS Sunderland CCG</t>
  </si>
  <si>
    <t>E38000014</t>
  </si>
  <si>
    <t>00Q</t>
  </si>
  <si>
    <t>NHS Blackburn with Darwen CCG</t>
  </si>
  <si>
    <t>NWAS</t>
  </si>
  <si>
    <t>E38000015</t>
  </si>
  <si>
    <t>00R</t>
  </si>
  <si>
    <t>NHS Blackpool CCG</t>
  </si>
  <si>
    <t>E38000016</t>
  </si>
  <si>
    <t>00T</t>
  </si>
  <si>
    <t>NHS Bolton CCG</t>
  </si>
  <si>
    <t>E38000024</t>
  </si>
  <si>
    <t>00V</t>
  </si>
  <si>
    <t>NHS Bury CCG</t>
  </si>
  <si>
    <t>E38000032</t>
  </si>
  <si>
    <t>00W</t>
  </si>
  <si>
    <t>NHS Central Manchester CCG</t>
  </si>
  <si>
    <t>E38000034</t>
  </si>
  <si>
    <t>00X</t>
  </si>
  <si>
    <t>NHS Chorley and South Ribble CCG</t>
  </si>
  <si>
    <t>E38000041</t>
  </si>
  <si>
    <t>01H</t>
  </si>
  <si>
    <t>NHS Cumbria CCG</t>
  </si>
  <si>
    <t>E38000050</t>
  </si>
  <si>
    <t>01A</t>
  </si>
  <si>
    <t>NHS East Lancashire CCG</t>
  </si>
  <si>
    <t>E38000056</t>
  </si>
  <si>
    <t>01C</t>
  </si>
  <si>
    <t>NHS Eastern Cheshire CCG</t>
  </si>
  <si>
    <t>E38000060</t>
  </si>
  <si>
    <t>02M</t>
  </si>
  <si>
    <t>NHS Fylde &amp; Wyre CCG</t>
  </si>
  <si>
    <t>E38000065</t>
  </si>
  <si>
    <t>01E</t>
  </si>
  <si>
    <t>NHS Greater Preston CCG</t>
  </si>
  <si>
    <t>E38000068</t>
  </si>
  <si>
    <t>01F</t>
  </si>
  <si>
    <t>NHS Halton CCG</t>
  </si>
  <si>
    <t>E38000080</t>
  </si>
  <si>
    <t>01D</t>
  </si>
  <si>
    <t>NHS Heywood, Middleton and Rochdale CCG</t>
  </si>
  <si>
    <t>E38000091</t>
  </si>
  <si>
    <t>01J</t>
  </si>
  <si>
    <t>NHS Knowsley CCG</t>
  </si>
  <si>
    <t>E38000093</t>
  </si>
  <si>
    <t>01K</t>
  </si>
  <si>
    <t>NHS Lancashire North CCG</t>
  </si>
  <si>
    <t>E38000101</t>
  </si>
  <si>
    <t>99A</t>
  </si>
  <si>
    <t>NHS Liverpool CCG</t>
  </si>
  <si>
    <t>E38000123</t>
  </si>
  <si>
    <t>01M</t>
  </si>
  <si>
    <t>NHS North Manchester CCG</t>
  </si>
  <si>
    <t>E38000135</t>
  </si>
  <si>
    <t>00Y</t>
  </si>
  <si>
    <t>NHS Oldham CCG</t>
  </si>
  <si>
    <t>E38000143</t>
  </si>
  <si>
    <t>01G</t>
  </si>
  <si>
    <t>NHS Salford CCG</t>
  </si>
  <si>
    <t>E38000151</t>
  </si>
  <si>
    <t>01R</t>
  </si>
  <si>
    <t>NHS South Cheshire CCG</t>
  </si>
  <si>
    <t>E38000158</t>
  </si>
  <si>
    <t>01N</t>
  </si>
  <si>
    <t>NHS South Manchester CCG</t>
  </si>
  <si>
    <t>E38000161</t>
  </si>
  <si>
    <t>01T</t>
  </si>
  <si>
    <t>NHS South Sefton CCG</t>
  </si>
  <si>
    <t>E38000170</t>
  </si>
  <si>
    <t>01V</t>
  </si>
  <si>
    <t>NHS Southport and Formby CCG</t>
  </si>
  <si>
    <t>E38000172</t>
  </si>
  <si>
    <t>01X</t>
  </si>
  <si>
    <t>NHS St Helens CCG</t>
  </si>
  <si>
    <t>E38000174</t>
  </si>
  <si>
    <t>01W</t>
  </si>
  <si>
    <t>NHS Stockport CCG</t>
  </si>
  <si>
    <t>E38000182</t>
  </si>
  <si>
    <t>01Y</t>
  </si>
  <si>
    <t>NHS Tameside and Glossop CCG</t>
  </si>
  <si>
    <t>E38000187</t>
  </si>
  <si>
    <t>02A</t>
  </si>
  <si>
    <t>NHS Trafford CCG</t>
  </si>
  <si>
    <t>E38000189</t>
  </si>
  <si>
    <t>02D</t>
  </si>
  <si>
    <t>NHS Vale Royal CCG</t>
  </si>
  <si>
    <t>E38000194</t>
  </si>
  <si>
    <t>02E</t>
  </si>
  <si>
    <t>NHS Warrington CCG</t>
  </si>
  <si>
    <t>E38000196</t>
  </si>
  <si>
    <t>02F</t>
  </si>
  <si>
    <t>NHS West Cheshire CCG</t>
  </si>
  <si>
    <t>E38000200</t>
  </si>
  <si>
    <t>02G</t>
  </si>
  <si>
    <t>NHS West Lancashire CCG</t>
  </si>
  <si>
    <t>E38000205</t>
  </si>
  <si>
    <t>02H</t>
  </si>
  <si>
    <t>NHS Wigan Borough CCG</t>
  </si>
  <si>
    <t>E38000208</t>
  </si>
  <si>
    <t>12F</t>
  </si>
  <si>
    <t>NHS Wirral CCG</t>
  </si>
  <si>
    <t>E38000003</t>
  </si>
  <si>
    <t>10Y</t>
  </si>
  <si>
    <t>NHS Aylesbury Vale CCG</t>
  </si>
  <si>
    <t>SCAS</t>
  </si>
  <si>
    <t>E38000017</t>
  </si>
  <si>
    <t>10G</t>
  </si>
  <si>
    <t>NHS Bracknell and Ascot CCG</t>
  </si>
  <si>
    <t>E38000033</t>
  </si>
  <si>
    <t>10H</t>
  </si>
  <si>
    <t>NHS Chiltern CCG</t>
  </si>
  <si>
    <t>E38000059</t>
  </si>
  <si>
    <t>10K</t>
  </si>
  <si>
    <t>NHS Fareham and Gosport CCG</t>
  </si>
  <si>
    <t>E38000107</t>
  </si>
  <si>
    <t>04F</t>
  </si>
  <si>
    <t>NHS Milton Keynes CCG</t>
  </si>
  <si>
    <t>E38000110</t>
  </si>
  <si>
    <t>10M</t>
  </si>
  <si>
    <t>NHS Newbury and District CCG</t>
  </si>
  <si>
    <t>E38000114</t>
  </si>
  <si>
    <t>10N</t>
  </si>
  <si>
    <t>NHS North &amp; West Reading CCG</t>
  </si>
  <si>
    <t>E38000120</t>
  </si>
  <si>
    <t>10J</t>
  </si>
  <si>
    <t>NHS North Hampshire CCG</t>
  </si>
  <si>
    <t>E38000136</t>
  </si>
  <si>
    <t>10Q</t>
  </si>
  <si>
    <t>NHS Oxfordshire CCG</t>
  </si>
  <si>
    <t>E38000137</t>
  </si>
  <si>
    <t>10R</t>
  </si>
  <si>
    <t>NHS Portsmouth CCG</t>
  </si>
  <si>
    <t>E38000148</t>
  </si>
  <si>
    <t>10T</t>
  </si>
  <si>
    <t>NHS Slough CCG</t>
  </si>
  <si>
    <t>E38000154</t>
  </si>
  <si>
    <t>10V</t>
  </si>
  <si>
    <t>NHS South Eastern Hampshire CCG</t>
  </si>
  <si>
    <t>E38000160</t>
  </si>
  <si>
    <t>10W</t>
  </si>
  <si>
    <t>NHS South Reading CCG</t>
  </si>
  <si>
    <t>E38000167</t>
  </si>
  <si>
    <t>10X</t>
  </si>
  <si>
    <t>NHS Southampton CCG</t>
  </si>
  <si>
    <t>E38000198</t>
  </si>
  <si>
    <t>11A</t>
  </si>
  <si>
    <t>NHS West Hampshire CCG</t>
  </si>
  <si>
    <t>E38000207</t>
  </si>
  <si>
    <t>11C</t>
  </si>
  <si>
    <t>NHS Windsor, Ascot and Maidenhead CCG</t>
  </si>
  <si>
    <t>E38000209</t>
  </si>
  <si>
    <t>11D</t>
  </si>
  <si>
    <t>NHS Wokingham CCG</t>
  </si>
  <si>
    <t>E38000002</t>
  </si>
  <si>
    <t>09C</t>
  </si>
  <si>
    <t>NHS Ashford CCG</t>
  </si>
  <si>
    <t>SECAmb</t>
  </si>
  <si>
    <t>E38000021</t>
  </si>
  <si>
    <t>09D</t>
  </si>
  <si>
    <t>NHS Brighton and Hove CCG</t>
  </si>
  <si>
    <t>E38000029</t>
  </si>
  <si>
    <t>09E</t>
  </si>
  <si>
    <t>NHS Canterbury and Coastal CCG</t>
  </si>
  <si>
    <t>E38000213</t>
  </si>
  <si>
    <t>09G</t>
  </si>
  <si>
    <t>NHS Coastal West Sussex CCG</t>
  </si>
  <si>
    <t>E38000039</t>
  </si>
  <si>
    <t>09H</t>
  </si>
  <si>
    <t>NHS Crawley CCG</t>
  </si>
  <si>
    <t>E38000043</t>
  </si>
  <si>
    <t>09J</t>
  </si>
  <si>
    <t>NHS Dartford, Gravesham and Swanley CCG</t>
  </si>
  <si>
    <t>E38000054</t>
  </si>
  <si>
    <t>09L</t>
  </si>
  <si>
    <t>NHS East Surrey CCG</t>
  </si>
  <si>
    <t>E38000055</t>
  </si>
  <si>
    <t>09F</t>
  </si>
  <si>
    <t>NHS Eastbourne, Hailsham and Seaford CCG</t>
  </si>
  <si>
    <t>E38000214</t>
  </si>
  <si>
    <t>09N</t>
  </si>
  <si>
    <t>NHS Guildford and Waverley CCG</t>
  </si>
  <si>
    <t>E38000076</t>
  </si>
  <si>
    <t>09P</t>
  </si>
  <si>
    <t>NHS Hastings and Rother CCG</t>
  </si>
  <si>
    <t>E38000081</t>
  </si>
  <si>
    <t>99K</t>
  </si>
  <si>
    <t>NHS High Weald Lewes Havens CCG</t>
  </si>
  <si>
    <t>E38000083</t>
  </si>
  <si>
    <t>09X</t>
  </si>
  <si>
    <t>NHS Horsham and Mid Sussex CCG</t>
  </si>
  <si>
    <t>E38000104</t>
  </si>
  <si>
    <t>09W</t>
  </si>
  <si>
    <t>NHS Medway CCG</t>
  </si>
  <si>
    <t>E38000118</t>
  </si>
  <si>
    <t>99M</t>
  </si>
  <si>
    <t>NHS North East Hampshire and Farnham CCG</t>
  </si>
  <si>
    <t>E38000128</t>
  </si>
  <si>
    <t>09Y</t>
  </si>
  <si>
    <t>NHS North West Surrey CCG</t>
  </si>
  <si>
    <t>E38000156</t>
  </si>
  <si>
    <t>10A</t>
  </si>
  <si>
    <t>NHS South Kent Coast CCG</t>
  </si>
  <si>
    <t>E38000177</t>
  </si>
  <si>
    <t>99H</t>
  </si>
  <si>
    <t>NHS Surrey Downs CCG</t>
  </si>
  <si>
    <t>E38000178</t>
  </si>
  <si>
    <t>10C</t>
  </si>
  <si>
    <t>NHS Surrey Heath CCG</t>
  </si>
  <si>
    <t>E38000180</t>
  </si>
  <si>
    <t>10D</t>
  </si>
  <si>
    <t>NHS Swale CCG</t>
  </si>
  <si>
    <t>E38000184</t>
  </si>
  <si>
    <t>10E</t>
  </si>
  <si>
    <t>NHS Thanet CCG</t>
  </si>
  <si>
    <t>E38000199</t>
  </si>
  <si>
    <t>99J</t>
  </si>
  <si>
    <t>NHS West Kent CCG</t>
  </si>
  <si>
    <t>E38000009</t>
  </si>
  <si>
    <t>11E</t>
  </si>
  <si>
    <t>NHS Bath and North East Somerset CCG</t>
  </si>
  <si>
    <t>E38000022</t>
  </si>
  <si>
    <t>11H</t>
  </si>
  <si>
    <t>NHS Bristol CCG</t>
  </si>
  <si>
    <t>E38000045</t>
  </si>
  <si>
    <t>11J</t>
  </si>
  <si>
    <t>NHS Dorset CCG</t>
  </si>
  <si>
    <t>E38000062</t>
  </si>
  <si>
    <t>11M</t>
  </si>
  <si>
    <t>NHS Gloucestershire CCG</t>
  </si>
  <si>
    <t>E38000089</t>
  </si>
  <si>
    <t>11N</t>
  </si>
  <si>
    <t>NHS Kernow CCG</t>
  </si>
  <si>
    <t>E38000125</t>
  </si>
  <si>
    <t>11T</t>
  </si>
  <si>
    <t>NHS North Somerset CCG</t>
  </si>
  <si>
    <t>E38000129</t>
  </si>
  <si>
    <t>99P</t>
  </si>
  <si>
    <t>NHS Northern, Eastern and Western Devon CCG</t>
  </si>
  <si>
    <t>E38000150</t>
  </si>
  <si>
    <t>11X</t>
  </si>
  <si>
    <t>NHS Somerset CCG</t>
  </si>
  <si>
    <t>E38000152</t>
  </si>
  <si>
    <t>99Q</t>
  </si>
  <si>
    <t>NHS South Devon and Torbay CCG</t>
  </si>
  <si>
    <t>E38000155</t>
  </si>
  <si>
    <t>12A</t>
  </si>
  <si>
    <t>NHS South Gloucestershire CCG</t>
  </si>
  <si>
    <t>E38000181</t>
  </si>
  <si>
    <t>12D</t>
  </si>
  <si>
    <t>NHS Swindon CCG</t>
  </si>
  <si>
    <t>E38000206</t>
  </si>
  <si>
    <t>99N</t>
  </si>
  <si>
    <t>NHS Wiltshire CCG</t>
  </si>
  <si>
    <t>E38000012</t>
  </si>
  <si>
    <t>13P</t>
  </si>
  <si>
    <t>NHS Birmingham CrossCity CCG</t>
  </si>
  <si>
    <t>WMAS</t>
  </si>
  <si>
    <t>E38000013</t>
  </si>
  <si>
    <t>04X</t>
  </si>
  <si>
    <t>NHS Birmingham South and Central CCG</t>
  </si>
  <si>
    <t>E38000028</t>
  </si>
  <si>
    <t>04Y</t>
  </si>
  <si>
    <t>NHS Cannock Chase CCG</t>
  </si>
  <si>
    <t>E38000038</t>
  </si>
  <si>
    <t>05A</t>
  </si>
  <si>
    <t>NHS Coventry and Rugby CCG</t>
  </si>
  <si>
    <t>E38000046</t>
  </si>
  <si>
    <t>05C</t>
  </si>
  <si>
    <t>NHS Dudley CCG</t>
  </si>
  <si>
    <t>E38000053</t>
  </si>
  <si>
    <t>05D</t>
  </si>
  <si>
    <t>NHS East Staffordshire CCG</t>
  </si>
  <si>
    <t>E38000078</t>
  </si>
  <si>
    <t>05F</t>
  </si>
  <si>
    <t>NHS Herefordshire CCG</t>
  </si>
  <si>
    <t>E38000126</t>
  </si>
  <si>
    <t>05G</t>
  </si>
  <si>
    <t>NHS North Staffordshire CCG</t>
  </si>
  <si>
    <t>E38000139</t>
  </si>
  <si>
    <t>05J</t>
  </si>
  <si>
    <t>NHS Redditch and Bromsgrove CCG</t>
  </si>
  <si>
    <t>E38000144</t>
  </si>
  <si>
    <t>05L</t>
  </si>
  <si>
    <t>NHS Sandwell and West Birmingham CCG</t>
  </si>
  <si>
    <t>E38000147</t>
  </si>
  <si>
    <t>05N</t>
  </si>
  <si>
    <t>NHS Shropshire CCG</t>
  </si>
  <si>
    <t>E38000149</t>
  </si>
  <si>
    <t>05P</t>
  </si>
  <si>
    <t>NHS Solihull CCG</t>
  </si>
  <si>
    <t>E38000153</t>
  </si>
  <si>
    <t>05Q</t>
  </si>
  <si>
    <t>NHS South East Staffordshire and Seisdon Peninsula CCG</t>
  </si>
  <si>
    <t>E38000164</t>
  </si>
  <si>
    <t>05R</t>
  </si>
  <si>
    <t>NHS South Warwickshire CCG</t>
  </si>
  <si>
    <t>E38000166</t>
  </si>
  <si>
    <t>05T</t>
  </si>
  <si>
    <t>NHS South Worcestershire CCG</t>
  </si>
  <si>
    <t>E38000173</t>
  </si>
  <si>
    <t>05V</t>
  </si>
  <si>
    <t>NHS Stafford and Surrounds CCG</t>
  </si>
  <si>
    <t>E38000175</t>
  </si>
  <si>
    <t>05W</t>
  </si>
  <si>
    <t>NHS Stoke on Trent CCG</t>
  </si>
  <si>
    <t>E38000183</t>
  </si>
  <si>
    <t>05X</t>
  </si>
  <si>
    <t>NHS Telford and Wrekin CCG</t>
  </si>
  <si>
    <t>E38000191</t>
  </si>
  <si>
    <t>05Y</t>
  </si>
  <si>
    <t>NHS Walsall CCG</t>
  </si>
  <si>
    <t>E38000195</t>
  </si>
  <si>
    <t>05H</t>
  </si>
  <si>
    <t>NHS Warwickshire North CCG</t>
  </si>
  <si>
    <t>E38000210</t>
  </si>
  <si>
    <t>06A</t>
  </si>
  <si>
    <t>NHS Wolverhampton CCG</t>
  </si>
  <si>
    <t>E38000211</t>
  </si>
  <si>
    <t>06D</t>
  </si>
  <si>
    <t>NHS Wyre Forest CCG</t>
  </si>
  <si>
    <t>E38000001</t>
  </si>
  <si>
    <t>02N</t>
  </si>
  <si>
    <t>NHS Airedale, Wharfedale and Craven CCG</t>
  </si>
  <si>
    <t>YAS</t>
  </si>
  <si>
    <t>E38000006</t>
  </si>
  <si>
    <t>02P</t>
  </si>
  <si>
    <t>NHS Barnsley CCG</t>
  </si>
  <si>
    <t>E38000018</t>
  </si>
  <si>
    <t>02W</t>
  </si>
  <si>
    <t>NHS Bradford City CCG</t>
  </si>
  <si>
    <t>E38000019</t>
  </si>
  <si>
    <t>02R</t>
  </si>
  <si>
    <t>NHS Bradford Districts CCG</t>
  </si>
  <si>
    <t>E38000025</t>
  </si>
  <si>
    <t>02T</t>
  </si>
  <si>
    <t>NHS Calderdale CCG</t>
  </si>
  <si>
    <t>E38000044</t>
  </si>
  <si>
    <t>02X</t>
  </si>
  <si>
    <t>NHS Doncaster CCG</t>
  </si>
  <si>
    <t>E38000052</t>
  </si>
  <si>
    <t>02Y</t>
  </si>
  <si>
    <t>NHS East Riding of Yorkshire CCG</t>
  </si>
  <si>
    <t>E38000064</t>
  </si>
  <si>
    <t>03A</t>
  </si>
  <si>
    <t>NHS Greater Huddersfield CCG</t>
  </si>
  <si>
    <t>E38000069</t>
  </si>
  <si>
    <t>03D</t>
  </si>
  <si>
    <t>NHS Hambleton, Richmondshire and Whitby CCG</t>
  </si>
  <si>
    <t>E38000073</t>
  </si>
  <si>
    <t>03E</t>
  </si>
  <si>
    <t>NHS Harrogate and Rural District CCG</t>
  </si>
  <si>
    <t>E38000085</t>
  </si>
  <si>
    <t>03F</t>
  </si>
  <si>
    <t>NHS Hull CCG</t>
  </si>
  <si>
    <t>E38000094</t>
  </si>
  <si>
    <t>02V</t>
  </si>
  <si>
    <t>NHS Leeds North CCG</t>
  </si>
  <si>
    <t>E38000095</t>
  </si>
  <si>
    <t>03G</t>
  </si>
  <si>
    <t>NHS Leeds South and East CCG</t>
  </si>
  <si>
    <t>E38000096</t>
  </si>
  <si>
    <t>03C</t>
  </si>
  <si>
    <t>NHS Leeds West CCG</t>
  </si>
  <si>
    <t>E38000121</t>
  </si>
  <si>
    <t>03J</t>
  </si>
  <si>
    <t>NHS North Kirklees CCG</t>
  </si>
  <si>
    <t>E38000141</t>
  </si>
  <si>
    <t>03L</t>
  </si>
  <si>
    <t>NHS Rotherham CCG</t>
  </si>
  <si>
    <t>E38000145</t>
  </si>
  <si>
    <t>03M</t>
  </si>
  <si>
    <t>NHS Scarborough and Ryedale CCG</t>
  </si>
  <si>
    <t>E38000146</t>
  </si>
  <si>
    <t>03N</t>
  </si>
  <si>
    <t>NHS Sheffield CCG</t>
  </si>
  <si>
    <t>E38000188</t>
  </si>
  <si>
    <t>03Q</t>
  </si>
  <si>
    <t>NHS Vale of York CCG</t>
  </si>
  <si>
    <t>E38000190</t>
  </si>
  <si>
    <t>03R</t>
  </si>
  <si>
    <t>NHS Wakefield CCG</t>
  </si>
  <si>
    <t>Clinical Commissioning Groups (July 2015 version): Ambulance Service provider</t>
  </si>
  <si>
    <t>- denotes not available from SWAS in November 2015</t>
  </si>
  <si>
    <t>James Thomas</t>
  </si>
  <si>
    <t>NHS England, Operational Information for Commissioning (National)</t>
  </si>
  <si>
    <t>james.thomas5@nhs.net</t>
  </si>
  <si>
    <t>0113 8250717</t>
  </si>
  <si>
    <t>James Thomas, james.thomas5@nhs.net</t>
  </si>
  <si>
    <t>West Midlands, South East Coast and South Western have no data record for frequent callers in February 2016 submission</t>
  </si>
  <si>
    <t>March 2016</t>
  </si>
  <si>
    <t>2015-16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</si>
</sst>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0.0%"/>
    <numFmt numFmtId="165" formatCode="#,##0;\-#,##0;\-"/>
    <numFmt numFmtId="169" formatCode="ddd\ d\ mmm\ yyyy"/>
    <numFmt numFmtId="173" formatCode="_-* #,##0_-;\-* #,##0_-;_-* &quot;-&quot;??_-;_-@_-"/>
    <numFmt numFmtId="174" formatCode="d\ mmmm\ yyyy"/>
    <numFmt numFmtId="175" formatCode="#,##0;[Red]\-#,##0;\-"/>
    <numFmt numFmtId="176" formatCode="#,##0.0"/>
    <numFmt numFmtId="178" formatCode="#,##0_ ;\-#,##0\ "/>
    <numFmt numFmtId="179" formatCode="0.0%\ &quot;*&quot;"/>
  </numFmts>
  <fonts count="31" x14ac:knownFonts="1">
    <font>
      <sz val="10"/>
      <name val="Arial"/>
    </font>
    <font>
      <sz val="8"/>
      <color theme="1"/>
      <name val="Arial"/>
      <family val="2"/>
    </font>
    <font>
      <sz val="11"/>
      <color theme="1"/>
      <name val="Calibri"/>
      <family val="2"/>
      <scheme val="minor"/>
    </font>
    <font>
      <sz val="10"/>
      <name val="Arial"/>
      <family val="2"/>
    </font>
    <font>
      <b/>
      <sz val="10"/>
      <name val="Arial"/>
      <family val="2"/>
    </font>
    <font>
      <sz val="10"/>
      <name val="Arial"/>
      <family val="2"/>
    </font>
    <font>
      <sz val="8"/>
      <name val="Arial"/>
      <family val="2"/>
    </font>
    <font>
      <sz val="12"/>
      <name val="Arial"/>
      <family val="2"/>
    </font>
    <font>
      <b/>
      <sz val="12"/>
      <name val="Arial"/>
      <family val="2"/>
    </font>
    <font>
      <b/>
      <sz val="14"/>
      <name val="Arial"/>
      <family val="2"/>
    </font>
    <font>
      <b/>
      <sz val="12"/>
      <color rgb="FF0070C0"/>
      <name val="Arial"/>
      <family val="2"/>
    </font>
    <font>
      <b/>
      <sz val="8"/>
      <name val="Arial"/>
      <family val="2"/>
    </font>
    <font>
      <sz val="9"/>
      <color indexed="81"/>
      <name val="Tahoma"/>
      <family val="2"/>
    </font>
    <font>
      <vertAlign val="superscript"/>
      <sz val="8"/>
      <name val="Arial"/>
      <family val="2"/>
    </font>
    <font>
      <vertAlign val="superscript"/>
      <sz val="10"/>
      <name val="Arial"/>
      <family val="2"/>
    </font>
    <font>
      <vertAlign val="superscript"/>
      <sz val="8.5"/>
      <name val="Arial"/>
      <family val="2"/>
    </font>
    <font>
      <sz val="8"/>
      <color theme="0"/>
      <name val="Arial"/>
      <family val="2"/>
    </font>
    <font>
      <sz val="10"/>
      <name val="Arial"/>
      <family val="2"/>
    </font>
    <font>
      <u/>
      <sz val="10"/>
      <color rgb="FF0072C6"/>
      <name val="Arial"/>
      <family val="2"/>
    </font>
    <font>
      <u/>
      <sz val="10"/>
      <color rgb="FFA00054"/>
      <name val="Arial"/>
      <family val="2"/>
    </font>
    <font>
      <b/>
      <sz val="12"/>
      <color rgb="FF0072C6"/>
      <name val="Arial"/>
      <family val="2"/>
    </font>
    <font>
      <u/>
      <sz val="8"/>
      <color rgb="FF0072C6"/>
      <name val="Arial"/>
      <family val="2"/>
    </font>
    <font>
      <sz val="8"/>
      <color rgb="FF0072C6"/>
      <name val="Arial"/>
      <family val="2"/>
    </font>
    <font>
      <sz val="10"/>
      <color rgb="FF0072C6"/>
      <name val="Arial"/>
      <family val="2"/>
    </font>
    <font>
      <sz val="12"/>
      <color rgb="FF0072C6"/>
      <name val="Arial"/>
      <family val="2"/>
    </font>
    <font>
      <sz val="10"/>
      <color theme="0"/>
      <name val="Arial"/>
      <family val="2"/>
    </font>
    <font>
      <u/>
      <sz val="10"/>
      <color theme="10"/>
      <name val="Arial"/>
      <family val="2"/>
    </font>
    <font>
      <b/>
      <sz val="10"/>
      <color theme="0"/>
      <name val="Arial"/>
      <family val="2"/>
    </font>
    <font>
      <b/>
      <sz val="8"/>
      <color theme="1"/>
      <name val="Arial"/>
      <family val="2"/>
    </font>
    <font>
      <b/>
      <sz val="10"/>
      <color rgb="FF00B050"/>
      <name val="Arial"/>
      <family val="2"/>
    </font>
    <font>
      <b/>
      <sz val="10"/>
      <color theme="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11">
    <xf numFmtId="0" fontId="0" fillId="0" borderId="0"/>
    <xf numFmtId="0" fontId="18" fillId="0" borderId="0" applyNumberFormat="0" applyFill="0" applyBorder="0" applyAlignment="0" applyProtection="0"/>
    <xf numFmtId="0" fontId="5"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17" fillId="0" borderId="0" applyFont="0" applyFill="0" applyBorder="0" applyAlignment="0" applyProtection="0"/>
    <xf numFmtId="0" fontId="19" fillId="0" borderId="0" applyNumberFormat="0" applyFill="0" applyBorder="0" applyAlignment="0" applyProtection="0"/>
    <xf numFmtId="0" fontId="26" fillId="0" borderId="0" applyNumberFormat="0" applyFill="0" applyBorder="0" applyAlignment="0" applyProtection="0"/>
    <xf numFmtId="0" fontId="2" fillId="0" borderId="0"/>
  </cellStyleXfs>
  <cellXfs count="292">
    <xf numFmtId="0" fontId="0" fillId="0" borderId="0" xfId="0"/>
    <xf numFmtId="0" fontId="6" fillId="0" borderId="0" xfId="0" applyFont="1"/>
    <xf numFmtId="0" fontId="5" fillId="3" borderId="0" xfId="0" applyFont="1" applyFill="1" applyBorder="1" applyAlignment="1" applyProtection="1">
      <protection hidden="1"/>
    </xf>
    <xf numFmtId="0" fontId="5" fillId="3" borderId="0" xfId="0" applyFont="1" applyFill="1" applyBorder="1" applyAlignment="1" applyProtection="1">
      <alignment horizontal="center"/>
      <protection hidden="1"/>
    </xf>
    <xf numFmtId="0" fontId="6" fillId="0" borderId="0" xfId="0" applyFont="1" applyFill="1" applyBorder="1"/>
    <xf numFmtId="0" fontId="6" fillId="0" borderId="0" xfId="0" applyFont="1" applyFill="1" applyBorder="1" applyAlignment="1">
      <alignment horizontal="center" vertical="top" wrapText="1"/>
    </xf>
    <xf numFmtId="37" fontId="6" fillId="0" borderId="0" xfId="0" applyNumberFormat="1" applyFont="1" applyFill="1" applyBorder="1" applyAlignment="1">
      <alignment horizontal="right" vertical="top" wrapText="1"/>
    </xf>
    <xf numFmtId="165" fontId="6" fillId="0" borderId="0" xfId="0" applyNumberFormat="1" applyFont="1" applyFill="1" applyBorder="1"/>
    <xf numFmtId="165" fontId="6" fillId="0" borderId="0" xfId="0" applyNumberFormat="1" applyFont="1" applyFill="1" applyBorder="1" applyAlignment="1">
      <alignment horizontal="left"/>
    </xf>
    <xf numFmtId="165" fontId="6" fillId="0" borderId="0" xfId="0" applyNumberFormat="1" applyFont="1" applyAlignment="1"/>
    <xf numFmtId="0" fontId="6" fillId="0" borderId="0" xfId="0" applyFont="1" applyFill="1" applyBorder="1" applyAlignment="1">
      <alignment wrapText="1"/>
    </xf>
    <xf numFmtId="165" fontId="6" fillId="0" borderId="0" xfId="0" applyNumberFormat="1" applyFont="1" applyFill="1" applyBorder="1" applyAlignment="1">
      <alignment wrapText="1"/>
    </xf>
    <xf numFmtId="0" fontId="6" fillId="0" borderId="0" xfId="0" applyFont="1" applyFill="1" applyBorder="1" applyAlignment="1"/>
    <xf numFmtId="14" fontId="6" fillId="0" borderId="0" xfId="0" applyNumberFormat="1" applyFont="1" applyFill="1" applyBorder="1" applyAlignment="1"/>
    <xf numFmtId="0" fontId="5" fillId="2" borderId="0" xfId="0" applyFont="1" applyFill="1" applyAlignment="1" applyProtection="1">
      <protection hidden="1"/>
    </xf>
    <xf numFmtId="0" fontId="4" fillId="2" borderId="0" xfId="0" applyFont="1" applyFill="1" applyAlignment="1" applyProtection="1">
      <protection hidden="1"/>
    </xf>
    <xf numFmtId="49" fontId="4" fillId="2" borderId="0" xfId="0" quotePrefix="1" applyNumberFormat="1" applyFont="1" applyFill="1" applyAlignment="1" applyProtection="1">
      <protection hidden="1"/>
    </xf>
    <xf numFmtId="0" fontId="4" fillId="2" borderId="0" xfId="0" applyFont="1" applyFill="1" applyBorder="1" applyAlignment="1" applyProtection="1">
      <protection hidden="1"/>
    </xf>
    <xf numFmtId="0" fontId="5" fillId="2" borderId="0" xfId="0" applyFont="1" applyFill="1" applyBorder="1" applyAlignment="1" applyProtection="1">
      <alignment horizontal="right"/>
      <protection hidden="1"/>
    </xf>
    <xf numFmtId="0" fontId="5" fillId="2" borderId="0" xfId="0" applyFont="1" applyFill="1" applyAlignment="1" applyProtection="1">
      <alignment horizontal="right"/>
      <protection hidden="1"/>
    </xf>
    <xf numFmtId="0" fontId="8" fillId="2" borderId="0" xfId="0" applyFont="1" applyFill="1" applyAlignment="1" applyProtection="1">
      <protection hidden="1"/>
    </xf>
    <xf numFmtId="0" fontId="5" fillId="2" borderId="0" xfId="0" applyFont="1" applyFill="1" applyAlignment="1" applyProtection="1">
      <alignment horizontal="left"/>
      <protection hidden="1"/>
    </xf>
    <xf numFmtId="49" fontId="4" fillId="2" borderId="0" xfId="0" quotePrefix="1" applyNumberFormat="1" applyFont="1" applyFill="1" applyAlignment="1" applyProtection="1">
      <alignment horizontal="left"/>
      <protection hidden="1"/>
    </xf>
    <xf numFmtId="0" fontId="8" fillId="2" borderId="0" xfId="0" applyFont="1" applyFill="1" applyBorder="1" applyAlignment="1" applyProtection="1">
      <alignment horizontal="right"/>
      <protection hidden="1"/>
    </xf>
    <xf numFmtId="0" fontId="5" fillId="2" borderId="0" xfId="0" applyFont="1" applyFill="1" applyAlignment="1"/>
    <xf numFmtId="0" fontId="5" fillId="2" borderId="0" xfId="0" applyFont="1" applyFill="1" applyBorder="1" applyAlignment="1" applyProtection="1">
      <protection hidden="1"/>
    </xf>
    <xf numFmtId="3" fontId="5" fillId="0" borderId="8" xfId="0" applyNumberFormat="1" applyFont="1" applyFill="1" applyBorder="1" applyAlignment="1" applyProtection="1">
      <alignment horizontal="right" indent="3"/>
      <protection hidden="1"/>
    </xf>
    <xf numFmtId="3" fontId="5" fillId="0" borderId="0" xfId="0" applyNumberFormat="1" applyFont="1" applyFill="1" applyBorder="1" applyAlignment="1" applyProtection="1">
      <alignment horizontal="right" indent="3"/>
      <protection hidden="1"/>
    </xf>
    <xf numFmtId="164" fontId="5" fillId="0" borderId="7" xfId="3" applyNumberFormat="1" applyFont="1" applyFill="1" applyBorder="1" applyAlignment="1" applyProtection="1">
      <alignment horizontal="right" indent="3"/>
      <protection hidden="1"/>
    </xf>
    <xf numFmtId="164" fontId="4" fillId="0" borderId="10" xfId="3" applyNumberFormat="1" applyFont="1" applyFill="1" applyBorder="1" applyAlignment="1" applyProtection="1">
      <alignment horizontal="right" indent="3"/>
      <protection hidden="1"/>
    </xf>
    <xf numFmtId="0" fontId="5" fillId="2" borderId="0" xfId="0" quotePrefix="1" applyFont="1" applyFill="1" applyBorder="1" applyAlignment="1" applyProtection="1">
      <protection hidden="1"/>
    </xf>
    <xf numFmtId="0" fontId="5" fillId="0" borderId="2" xfId="0" applyFont="1" applyFill="1" applyBorder="1" applyAlignment="1" applyProtection="1">
      <alignment horizontal="center" wrapText="1"/>
      <protection hidden="1"/>
    </xf>
    <xf numFmtId="0" fontId="5" fillId="0" borderId="5" xfId="0" applyFont="1" applyFill="1" applyBorder="1" applyAlignment="1" applyProtection="1">
      <alignment horizontal="center" wrapText="1"/>
      <protection hidden="1"/>
    </xf>
    <xf numFmtId="0" fontId="5" fillId="0" borderId="6" xfId="0" applyFont="1" applyFill="1" applyBorder="1" applyAlignment="1" applyProtection="1">
      <alignment horizontal="center" wrapText="1"/>
      <protection hidden="1"/>
    </xf>
    <xf numFmtId="0" fontId="5" fillId="2" borderId="0" xfId="0" applyFont="1" applyFill="1" applyAlignment="1" applyProtection="1">
      <alignment horizontal="center" wrapText="1"/>
      <protection hidden="1"/>
    </xf>
    <xf numFmtId="0" fontId="5" fillId="3" borderId="0" xfId="0" applyFont="1" applyFill="1" applyAlignment="1" applyProtection="1">
      <alignment horizontal="center" wrapText="1"/>
      <protection hidden="1"/>
    </xf>
    <xf numFmtId="0" fontId="5" fillId="3" borderId="0" xfId="0" applyFont="1" applyFill="1" applyAlignment="1">
      <alignment horizontal="center" wrapText="1"/>
    </xf>
    <xf numFmtId="0" fontId="5" fillId="0" borderId="8" xfId="0" applyFont="1" applyFill="1" applyBorder="1" applyAlignment="1" applyProtection="1">
      <alignment horizontal="center" vertical="center"/>
      <protection hidden="1"/>
    </xf>
    <xf numFmtId="17" fontId="5" fillId="0" borderId="7" xfId="0" applyNumberFormat="1" applyFont="1" applyFill="1" applyBorder="1" applyAlignment="1" applyProtection="1">
      <alignment horizontal="center"/>
      <protection hidden="1"/>
    </xf>
    <xf numFmtId="0" fontId="4" fillId="0" borderId="8" xfId="0" applyFont="1" applyFill="1" applyBorder="1" applyAlignment="1" applyProtection="1">
      <alignment horizontal="center" vertical="center"/>
      <protection hidden="1"/>
    </xf>
    <xf numFmtId="17" fontId="4" fillId="0" borderId="3" xfId="0" applyNumberFormat="1" applyFont="1" applyFill="1" applyBorder="1" applyAlignment="1" applyProtection="1">
      <alignment horizontal="center"/>
      <protection hidden="1"/>
    </xf>
    <xf numFmtId="17" fontId="4" fillId="0" borderId="10" xfId="0" applyNumberFormat="1" applyFont="1" applyFill="1" applyBorder="1" applyAlignment="1" applyProtection="1">
      <alignment horizontal="center"/>
      <protection hidden="1"/>
    </xf>
    <xf numFmtId="0" fontId="5" fillId="0" borderId="8" xfId="0" applyFont="1" applyFill="1" applyBorder="1" applyAlignment="1" applyProtection="1">
      <alignment horizontal="center"/>
      <protection hidden="1"/>
    </xf>
    <xf numFmtId="3" fontId="5" fillId="0" borderId="7" xfId="0" applyNumberFormat="1" applyFont="1" applyFill="1" applyBorder="1" applyAlignment="1" applyProtection="1">
      <alignment horizontal="center"/>
      <protection hidden="1"/>
    </xf>
    <xf numFmtId="0" fontId="4" fillId="0" borderId="3" xfId="0" applyFont="1" applyFill="1" applyBorder="1" applyAlignment="1" applyProtection="1">
      <alignment horizontal="center"/>
      <protection hidden="1"/>
    </xf>
    <xf numFmtId="0" fontId="4" fillId="0" borderId="10" xfId="0" applyFont="1" applyFill="1" applyBorder="1" applyAlignment="1" applyProtection="1">
      <alignment horizontal="center"/>
      <protection hidden="1"/>
    </xf>
    <xf numFmtId="0" fontId="5" fillId="0" borderId="5" xfId="0" applyFont="1" applyFill="1" applyBorder="1" applyAlignment="1">
      <alignment horizontal="center" wrapText="1"/>
    </xf>
    <xf numFmtId="0" fontId="5" fillId="0" borderId="6" xfId="0" applyFont="1" applyFill="1" applyBorder="1" applyAlignment="1">
      <alignment horizontal="center" wrapText="1"/>
    </xf>
    <xf numFmtId="17" fontId="5" fillId="0" borderId="4" xfId="0" applyNumberFormat="1" applyFont="1" applyFill="1" applyBorder="1" applyAlignment="1" applyProtection="1">
      <alignment horizontal="center"/>
      <protection hidden="1"/>
    </xf>
    <xf numFmtId="0" fontId="4" fillId="2" borderId="0" xfId="0" applyFont="1" applyFill="1" applyAlignment="1"/>
    <xf numFmtId="49" fontId="7" fillId="3" borderId="0" xfId="0" quotePrefix="1" applyNumberFormat="1" applyFont="1" applyFill="1" applyBorder="1" applyAlignment="1" applyProtection="1">
      <alignment horizontal="center" vertical="center"/>
      <protection hidden="1"/>
    </xf>
    <xf numFmtId="0" fontId="7" fillId="3" borderId="0" xfId="0" applyFont="1" applyFill="1" applyBorder="1" applyAlignment="1" applyProtection="1">
      <alignment horizontal="center" vertical="center"/>
      <protection hidden="1"/>
    </xf>
    <xf numFmtId="0" fontId="7" fillId="3" borderId="0" xfId="0" applyFont="1" applyFill="1" applyBorder="1" applyAlignment="1" applyProtection="1">
      <alignment horizontal="center"/>
      <protection hidden="1"/>
    </xf>
    <xf numFmtId="0" fontId="9" fillId="2" borderId="9" xfId="0" applyFont="1" applyFill="1" applyBorder="1" applyAlignment="1" applyProtection="1">
      <alignment horizontal="center" vertical="top"/>
      <protection hidden="1"/>
    </xf>
    <xf numFmtId="49" fontId="10" fillId="3" borderId="0" xfId="0" quotePrefix="1" applyNumberFormat="1" applyFont="1" applyFill="1" applyBorder="1" applyAlignment="1" applyProtection="1">
      <alignment horizontal="center" vertical="center"/>
      <protection locked="0"/>
    </xf>
    <xf numFmtId="0" fontId="4" fillId="2" borderId="0" xfId="0" applyFont="1" applyFill="1" applyBorder="1" applyAlignment="1" applyProtection="1">
      <alignment horizontal="centerContinuous" vertical="top"/>
      <protection hidden="1"/>
    </xf>
    <xf numFmtId="0" fontId="7" fillId="2" borderId="0" xfId="0" applyFont="1" applyFill="1" applyBorder="1" applyAlignment="1" applyProtection="1">
      <alignment horizontal="center" vertical="center"/>
      <protection hidden="1"/>
    </xf>
    <xf numFmtId="0" fontId="6" fillId="0" borderId="0" xfId="0" applyFont="1" applyFill="1" applyBorder="1" applyAlignment="1">
      <alignment horizontal="left" vertical="top"/>
    </xf>
    <xf numFmtId="0" fontId="5" fillId="3" borderId="0" xfId="0" applyFont="1" applyFill="1" applyAlignment="1" applyProtection="1">
      <protection hidden="1"/>
    </xf>
    <xf numFmtId="0" fontId="5" fillId="0" borderId="11" xfId="0" applyFont="1" applyFill="1" applyBorder="1" applyAlignment="1" applyProtection="1">
      <alignment horizontal="center" vertical="center"/>
      <protection hidden="1"/>
    </xf>
    <xf numFmtId="164" fontId="5" fillId="0" borderId="7" xfId="3" applyNumberFormat="1" applyFont="1" applyFill="1" applyBorder="1" applyAlignment="1" applyProtection="1">
      <alignment horizontal="right" indent="4"/>
      <protection hidden="1"/>
    </xf>
    <xf numFmtId="164" fontId="4" fillId="0" borderId="10" xfId="3" applyNumberFormat="1" applyFont="1" applyFill="1" applyBorder="1" applyAlignment="1" applyProtection="1">
      <alignment horizontal="right" indent="4"/>
      <protection hidden="1"/>
    </xf>
    <xf numFmtId="164" fontId="5" fillId="0" borderId="4" xfId="3" applyNumberFormat="1" applyFont="1" applyFill="1" applyBorder="1" applyAlignment="1" applyProtection="1">
      <alignment horizontal="right" indent="4"/>
      <protection hidden="1"/>
    </xf>
    <xf numFmtId="164" fontId="5" fillId="0" borderId="4" xfId="3" applyNumberFormat="1" applyFont="1" applyFill="1" applyBorder="1" applyAlignment="1" applyProtection="1">
      <alignment horizontal="right" indent="6"/>
      <protection hidden="1"/>
    </xf>
    <xf numFmtId="164" fontId="5" fillId="0" borderId="7" xfId="3" applyNumberFormat="1" applyFont="1" applyFill="1" applyBorder="1" applyAlignment="1" applyProtection="1">
      <alignment horizontal="right" indent="6"/>
      <protection hidden="1"/>
    </xf>
    <xf numFmtId="164" fontId="4" fillId="0" borderId="10" xfId="3" applyNumberFormat="1" applyFont="1" applyFill="1" applyBorder="1" applyAlignment="1" applyProtection="1">
      <alignment horizontal="right" indent="6"/>
      <protection hidden="1"/>
    </xf>
    <xf numFmtId="0" fontId="3" fillId="0" borderId="5" xfId="0" applyFont="1" applyFill="1" applyBorder="1" applyAlignment="1">
      <alignment horizontal="center" wrapText="1"/>
    </xf>
    <xf numFmtId="0" fontId="3" fillId="0" borderId="6" xfId="0" applyFont="1" applyFill="1" applyBorder="1" applyAlignment="1">
      <alignment horizontal="center" wrapText="1"/>
    </xf>
    <xf numFmtId="164" fontId="5" fillId="0" borderId="7" xfId="3" applyNumberFormat="1" applyFont="1" applyFill="1" applyBorder="1" applyAlignment="1">
      <alignment horizontal="right" indent="2"/>
    </xf>
    <xf numFmtId="164" fontId="4" fillId="0" borderId="10" xfId="3" applyNumberFormat="1" applyFont="1" applyFill="1" applyBorder="1" applyAlignment="1">
      <alignment horizontal="right" indent="2"/>
    </xf>
    <xf numFmtId="164" fontId="5" fillId="0" borderId="4" xfId="3" applyNumberFormat="1" applyFont="1" applyFill="1" applyBorder="1" applyAlignment="1">
      <alignment horizontal="right" indent="2"/>
    </xf>
    <xf numFmtId="164" fontId="5" fillId="0" borderId="7" xfId="3" applyNumberFormat="1" applyFont="1" applyFill="1" applyBorder="1" applyAlignment="1">
      <alignment horizontal="right" indent="7"/>
    </xf>
    <xf numFmtId="164" fontId="4" fillId="0" borderId="10" xfId="3" applyNumberFormat="1" applyFont="1" applyFill="1" applyBorder="1" applyAlignment="1">
      <alignment horizontal="right" indent="7"/>
    </xf>
    <xf numFmtId="164" fontId="5" fillId="0" borderId="4" xfId="3" applyNumberFormat="1" applyFont="1" applyFill="1" applyBorder="1" applyAlignment="1">
      <alignment horizontal="right" indent="7"/>
    </xf>
    <xf numFmtId="0" fontId="6" fillId="0" borderId="0" xfId="0" applyFont="1" applyFill="1" applyBorder="1" applyAlignment="1">
      <alignment horizontal="right"/>
    </xf>
    <xf numFmtId="169" fontId="5" fillId="2" borderId="0" xfId="0" applyNumberFormat="1" applyFont="1" applyFill="1" applyAlignment="1" applyProtection="1">
      <alignment horizontal="left"/>
      <protection hidden="1"/>
    </xf>
    <xf numFmtId="0" fontId="16" fillId="0" borderId="0" xfId="0" applyFont="1" applyFill="1" applyBorder="1" applyAlignment="1"/>
    <xf numFmtId="49" fontId="3" fillId="2" borderId="0" xfId="0" applyNumberFormat="1" applyFont="1" applyFill="1" applyAlignment="1" applyProtection="1">
      <alignment horizontal="left"/>
      <protection hidden="1"/>
    </xf>
    <xf numFmtId="165" fontId="5" fillId="0" borderId="7" xfId="0" applyNumberFormat="1" applyFont="1" applyFill="1" applyBorder="1" applyAlignment="1" applyProtection="1">
      <alignment horizontal="right" indent="3"/>
      <protection hidden="1"/>
    </xf>
    <xf numFmtId="165" fontId="4" fillId="0" borderId="10" xfId="0" applyNumberFormat="1" applyFont="1" applyFill="1" applyBorder="1" applyAlignment="1">
      <alignment horizontal="right" indent="3"/>
    </xf>
    <xf numFmtId="165" fontId="5" fillId="0" borderId="8" xfId="0" applyNumberFormat="1" applyFont="1" applyFill="1" applyBorder="1" applyAlignment="1" applyProtection="1">
      <alignment horizontal="right" indent="3"/>
      <protection hidden="1"/>
    </xf>
    <xf numFmtId="165" fontId="5" fillId="0" borderId="0" xfId="0" applyNumberFormat="1" applyFont="1" applyFill="1" applyBorder="1" applyAlignment="1" applyProtection="1">
      <alignment horizontal="right" indent="3"/>
      <protection hidden="1"/>
    </xf>
    <xf numFmtId="165" fontId="5" fillId="0" borderId="0" xfId="0" applyNumberFormat="1" applyFont="1" applyFill="1" applyBorder="1" applyAlignment="1" applyProtection="1">
      <alignment horizontal="right" indent="4"/>
      <protection hidden="1"/>
    </xf>
    <xf numFmtId="165" fontId="4" fillId="0" borderId="3" xfId="0" applyNumberFormat="1" applyFont="1" applyFill="1" applyBorder="1" applyAlignment="1" applyProtection="1">
      <alignment horizontal="right" indent="3"/>
      <protection hidden="1"/>
    </xf>
    <xf numFmtId="165" fontId="4" fillId="0" borderId="9" xfId="0" applyNumberFormat="1" applyFont="1" applyFill="1" applyBorder="1" applyAlignment="1" applyProtection="1">
      <alignment horizontal="right" indent="3"/>
      <protection hidden="1"/>
    </xf>
    <xf numFmtId="165" fontId="4" fillId="0" borderId="9" xfId="0" applyNumberFormat="1" applyFont="1" applyFill="1" applyBorder="1" applyAlignment="1" applyProtection="1">
      <alignment horizontal="right" indent="4"/>
      <protection hidden="1"/>
    </xf>
    <xf numFmtId="165" fontId="4" fillId="0" borderId="3" xfId="0" applyNumberFormat="1" applyFont="1" applyFill="1" applyBorder="1" applyAlignment="1" applyProtection="1">
      <alignment horizontal="right" indent="2"/>
      <protection hidden="1"/>
    </xf>
    <xf numFmtId="165" fontId="5" fillId="0" borderId="8" xfId="0" applyNumberFormat="1" applyFont="1" applyFill="1" applyBorder="1" applyAlignment="1" applyProtection="1">
      <alignment horizontal="right" indent="2"/>
      <protection hidden="1"/>
    </xf>
    <xf numFmtId="165" fontId="5" fillId="0" borderId="12" xfId="0" applyNumberFormat="1" applyFont="1" applyFill="1" applyBorder="1" applyAlignment="1" applyProtection="1">
      <alignment horizontal="right" indent="4"/>
      <protection hidden="1"/>
    </xf>
    <xf numFmtId="165" fontId="5" fillId="0" borderId="11" xfId="0" applyNumberFormat="1" applyFont="1" applyFill="1" applyBorder="1" applyAlignment="1" applyProtection="1">
      <alignment horizontal="right" indent="2"/>
      <protection hidden="1"/>
    </xf>
    <xf numFmtId="165" fontId="5" fillId="0" borderId="11" xfId="0" applyNumberFormat="1" applyFont="1" applyFill="1" applyBorder="1" applyAlignment="1" applyProtection="1">
      <alignment horizontal="right" indent="1"/>
      <protection hidden="1"/>
    </xf>
    <xf numFmtId="165" fontId="5" fillId="0" borderId="8" xfId="0" applyNumberFormat="1" applyFont="1" applyFill="1" applyBorder="1" applyAlignment="1" applyProtection="1">
      <alignment horizontal="right" indent="1"/>
      <protection hidden="1"/>
    </xf>
    <xf numFmtId="165" fontId="4" fillId="0" borderId="3" xfId="0" applyNumberFormat="1" applyFont="1" applyFill="1" applyBorder="1" applyAlignment="1" applyProtection="1">
      <alignment horizontal="right" indent="1"/>
      <protection hidden="1"/>
    </xf>
    <xf numFmtId="165" fontId="5" fillId="0" borderId="11" xfId="0" applyNumberFormat="1" applyFont="1" applyFill="1" applyBorder="1" applyAlignment="1" applyProtection="1">
      <alignment horizontal="right" indent="4"/>
      <protection hidden="1"/>
    </xf>
    <xf numFmtId="165" fontId="5" fillId="0" borderId="8" xfId="0" applyNumberFormat="1" applyFont="1" applyFill="1" applyBorder="1" applyAlignment="1" applyProtection="1">
      <alignment horizontal="right" indent="4"/>
      <protection hidden="1"/>
    </xf>
    <xf numFmtId="165" fontId="4" fillId="0" borderId="3" xfId="0" applyNumberFormat="1" applyFont="1" applyFill="1" applyBorder="1" applyAlignment="1" applyProtection="1">
      <alignment horizontal="right" indent="4"/>
      <protection hidden="1"/>
    </xf>
    <xf numFmtId="165" fontId="5" fillId="0" borderId="12" xfId="0" applyNumberFormat="1" applyFont="1" applyFill="1" applyBorder="1" applyAlignment="1" applyProtection="1">
      <alignment horizontal="right" indent="9"/>
      <protection hidden="1"/>
    </xf>
    <xf numFmtId="165" fontId="5" fillId="0" borderId="0" xfId="0" applyNumberFormat="1" applyFont="1" applyFill="1" applyBorder="1" applyAlignment="1" applyProtection="1">
      <alignment horizontal="right" indent="9"/>
      <protection hidden="1"/>
    </xf>
    <xf numFmtId="165" fontId="4" fillId="0" borderId="9" xfId="0" applyNumberFormat="1" applyFont="1" applyFill="1" applyBorder="1" applyAlignment="1" applyProtection="1">
      <alignment horizontal="right" indent="9"/>
      <protection hidden="1"/>
    </xf>
    <xf numFmtId="165" fontId="5" fillId="0" borderId="11" xfId="0" applyNumberFormat="1" applyFont="1" applyFill="1" applyBorder="1" applyAlignment="1" applyProtection="1">
      <alignment horizontal="right" indent="3"/>
      <protection hidden="1"/>
    </xf>
    <xf numFmtId="165" fontId="5" fillId="0" borderId="4" xfId="0" applyNumberFormat="1" applyFont="1" applyFill="1" applyBorder="1" applyAlignment="1" applyProtection="1">
      <alignment horizontal="right" indent="3"/>
      <protection hidden="1"/>
    </xf>
    <xf numFmtId="0" fontId="3" fillId="0" borderId="2" xfId="0" applyFont="1" applyFill="1" applyBorder="1" applyAlignment="1">
      <alignment horizontal="center" wrapText="1"/>
    </xf>
    <xf numFmtId="0" fontId="3" fillId="2" borderId="0" xfId="4" applyFont="1" applyFill="1" applyAlignment="1" applyProtection="1">
      <protection hidden="1"/>
    </xf>
    <xf numFmtId="0" fontId="3" fillId="2" borderId="0" xfId="4" applyFont="1" applyFill="1" applyAlignment="1" applyProtection="1">
      <alignment horizontal="right"/>
      <protection hidden="1"/>
    </xf>
    <xf numFmtId="0" fontId="8" fillId="2" borderId="0" xfId="4" applyFont="1" applyFill="1" applyAlignment="1" applyProtection="1">
      <protection hidden="1"/>
    </xf>
    <xf numFmtId="0" fontId="4" fillId="2" borderId="0" xfId="4" applyFont="1" applyFill="1" applyAlignment="1" applyProtection="1">
      <protection hidden="1"/>
    </xf>
    <xf numFmtId="0" fontId="3" fillId="2" borderId="0" xfId="4" applyFont="1" applyFill="1" applyAlignment="1" applyProtection="1">
      <alignment horizontal="left"/>
      <protection hidden="1"/>
    </xf>
    <xf numFmtId="49" fontId="4" fillId="2" borderId="0" xfId="4" quotePrefix="1" applyNumberFormat="1" applyFont="1" applyFill="1" applyAlignment="1" applyProtection="1">
      <alignment horizontal="left"/>
      <protection hidden="1"/>
    </xf>
    <xf numFmtId="49" fontId="4" fillId="2" borderId="0" xfId="4" quotePrefix="1" applyNumberFormat="1" applyFont="1" applyFill="1" applyAlignment="1" applyProtection="1">
      <protection hidden="1"/>
    </xf>
    <xf numFmtId="0" fontId="4" fillId="2" borderId="0" xfId="4" applyFont="1" applyFill="1" applyBorder="1" applyAlignment="1" applyProtection="1">
      <protection hidden="1"/>
    </xf>
    <xf numFmtId="0" fontId="4" fillId="2" borderId="9" xfId="4" applyFont="1" applyFill="1" applyBorder="1" applyAlignment="1" applyProtection="1">
      <protection hidden="1"/>
    </xf>
    <xf numFmtId="0" fontId="3" fillId="3" borderId="0" xfId="4" applyFont="1" applyFill="1" applyAlignment="1" applyProtection="1">
      <alignment horizontal="center" wrapText="1"/>
      <protection hidden="1"/>
    </xf>
    <xf numFmtId="0" fontId="3" fillId="0" borderId="2" xfId="5" applyFont="1" applyFill="1" applyBorder="1" applyAlignment="1" applyProtection="1">
      <alignment horizontal="center" wrapText="1"/>
      <protection hidden="1"/>
    </xf>
    <xf numFmtId="0" fontId="3" fillId="0" borderId="6" xfId="5" applyFont="1" applyFill="1" applyBorder="1" applyAlignment="1" applyProtection="1">
      <alignment horizontal="center" wrapText="1"/>
      <protection hidden="1"/>
    </xf>
    <xf numFmtId="0" fontId="3" fillId="0" borderId="5" xfId="4" applyFont="1" applyFill="1" applyBorder="1" applyAlignment="1">
      <alignment horizontal="center" wrapText="1"/>
    </xf>
    <xf numFmtId="0" fontId="3" fillId="0" borderId="2" xfId="4" applyFont="1" applyFill="1" applyBorder="1" applyAlignment="1">
      <alignment horizontal="center" wrapText="1"/>
    </xf>
    <xf numFmtId="0" fontId="3" fillId="0" borderId="6" xfId="4" applyFont="1" applyFill="1" applyBorder="1" applyAlignment="1">
      <alignment horizontal="center" wrapText="1"/>
    </xf>
    <xf numFmtId="0" fontId="3" fillId="3" borderId="0" xfId="4" applyFont="1" applyFill="1" applyAlignment="1">
      <alignment horizontal="center" wrapText="1"/>
    </xf>
    <xf numFmtId="0" fontId="3" fillId="0" borderId="8" xfId="5" applyFont="1" applyFill="1" applyBorder="1" applyAlignment="1" applyProtection="1">
      <alignment horizontal="center" vertical="center"/>
      <protection hidden="1"/>
    </xf>
    <xf numFmtId="17" fontId="3" fillId="0" borderId="4" xfId="5" applyNumberFormat="1" applyFont="1" applyFill="1" applyBorder="1" applyAlignment="1" applyProtection="1">
      <alignment horizontal="center"/>
      <protection hidden="1"/>
    </xf>
    <xf numFmtId="0" fontId="3" fillId="2" borderId="0" xfId="4" applyFont="1" applyFill="1" applyAlignment="1"/>
    <xf numFmtId="0" fontId="4" fillId="0" borderId="8" xfId="5" applyFont="1" applyFill="1" applyBorder="1" applyAlignment="1" applyProtection="1">
      <alignment horizontal="center" vertical="center"/>
      <protection hidden="1"/>
    </xf>
    <xf numFmtId="17" fontId="3" fillId="0" borderId="7" xfId="5" applyNumberFormat="1" applyFont="1" applyFill="1" applyBorder="1" applyAlignment="1" applyProtection="1">
      <alignment horizontal="center"/>
      <protection hidden="1"/>
    </xf>
    <xf numFmtId="17" fontId="4" fillId="0" borderId="3" xfId="5" applyNumberFormat="1" applyFont="1" applyFill="1" applyBorder="1" applyAlignment="1" applyProtection="1">
      <alignment horizontal="center"/>
      <protection hidden="1"/>
    </xf>
    <xf numFmtId="17" fontId="4" fillId="0" borderId="10" xfId="5" applyNumberFormat="1" applyFont="1" applyFill="1" applyBorder="1" applyAlignment="1" applyProtection="1">
      <alignment horizontal="center"/>
      <protection hidden="1"/>
    </xf>
    <xf numFmtId="0" fontId="4" fillId="2" borderId="0" xfId="4" applyFont="1" applyFill="1" applyAlignment="1"/>
    <xf numFmtId="0" fontId="3" fillId="0" borderId="8" xfId="5" applyFont="1" applyFill="1" applyBorder="1" applyAlignment="1" applyProtection="1">
      <alignment horizontal="center"/>
      <protection hidden="1"/>
    </xf>
    <xf numFmtId="3" fontId="3" fillId="0" borderId="7" xfId="5" applyNumberFormat="1" applyFont="1" applyFill="1" applyBorder="1" applyAlignment="1" applyProtection="1">
      <alignment horizontal="center"/>
      <protection hidden="1"/>
    </xf>
    <xf numFmtId="0" fontId="4" fillId="0" borderId="3" xfId="5" applyFont="1" applyFill="1" applyBorder="1" applyAlignment="1" applyProtection="1">
      <alignment horizontal="center"/>
      <protection hidden="1"/>
    </xf>
    <xf numFmtId="0" fontId="4" fillId="0" borderId="10" xfId="5" applyFont="1" applyFill="1" applyBorder="1" applyAlignment="1" applyProtection="1">
      <alignment horizontal="center"/>
      <protection hidden="1"/>
    </xf>
    <xf numFmtId="0" fontId="3" fillId="2" borderId="0" xfId="5" quotePrefix="1" applyFont="1" applyFill="1" applyBorder="1" applyAlignment="1" applyProtection="1">
      <protection hidden="1"/>
    </xf>
    <xf numFmtId="0" fontId="3" fillId="2" borderId="0" xfId="5" applyFont="1" applyFill="1" applyAlignment="1" applyProtection="1">
      <protection hidden="1"/>
    </xf>
    <xf numFmtId="0" fontId="6" fillId="0" borderId="0" xfId="4" applyFont="1" applyFill="1" applyBorder="1" applyAlignment="1">
      <alignment horizontal="center" wrapText="1"/>
    </xf>
    <xf numFmtId="4" fontId="3" fillId="0" borderId="11" xfId="4" applyNumberFormat="1" applyFont="1" applyFill="1" applyBorder="1" applyAlignment="1" applyProtection="1">
      <alignment horizontal="right" indent="6"/>
      <protection hidden="1"/>
    </xf>
    <xf numFmtId="3" fontId="3" fillId="0" borderId="11" xfId="4" applyNumberFormat="1" applyFont="1" applyFill="1" applyBorder="1" applyAlignment="1" applyProtection="1">
      <alignment horizontal="right" indent="2"/>
      <protection hidden="1"/>
    </xf>
    <xf numFmtId="3" fontId="3" fillId="0" borderId="8" xfId="4" applyNumberFormat="1" applyFont="1" applyFill="1" applyBorder="1" applyAlignment="1" applyProtection="1">
      <alignment horizontal="right" indent="2"/>
      <protection hidden="1"/>
    </xf>
    <xf numFmtId="3" fontId="3" fillId="0" borderId="12" xfId="4" applyNumberFormat="1" applyFont="1" applyFill="1" applyBorder="1" applyAlignment="1" applyProtection="1">
      <alignment horizontal="right" indent="3"/>
      <protection hidden="1"/>
    </xf>
    <xf numFmtId="3" fontId="3" fillId="0" borderId="4" xfId="4" applyNumberFormat="1" applyFont="1" applyFill="1" applyBorder="1" applyAlignment="1" applyProtection="1">
      <alignment horizontal="right" indent="3"/>
      <protection hidden="1"/>
    </xf>
    <xf numFmtId="3" fontId="3" fillId="0" borderId="0" xfId="4" applyNumberFormat="1" applyFont="1" applyFill="1" applyBorder="1" applyAlignment="1" applyProtection="1">
      <alignment horizontal="right" indent="3"/>
      <protection hidden="1"/>
    </xf>
    <xf numFmtId="3" fontId="3" fillId="0" borderId="7" xfId="4" applyNumberFormat="1" applyFont="1" applyFill="1" applyBorder="1" applyAlignment="1" applyProtection="1">
      <alignment horizontal="right" indent="3"/>
      <protection hidden="1"/>
    </xf>
    <xf numFmtId="0" fontId="3" fillId="0" borderId="2" xfId="0" applyFont="1" applyFill="1" applyBorder="1" applyAlignment="1" applyProtection="1">
      <alignment horizontal="center" wrapText="1"/>
      <protection hidden="1"/>
    </xf>
    <xf numFmtId="0" fontId="3" fillId="0" borderId="5" xfId="0" applyFont="1" applyFill="1" applyBorder="1" applyAlignment="1" applyProtection="1">
      <alignment horizontal="center" wrapText="1"/>
      <protection hidden="1"/>
    </xf>
    <xf numFmtId="0" fontId="5" fillId="0" borderId="0" xfId="0" applyFont="1" applyFill="1" applyAlignment="1" applyProtection="1">
      <protection hidden="1"/>
    </xf>
    <xf numFmtId="0" fontId="5" fillId="3" borderId="0" xfId="0" applyFont="1" applyFill="1" applyAlignment="1" applyProtection="1">
      <alignment horizontal="right"/>
      <protection hidden="1"/>
    </xf>
    <xf numFmtId="0" fontId="8" fillId="3" borderId="0" xfId="0" applyFont="1" applyFill="1" applyAlignment="1" applyProtection="1">
      <protection hidden="1"/>
    </xf>
    <xf numFmtId="0" fontId="4" fillId="3" borderId="0" xfId="0" applyFont="1" applyFill="1" applyAlignment="1" applyProtection="1">
      <protection hidden="1"/>
    </xf>
    <xf numFmtId="0" fontId="5" fillId="3" borderId="0" xfId="0" applyFont="1" applyFill="1" applyAlignment="1" applyProtection="1">
      <alignment horizontal="left"/>
      <protection hidden="1"/>
    </xf>
    <xf numFmtId="49" fontId="3" fillId="3" borderId="0" xfId="0" applyNumberFormat="1" applyFont="1" applyFill="1" applyAlignment="1" applyProtection="1">
      <alignment horizontal="left"/>
      <protection hidden="1"/>
    </xf>
    <xf numFmtId="49" fontId="4" fillId="3" borderId="0" xfId="0" quotePrefix="1" applyNumberFormat="1" applyFont="1" applyFill="1" applyAlignment="1" applyProtection="1">
      <alignment horizontal="left"/>
      <protection hidden="1"/>
    </xf>
    <xf numFmtId="49" fontId="4" fillId="3" borderId="0" xfId="0" quotePrefix="1" applyNumberFormat="1" applyFont="1" applyFill="1" applyAlignment="1" applyProtection="1">
      <protection hidden="1"/>
    </xf>
    <xf numFmtId="169" fontId="5" fillId="3" borderId="0" xfId="0" applyNumberFormat="1" applyFont="1" applyFill="1" applyAlignment="1" applyProtection="1">
      <alignment horizontal="left"/>
      <protection hidden="1"/>
    </xf>
    <xf numFmtId="0" fontId="4" fillId="3" borderId="0" xfId="0" applyFont="1" applyFill="1" applyBorder="1" applyAlignment="1" applyProtection="1">
      <protection hidden="1"/>
    </xf>
    <xf numFmtId="164" fontId="5" fillId="0" borderId="4" xfId="3" applyNumberFormat="1" applyFont="1" applyFill="1" applyBorder="1" applyAlignment="1" applyProtection="1">
      <alignment horizontal="right" indent="5"/>
      <protection hidden="1"/>
    </xf>
    <xf numFmtId="164" fontId="5" fillId="0" borderId="7" xfId="3" applyNumberFormat="1" applyFont="1" applyFill="1" applyBorder="1" applyAlignment="1" applyProtection="1">
      <alignment horizontal="right" indent="5"/>
      <protection hidden="1"/>
    </xf>
    <xf numFmtId="164" fontId="4" fillId="0" borderId="10" xfId="3" applyNumberFormat="1" applyFont="1" applyFill="1" applyBorder="1" applyAlignment="1" applyProtection="1">
      <alignment horizontal="right" indent="5"/>
      <protection hidden="1"/>
    </xf>
    <xf numFmtId="0" fontId="6" fillId="0" borderId="0" xfId="0" applyFont="1" applyBorder="1"/>
    <xf numFmtId="0" fontId="3" fillId="2" borderId="0" xfId="0" applyFont="1" applyFill="1" applyAlignment="1" applyProtection="1">
      <protection hidden="1"/>
    </xf>
    <xf numFmtId="49" fontId="3" fillId="0" borderId="7" xfId="0" applyNumberFormat="1" applyFont="1" applyFill="1" applyBorder="1" applyAlignment="1" applyProtection="1">
      <alignment horizontal="center"/>
      <protection hidden="1"/>
    </xf>
    <xf numFmtId="0" fontId="18" fillId="0" borderId="0" xfId="1"/>
    <xf numFmtId="49" fontId="3" fillId="0" borderId="7" xfId="5" applyNumberFormat="1" applyFont="1" applyFill="1" applyBorder="1" applyAlignment="1" applyProtection="1">
      <alignment horizontal="center"/>
      <protection hidden="1"/>
    </xf>
    <xf numFmtId="164" fontId="4" fillId="0" borderId="3" xfId="3" applyNumberFormat="1" applyFont="1" applyFill="1" applyBorder="1" applyAlignment="1" applyProtection="1">
      <alignment horizontal="right"/>
      <protection hidden="1"/>
    </xf>
    <xf numFmtId="164" fontId="4" fillId="0" borderId="10" xfId="3" applyNumberFormat="1" applyFont="1" applyFill="1" applyBorder="1" applyAlignment="1" applyProtection="1">
      <alignment horizontal="right"/>
      <protection hidden="1"/>
    </xf>
    <xf numFmtId="0" fontId="4" fillId="3" borderId="9" xfId="0" applyFont="1" applyFill="1" applyBorder="1" applyAlignment="1" applyProtection="1">
      <protection hidden="1"/>
    </xf>
    <xf numFmtId="0" fontId="18" fillId="2" borderId="0" xfId="1" applyFill="1" applyAlignment="1" applyProtection="1">
      <protection hidden="1"/>
    </xf>
    <xf numFmtId="0" fontId="18" fillId="3" borderId="0" xfId="1" applyFill="1" applyBorder="1" applyAlignment="1" applyProtection="1">
      <protection hidden="1"/>
    </xf>
    <xf numFmtId="0" fontId="18" fillId="3" borderId="9" xfId="1" applyFill="1" applyBorder="1" applyAlignment="1" applyProtection="1">
      <alignment horizontal="left"/>
      <protection hidden="1"/>
    </xf>
    <xf numFmtId="0" fontId="3" fillId="2" borderId="0" xfId="0" applyNumberFormat="1" applyFont="1" applyFill="1" applyAlignment="1" applyProtection="1">
      <alignment horizontal="left"/>
      <protection hidden="1"/>
    </xf>
    <xf numFmtId="0" fontId="6" fillId="0" borderId="0" xfId="5" applyFont="1" applyFill="1" applyBorder="1" applyAlignment="1">
      <alignment horizontal="left" vertical="top"/>
    </xf>
    <xf numFmtId="37" fontId="6" fillId="0" borderId="0" xfId="5" applyNumberFormat="1" applyFont="1" applyFill="1" applyBorder="1" applyAlignment="1">
      <alignment horizontal="right" vertical="top"/>
    </xf>
    <xf numFmtId="17" fontId="3" fillId="0" borderId="7" xfId="0" applyNumberFormat="1" applyFont="1" applyFill="1" applyBorder="1" applyAlignment="1" applyProtection="1">
      <alignment horizontal="center"/>
      <protection hidden="1"/>
    </xf>
    <xf numFmtId="0" fontId="3" fillId="0" borderId="11" xfId="0" applyFont="1" applyFill="1" applyBorder="1" applyAlignment="1" applyProtection="1">
      <alignment horizontal="center" vertical="center"/>
      <protection hidden="1"/>
    </xf>
    <xf numFmtId="0" fontId="6" fillId="0" borderId="0" xfId="0" applyFont="1" applyFill="1" applyBorder="1" applyAlignment="1">
      <alignment horizontal="right" wrapText="1"/>
    </xf>
    <xf numFmtId="2" fontId="6" fillId="0" borderId="0" xfId="0" applyNumberFormat="1" applyFont="1" applyFill="1" applyBorder="1" applyAlignment="1">
      <alignment horizontal="right"/>
    </xf>
    <xf numFmtId="175" fontId="5" fillId="0" borderId="12" xfId="0" applyNumberFormat="1" applyFont="1" applyFill="1" applyBorder="1" applyAlignment="1" applyProtection="1">
      <alignment horizontal="right" indent="4"/>
      <protection hidden="1"/>
    </xf>
    <xf numFmtId="175" fontId="5" fillId="0" borderId="0" xfId="0" applyNumberFormat="1" applyFont="1" applyFill="1" applyBorder="1" applyAlignment="1" applyProtection="1">
      <alignment horizontal="right" indent="4"/>
      <protection hidden="1"/>
    </xf>
    <xf numFmtId="175" fontId="4" fillId="0" borderId="9" xfId="0" applyNumberFormat="1" applyFont="1" applyFill="1" applyBorder="1" applyAlignment="1">
      <alignment horizontal="right" indent="4"/>
    </xf>
    <xf numFmtId="175" fontId="3" fillId="0" borderId="3" xfId="4" applyNumberFormat="1" applyFont="1" applyFill="1" applyBorder="1" applyAlignment="1" applyProtection="1">
      <alignment horizontal="right" indent="6"/>
      <protection hidden="1"/>
    </xf>
    <xf numFmtId="175" fontId="3" fillId="0" borderId="3" xfId="4" applyNumberFormat="1" applyFont="1" applyFill="1" applyBorder="1" applyAlignment="1" applyProtection="1">
      <alignment horizontal="right" indent="2"/>
      <protection hidden="1"/>
    </xf>
    <xf numFmtId="175" fontId="3" fillId="0" borderId="9" xfId="4" applyNumberFormat="1" applyFont="1" applyFill="1" applyBorder="1" applyAlignment="1" applyProtection="1">
      <alignment horizontal="right" indent="3"/>
      <protection hidden="1"/>
    </xf>
    <xf numFmtId="175" fontId="3" fillId="0" borderId="10" xfId="4" applyNumberFormat="1" applyFont="1" applyFill="1" applyBorder="1" applyAlignment="1" applyProtection="1">
      <alignment horizontal="right" indent="3"/>
      <protection hidden="1"/>
    </xf>
    <xf numFmtId="175" fontId="3" fillId="0" borderId="3" xfId="4" applyNumberFormat="1" applyFont="1" applyFill="1" applyBorder="1" applyAlignment="1" applyProtection="1">
      <alignment horizontal="right" indent="3"/>
      <protection hidden="1"/>
    </xf>
    <xf numFmtId="175" fontId="3" fillId="0" borderId="8" xfId="4" applyNumberFormat="1" applyFont="1" applyFill="1" applyBorder="1" applyAlignment="1" applyProtection="1">
      <alignment horizontal="right" indent="6"/>
      <protection hidden="1"/>
    </xf>
    <xf numFmtId="175" fontId="3" fillId="0" borderId="8" xfId="4" applyNumberFormat="1" applyFont="1" applyFill="1" applyBorder="1" applyAlignment="1" applyProtection="1">
      <alignment horizontal="right" indent="2"/>
      <protection hidden="1"/>
    </xf>
    <xf numFmtId="175" fontId="3" fillId="0" borderId="0" xfId="4" applyNumberFormat="1" applyFont="1" applyFill="1" applyBorder="1" applyAlignment="1" applyProtection="1">
      <alignment horizontal="right" indent="3"/>
      <protection hidden="1"/>
    </xf>
    <xf numFmtId="175" fontId="3" fillId="0" borderId="7" xfId="4" applyNumberFormat="1" applyFont="1" applyFill="1" applyBorder="1" applyAlignment="1" applyProtection="1">
      <alignment horizontal="right" indent="3"/>
      <protection hidden="1"/>
    </xf>
    <xf numFmtId="175" fontId="3" fillId="0" borderId="8" xfId="4" applyNumberFormat="1" applyFont="1" applyFill="1" applyBorder="1" applyAlignment="1" applyProtection="1">
      <alignment horizontal="right" indent="3"/>
      <protection hidden="1"/>
    </xf>
    <xf numFmtId="0" fontId="3" fillId="0" borderId="11" xfId="5" applyFont="1" applyFill="1" applyBorder="1" applyAlignment="1" applyProtection="1">
      <alignment horizontal="center" vertical="center"/>
      <protection hidden="1"/>
    </xf>
    <xf numFmtId="176" fontId="3" fillId="0" borderId="11" xfId="4" applyNumberFormat="1" applyFont="1" applyFill="1" applyBorder="1" applyAlignment="1" applyProtection="1">
      <alignment horizontal="right" indent="3"/>
      <protection hidden="1"/>
    </xf>
    <xf numFmtId="176" fontId="3" fillId="0" borderId="12" xfId="4" applyNumberFormat="1" applyFont="1" applyFill="1" applyBorder="1" applyAlignment="1" applyProtection="1">
      <alignment horizontal="right" indent="3"/>
      <protection hidden="1"/>
    </xf>
    <xf numFmtId="176" fontId="3" fillId="0" borderId="4" xfId="4" applyNumberFormat="1" applyFont="1" applyFill="1" applyBorder="1" applyAlignment="1" applyProtection="1">
      <alignment horizontal="right" indent="3"/>
      <protection hidden="1"/>
    </xf>
    <xf numFmtId="176" fontId="3" fillId="0" borderId="8" xfId="4" applyNumberFormat="1" applyFont="1" applyFill="1" applyBorder="1" applyAlignment="1" applyProtection="1">
      <alignment horizontal="right" indent="3"/>
      <protection hidden="1"/>
    </xf>
    <xf numFmtId="176" fontId="3" fillId="0" borderId="0" xfId="4" applyNumberFormat="1" applyFont="1" applyFill="1" applyBorder="1" applyAlignment="1" applyProtection="1">
      <alignment horizontal="right" indent="3"/>
      <protection hidden="1"/>
    </xf>
    <xf numFmtId="176" fontId="3" fillId="0" borderId="7" xfId="4" applyNumberFormat="1" applyFont="1" applyFill="1" applyBorder="1" applyAlignment="1" applyProtection="1">
      <alignment horizontal="right" indent="3"/>
      <protection hidden="1"/>
    </xf>
    <xf numFmtId="176" fontId="3" fillId="0" borderId="8" xfId="4" applyNumberFormat="1" applyFont="1" applyFill="1" applyBorder="1" applyAlignment="1" applyProtection="1">
      <alignment horizontal="right" indent="6"/>
      <protection hidden="1"/>
    </xf>
    <xf numFmtId="176" fontId="3" fillId="0" borderId="11" xfId="4" applyNumberFormat="1" applyFont="1" applyFill="1" applyBorder="1" applyAlignment="1" applyProtection="1">
      <alignment horizontal="right" indent="6"/>
      <protection hidden="1"/>
    </xf>
    <xf numFmtId="49" fontId="20" fillId="4" borderId="1" xfId="0" quotePrefix="1" applyNumberFormat="1" applyFont="1" applyFill="1" applyBorder="1" applyAlignment="1" applyProtection="1">
      <alignment horizontal="center" vertical="center"/>
      <protection locked="0"/>
    </xf>
    <xf numFmtId="2" fontId="20" fillId="2" borderId="0" xfId="0" applyNumberFormat="1" applyFont="1" applyFill="1" applyAlignment="1" applyProtection="1">
      <protection hidden="1"/>
    </xf>
    <xf numFmtId="2" fontId="20" fillId="3" borderId="0" xfId="0" applyNumberFormat="1" applyFont="1" applyFill="1" applyAlignment="1" applyProtection="1">
      <protection hidden="1"/>
    </xf>
    <xf numFmtId="2" fontId="20" fillId="2" borderId="0" xfId="4" applyNumberFormat="1" applyFont="1" applyFill="1" applyAlignment="1" applyProtection="1">
      <protection hidden="1"/>
    </xf>
    <xf numFmtId="0" fontId="21" fillId="0" borderId="0" xfId="1" applyFont="1" applyFill="1" applyBorder="1" applyAlignment="1"/>
    <xf numFmtId="0" fontId="22" fillId="0" borderId="0" xfId="0" applyFont="1" applyFill="1" applyBorder="1" applyAlignment="1">
      <alignment horizontal="right"/>
    </xf>
    <xf numFmtId="0" fontId="3" fillId="3" borderId="0" xfId="0" applyFont="1" applyFill="1" applyBorder="1" applyAlignment="1" applyProtection="1">
      <protection hidden="1"/>
    </xf>
    <xf numFmtId="2" fontId="23" fillId="2" borderId="0" xfId="4" applyNumberFormat="1" applyFont="1" applyFill="1" applyAlignment="1" applyProtection="1">
      <protection hidden="1"/>
    </xf>
    <xf numFmtId="0" fontId="3" fillId="2" borderId="0" xfId="0" applyFont="1" applyFill="1" applyBorder="1" applyAlignment="1" applyProtection="1">
      <alignment horizontal="right"/>
      <protection hidden="1"/>
    </xf>
    <xf numFmtId="2" fontId="23" fillId="2" borderId="0" xfId="0" applyNumberFormat="1" applyFont="1" applyFill="1" applyAlignment="1" applyProtection="1">
      <protection hidden="1"/>
    </xf>
    <xf numFmtId="2" fontId="23" fillId="3" borderId="0" xfId="0" applyNumberFormat="1" applyFont="1" applyFill="1" applyAlignment="1" applyProtection="1">
      <protection hidden="1"/>
    </xf>
    <xf numFmtId="0" fontId="3" fillId="3" borderId="0" xfId="0" applyFont="1" applyFill="1" applyAlignment="1" applyProtection="1">
      <protection hidden="1"/>
    </xf>
    <xf numFmtId="0" fontId="3" fillId="3" borderId="0" xfId="0" applyFont="1" applyFill="1" applyBorder="1" applyAlignment="1" applyProtection="1">
      <alignment horizontal="center"/>
      <protection hidden="1"/>
    </xf>
    <xf numFmtId="0" fontId="3" fillId="5" borderId="0" xfId="0" applyFont="1" applyFill="1" applyBorder="1" applyAlignment="1">
      <alignment horizontal="center" vertical="center"/>
    </xf>
    <xf numFmtId="0" fontId="3" fillId="3" borderId="0" xfId="0" applyFont="1" applyFill="1" applyBorder="1" applyAlignment="1" applyProtection="1">
      <alignment horizontal="center" vertical="top"/>
      <protection hidden="1"/>
    </xf>
    <xf numFmtId="2" fontId="24" fillId="3" borderId="0" xfId="0" quotePrefix="1" applyNumberFormat="1" applyFont="1" applyFill="1" applyBorder="1" applyAlignment="1" applyProtection="1">
      <alignment horizontal="center" vertical="center"/>
      <protection hidden="1"/>
    </xf>
    <xf numFmtId="0" fontId="8" fillId="2" borderId="0" xfId="0" applyFont="1" applyFill="1" applyBorder="1" applyAlignment="1" applyProtection="1">
      <alignment horizontal="center" vertical="center"/>
      <protection hidden="1"/>
    </xf>
    <xf numFmtId="0" fontId="11" fillId="3" borderId="0" xfId="0" applyFont="1" applyFill="1" applyAlignment="1" applyProtection="1">
      <protection hidden="1"/>
    </xf>
    <xf numFmtId="0" fontId="6" fillId="3" borderId="0" xfId="0" applyFont="1" applyFill="1" applyAlignment="1" applyProtection="1">
      <protection hidden="1"/>
    </xf>
    <xf numFmtId="175" fontId="5" fillId="0" borderId="11" xfId="0" applyNumberFormat="1" applyFont="1" applyFill="1" applyBorder="1" applyAlignment="1" applyProtection="1">
      <alignment horizontal="right" indent="3"/>
      <protection hidden="1"/>
    </xf>
    <xf numFmtId="175" fontId="5" fillId="0" borderId="8" xfId="0" applyNumberFormat="1" applyFont="1" applyFill="1" applyBorder="1" applyAlignment="1" applyProtection="1">
      <alignment horizontal="right" indent="3"/>
      <protection hidden="1"/>
    </xf>
    <xf numFmtId="175" fontId="4" fillId="0" borderId="3" xfId="0" applyNumberFormat="1" applyFont="1" applyFill="1" applyBorder="1" applyAlignment="1">
      <alignment horizontal="right" indent="3"/>
    </xf>
    <xf numFmtId="175" fontId="4" fillId="0" borderId="9" xfId="0" applyNumberFormat="1" applyFont="1" applyFill="1" applyBorder="1" applyAlignment="1">
      <alignment horizontal="right" indent="3"/>
    </xf>
    <xf numFmtId="175" fontId="5" fillId="0" borderId="0" xfId="0" applyNumberFormat="1" applyFont="1" applyFill="1" applyBorder="1" applyAlignment="1" applyProtection="1">
      <alignment horizontal="right" indent="3"/>
      <protection hidden="1"/>
    </xf>
    <xf numFmtId="165" fontId="5" fillId="0" borderId="12" xfId="0" applyNumberFormat="1" applyFont="1" applyFill="1" applyBorder="1" applyAlignment="1" applyProtection="1">
      <alignment horizontal="right" indent="3"/>
      <protection hidden="1"/>
    </xf>
    <xf numFmtId="164" fontId="5" fillId="0" borderId="4" xfId="3" applyNumberFormat="1" applyFont="1" applyFill="1" applyBorder="1" applyAlignment="1" applyProtection="1">
      <alignment horizontal="right" indent="3"/>
      <protection hidden="1"/>
    </xf>
    <xf numFmtId="0" fontId="25" fillId="2" borderId="0" xfId="0" applyFont="1" applyFill="1" applyAlignment="1" applyProtection="1">
      <protection hidden="1"/>
    </xf>
    <xf numFmtId="174" fontId="3" fillId="2" borderId="0" xfId="0" applyNumberFormat="1" applyFont="1" applyFill="1" applyAlignment="1" applyProtection="1">
      <alignment horizontal="left"/>
      <protection hidden="1"/>
    </xf>
    <xf numFmtId="0" fontId="25" fillId="3" borderId="0" xfId="0" applyFont="1" applyFill="1" applyAlignment="1">
      <alignment horizontal="center" wrapText="1"/>
    </xf>
    <xf numFmtId="0" fontId="25" fillId="2" borderId="0" xfId="0" applyFont="1" applyFill="1" applyAlignment="1"/>
    <xf numFmtId="0" fontId="27" fillId="2" borderId="0" xfId="0" applyFont="1" applyFill="1" applyAlignment="1"/>
    <xf numFmtId="0" fontId="3" fillId="2" borderId="0" xfId="5" applyFont="1" applyFill="1" applyBorder="1" applyAlignment="1" applyProtection="1">
      <protection hidden="1"/>
    </xf>
    <xf numFmtId="0" fontId="3" fillId="2" borderId="0" xfId="5" applyFont="1" applyFill="1" applyBorder="1" applyAlignment="1" applyProtection="1">
      <alignment horizontal="right"/>
      <protection hidden="1"/>
    </xf>
    <xf numFmtId="0" fontId="8" fillId="2" borderId="0" xfId="5" applyFont="1" applyFill="1" applyAlignment="1" applyProtection="1">
      <protection hidden="1"/>
    </xf>
    <xf numFmtId="0" fontId="4" fillId="2" borderId="0" xfId="5" applyFont="1" applyFill="1" applyAlignment="1" applyProtection="1">
      <protection hidden="1"/>
    </xf>
    <xf numFmtId="49" fontId="3" fillId="2" borderId="0" xfId="5" applyNumberFormat="1" applyFont="1" applyFill="1" applyAlignment="1" applyProtection="1">
      <alignment horizontal="left"/>
      <protection hidden="1"/>
    </xf>
    <xf numFmtId="0" fontId="3" fillId="2" borderId="0" xfId="5" applyFont="1" applyFill="1" applyAlignment="1" applyProtection="1">
      <alignment horizontal="left"/>
      <protection hidden="1"/>
    </xf>
    <xf numFmtId="169" fontId="3" fillId="2" borderId="0" xfId="5" applyNumberFormat="1" applyFont="1" applyFill="1" applyAlignment="1" applyProtection="1">
      <alignment horizontal="left"/>
      <protection hidden="1"/>
    </xf>
    <xf numFmtId="0" fontId="4" fillId="2" borderId="0" xfId="5" applyFont="1" applyFill="1" applyBorder="1" applyAlignment="1" applyProtection="1">
      <protection hidden="1"/>
    </xf>
    <xf numFmtId="0" fontId="3" fillId="2" borderId="0" xfId="5" applyFont="1" applyFill="1" applyAlignment="1" applyProtection="1">
      <alignment horizontal="center"/>
      <protection hidden="1"/>
    </xf>
    <xf numFmtId="0" fontId="3" fillId="0" borderId="9" xfId="5" applyFont="1" applyFill="1" applyBorder="1" applyAlignment="1" applyProtection="1">
      <alignment horizontal="center"/>
      <protection hidden="1"/>
    </xf>
    <xf numFmtId="0" fontId="3" fillId="0" borderId="2" xfId="5" applyFont="1" applyFill="1" applyBorder="1" applyAlignment="1">
      <alignment horizontal="centerContinuous"/>
    </xf>
    <xf numFmtId="0" fontId="3" fillId="0" borderId="5" xfId="5" applyFont="1" applyFill="1" applyBorder="1" applyAlignment="1" applyProtection="1">
      <alignment horizontal="centerContinuous"/>
      <protection hidden="1"/>
    </xf>
    <xf numFmtId="0" fontId="3" fillId="0" borderId="6" xfId="5" applyFont="1" applyFill="1" applyBorder="1" applyAlignment="1" applyProtection="1">
      <alignment horizontal="centerContinuous"/>
      <protection hidden="1"/>
    </xf>
    <xf numFmtId="0" fontId="3" fillId="0" borderId="2" xfId="5" applyFont="1" applyFill="1" applyBorder="1" applyAlignment="1" applyProtection="1">
      <alignment horizontal="centerContinuous"/>
      <protection hidden="1"/>
    </xf>
    <xf numFmtId="0" fontId="3" fillId="0" borderId="5" xfId="5" applyFont="1" applyFill="1" applyBorder="1" applyAlignment="1" applyProtection="1">
      <alignment horizontal="center" wrapText="1"/>
      <protection hidden="1"/>
    </xf>
    <xf numFmtId="0" fontId="3" fillId="2" borderId="0" xfId="5" applyFont="1" applyFill="1" applyAlignment="1" applyProtection="1">
      <alignment horizontal="center" wrapText="1"/>
      <protection hidden="1"/>
    </xf>
    <xf numFmtId="165" fontId="3" fillId="0" borderId="11" xfId="5" applyNumberFormat="1" applyFont="1" applyFill="1" applyBorder="1" applyAlignment="1" applyProtection="1">
      <alignment horizontal="right"/>
      <protection hidden="1"/>
    </xf>
    <xf numFmtId="165" fontId="3" fillId="0" borderId="12" xfId="5" applyNumberFormat="1" applyFont="1" applyFill="1" applyBorder="1" applyAlignment="1" applyProtection="1">
      <alignment horizontal="right"/>
      <protection hidden="1"/>
    </xf>
    <xf numFmtId="165" fontId="3" fillId="0" borderId="4" xfId="5" applyNumberFormat="1" applyFont="1" applyFill="1" applyBorder="1" applyAlignment="1" applyProtection="1">
      <alignment horizontal="right"/>
      <protection hidden="1"/>
    </xf>
    <xf numFmtId="164" fontId="3" fillId="0" borderId="8" xfId="3" applyNumberFormat="1" applyFont="1" applyFill="1" applyBorder="1" applyAlignment="1" applyProtection="1">
      <alignment horizontal="right"/>
      <protection hidden="1"/>
    </xf>
    <xf numFmtId="164" fontId="3" fillId="0" borderId="0" xfId="3" applyNumberFormat="1" applyFont="1" applyFill="1" applyBorder="1" applyAlignment="1" applyProtection="1">
      <alignment horizontal="right"/>
      <protection hidden="1"/>
    </xf>
    <xf numFmtId="164" fontId="3" fillId="0" borderId="7" xfId="3" applyNumberFormat="1" applyFont="1" applyFill="1" applyBorder="1" applyAlignment="1" applyProtection="1">
      <alignment horizontal="right"/>
      <protection hidden="1"/>
    </xf>
    <xf numFmtId="165" fontId="3" fillId="0" borderId="8" xfId="5" applyNumberFormat="1" applyFont="1" applyFill="1" applyBorder="1" applyAlignment="1" applyProtection="1">
      <alignment horizontal="right"/>
      <protection hidden="1"/>
    </xf>
    <xf numFmtId="165" fontId="3" fillId="0" borderId="0" xfId="5" applyNumberFormat="1" applyFont="1" applyFill="1" applyBorder="1" applyAlignment="1" applyProtection="1">
      <alignment horizontal="right"/>
      <protection hidden="1"/>
    </xf>
    <xf numFmtId="165" fontId="3" fillId="0" borderId="7" xfId="5" applyNumberFormat="1" applyFont="1" applyFill="1" applyBorder="1" applyAlignment="1" applyProtection="1">
      <alignment horizontal="right"/>
      <protection hidden="1"/>
    </xf>
    <xf numFmtId="165" fontId="4" fillId="0" borderId="3" xfId="5" applyNumberFormat="1" applyFont="1" applyFill="1" applyBorder="1" applyAlignment="1" applyProtection="1">
      <alignment horizontal="right"/>
      <protection hidden="1"/>
    </xf>
    <xf numFmtId="165" fontId="4" fillId="0" borderId="9" xfId="5" applyNumberFormat="1" applyFont="1" applyFill="1" applyBorder="1" applyAlignment="1" applyProtection="1">
      <alignment horizontal="right"/>
      <protection hidden="1"/>
    </xf>
    <xf numFmtId="165" fontId="4" fillId="0" borderId="10" xfId="5" applyNumberFormat="1" applyFont="1" applyFill="1" applyBorder="1" applyAlignment="1" applyProtection="1">
      <alignment horizontal="right"/>
      <protection hidden="1"/>
    </xf>
    <xf numFmtId="164" fontId="4" fillId="0" borderId="9" xfId="3" applyNumberFormat="1" applyFont="1" applyFill="1" applyBorder="1" applyAlignment="1" applyProtection="1">
      <alignment horizontal="right"/>
      <protection hidden="1"/>
    </xf>
    <xf numFmtId="0" fontId="3" fillId="3" borderId="0" xfId="5" applyFont="1" applyFill="1" applyAlignment="1" applyProtection="1">
      <protection hidden="1"/>
    </xf>
    <xf numFmtId="0" fontId="3" fillId="0" borderId="2" xfId="5" applyFont="1" applyFill="1" applyBorder="1" applyAlignment="1">
      <alignment horizontal="centerContinuous" wrapText="1"/>
    </xf>
    <xf numFmtId="0" fontId="3" fillId="0" borderId="2" xfId="5" applyFont="1" applyFill="1" applyBorder="1" applyAlignment="1" applyProtection="1">
      <alignment horizontal="centerContinuous" wrapText="1"/>
      <protection hidden="1"/>
    </xf>
    <xf numFmtId="0" fontId="25" fillId="2" borderId="0" xfId="5" applyFont="1" applyFill="1" applyAlignment="1" applyProtection="1">
      <protection hidden="1"/>
    </xf>
    <xf numFmtId="0" fontId="25" fillId="2" borderId="0" xfId="5" applyFont="1" applyFill="1" applyAlignment="1" applyProtection="1">
      <alignment horizontal="center"/>
      <protection hidden="1"/>
    </xf>
    <xf numFmtId="0" fontId="3" fillId="0" borderId="1" xfId="5" applyFont="1" applyFill="1" applyBorder="1" applyAlignment="1" applyProtection="1">
      <alignment horizontal="centerContinuous"/>
      <protection hidden="1"/>
    </xf>
    <xf numFmtId="0" fontId="3" fillId="2" borderId="0" xfId="5" applyNumberFormat="1" applyFont="1" applyFill="1" applyAlignment="1" applyProtection="1">
      <alignment horizontal="left"/>
      <protection hidden="1"/>
    </xf>
    <xf numFmtId="0" fontId="3" fillId="0" borderId="1" xfId="5" applyFont="1" applyFill="1" applyBorder="1" applyAlignment="1" applyProtection="1">
      <alignment horizontal="centerContinuous" wrapText="1"/>
      <protection hidden="1"/>
    </xf>
    <xf numFmtId="175" fontId="5" fillId="2" borderId="0" xfId="0" applyNumberFormat="1" applyFont="1" applyFill="1" applyAlignment="1"/>
    <xf numFmtId="164" fontId="5" fillId="2" borderId="0" xfId="3" applyNumberFormat="1" applyFont="1" applyFill="1" applyAlignment="1"/>
    <xf numFmtId="165" fontId="5" fillId="3" borderId="0" xfId="0" applyNumberFormat="1" applyFont="1" applyFill="1" applyAlignment="1" applyProtection="1">
      <protection hidden="1"/>
    </xf>
    <xf numFmtId="164" fontId="5" fillId="3" borderId="0" xfId="3" applyNumberFormat="1" applyFont="1" applyFill="1" applyAlignment="1" applyProtection="1">
      <protection hidden="1"/>
    </xf>
    <xf numFmtId="0" fontId="28" fillId="0" borderId="0" xfId="0" applyFont="1"/>
    <xf numFmtId="0" fontId="1" fillId="0" borderId="9" xfId="0" applyFont="1" applyBorder="1" applyAlignment="1">
      <alignment horizontal="center" wrapText="1"/>
    </xf>
    <xf numFmtId="0" fontId="6" fillId="0" borderId="9" xfId="0" applyFont="1" applyBorder="1" applyAlignment="1">
      <alignment horizontal="center" wrapText="1"/>
    </xf>
    <xf numFmtId="0" fontId="6" fillId="0" borderId="0" xfId="0" applyFont="1" applyFill="1"/>
    <xf numFmtId="0" fontId="6" fillId="0" borderId="9" xfId="0" applyFont="1" applyBorder="1"/>
    <xf numFmtId="0" fontId="3" fillId="3" borderId="0" xfId="0" quotePrefix="1" applyFont="1" applyFill="1" applyAlignment="1" applyProtection="1">
      <protection hidden="1"/>
    </xf>
    <xf numFmtId="0" fontId="3" fillId="2" borderId="0" xfId="0" applyFont="1" applyFill="1" applyAlignment="1"/>
    <xf numFmtId="165" fontId="5" fillId="2" borderId="0" xfId="0" applyNumberFormat="1" applyFont="1" applyFill="1" applyAlignment="1" applyProtection="1">
      <protection hidden="1"/>
    </xf>
    <xf numFmtId="164" fontId="4" fillId="2" borderId="0" xfId="3" applyNumberFormat="1" applyFont="1" applyFill="1" applyAlignment="1" applyProtection="1">
      <protection hidden="1"/>
    </xf>
    <xf numFmtId="173" fontId="5" fillId="3" borderId="0" xfId="7" applyNumberFormat="1" applyFont="1" applyFill="1" applyAlignment="1" applyProtection="1">
      <protection hidden="1"/>
    </xf>
    <xf numFmtId="0" fontId="6" fillId="0" borderId="0" xfId="0" applyFont="1" applyFill="1" applyBorder="1" applyAlignment="1">
      <alignment horizontal="center" wrapText="1"/>
    </xf>
    <xf numFmtId="164" fontId="3" fillId="2" borderId="0" xfId="3" applyNumberFormat="1" applyFont="1" applyFill="1" applyAlignment="1" applyProtection="1">
      <protection hidden="1"/>
    </xf>
    <xf numFmtId="179" fontId="4" fillId="2" borderId="0" xfId="3" applyNumberFormat="1" applyFont="1" applyFill="1" applyAlignment="1" applyProtection="1">
      <protection hidden="1"/>
    </xf>
    <xf numFmtId="0" fontId="3" fillId="2" borderId="0" xfId="0" applyFont="1" applyFill="1" applyBorder="1" applyAlignment="1" applyProtection="1">
      <protection hidden="1"/>
    </xf>
    <xf numFmtId="0" fontId="5" fillId="3" borderId="0" xfId="0" applyFont="1" applyFill="1" applyBorder="1" applyAlignment="1" applyProtection="1">
      <alignment horizontal="center" wrapText="1"/>
      <protection hidden="1"/>
    </xf>
    <xf numFmtId="1" fontId="5" fillId="2" borderId="0" xfId="0" applyNumberFormat="1" applyFont="1" applyFill="1" applyBorder="1" applyAlignment="1" applyProtection="1">
      <protection hidden="1"/>
    </xf>
    <xf numFmtId="165" fontId="5" fillId="2" borderId="0" xfId="0" applyNumberFormat="1" applyFont="1" applyFill="1" applyBorder="1" applyAlignment="1" applyProtection="1">
      <protection hidden="1"/>
    </xf>
    <xf numFmtId="1" fontId="4" fillId="2" borderId="0" xfId="0" applyNumberFormat="1" applyFont="1" applyFill="1" applyBorder="1" applyAlignment="1" applyProtection="1">
      <protection hidden="1"/>
    </xf>
    <xf numFmtId="165" fontId="4" fillId="0" borderId="0" xfId="0" applyNumberFormat="1" applyFont="1" applyFill="1" applyBorder="1" applyAlignment="1" applyProtection="1">
      <alignment horizontal="center"/>
      <protection hidden="1"/>
    </xf>
    <xf numFmtId="178" fontId="5" fillId="2" borderId="0" xfId="0" applyNumberFormat="1" applyFont="1" applyFill="1" applyBorder="1" applyAlignment="1" applyProtection="1">
      <protection hidden="1"/>
    </xf>
    <xf numFmtId="164" fontId="30" fillId="2" borderId="0" xfId="3" applyNumberFormat="1" applyFont="1" applyFill="1" applyBorder="1" applyAlignment="1" applyProtection="1">
      <protection hidden="1"/>
    </xf>
    <xf numFmtId="164" fontId="5" fillId="2" borderId="0" xfId="3" applyNumberFormat="1" applyFont="1" applyFill="1" applyBorder="1" applyAlignment="1" applyProtection="1">
      <protection hidden="1"/>
    </xf>
    <xf numFmtId="164" fontId="3" fillId="2" borderId="0" xfId="3" applyNumberFormat="1" applyFont="1" applyFill="1" applyBorder="1" applyAlignment="1" applyProtection="1">
      <protection hidden="1"/>
    </xf>
    <xf numFmtId="164" fontId="4" fillId="2" borderId="0" xfId="3" applyNumberFormat="1" applyFont="1" applyFill="1" applyBorder="1" applyAlignment="1" applyProtection="1">
      <protection hidden="1"/>
    </xf>
    <xf numFmtId="164" fontId="29" fillId="2" borderId="0" xfId="3" applyNumberFormat="1" applyFont="1" applyFill="1" applyBorder="1" applyAlignment="1" applyProtection="1">
      <protection hidden="1"/>
    </xf>
  </cellXfs>
  <cellStyles count="11">
    <cellStyle name="Comma" xfId="7" builtinId="3"/>
    <cellStyle name="Followed Hyperlink" xfId="8" builtinId="9" customBuiltin="1"/>
    <cellStyle name="Hyperlink" xfId="1" builtinId="8" customBuiltin="1"/>
    <cellStyle name="Hyperlink 2" xfId="9"/>
    <cellStyle name="Normal" xfId="0" builtinId="0"/>
    <cellStyle name="Normal 2" xfId="2"/>
    <cellStyle name="Normal 2 2" xfId="5"/>
    <cellStyle name="Normal 3" xfId="4"/>
    <cellStyle name="Normal 4" xfId="10"/>
    <cellStyle name="Percent" xfId="3" builtinId="5"/>
    <cellStyle name="Percent 2" xfId="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95BA6"/>
      <rgbColor rgb="00FFFFFF"/>
      <rgbColor rgb="00F71301"/>
      <rgbColor rgb="0000FF00"/>
      <rgbColor rgb="000000FF"/>
      <rgbColor rgb="00FFFF00"/>
      <rgbColor rgb="00F9FBFD"/>
      <rgbColor rgb="0000FFFF"/>
      <rgbColor rgb="000066CC"/>
      <rgbColor rgb="00008000"/>
      <rgbColor rgb="00000080"/>
      <rgbColor rgb="00808000"/>
      <rgbColor rgb="00800080"/>
      <rgbColor rgb="00008080"/>
      <rgbColor rgb="00EDF3F9"/>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8C5"/>
      <color rgb="FF00ADC6"/>
      <color rgb="FF00FFFF"/>
      <color rgb="FFC0504D"/>
      <color rgb="FF8064A2"/>
      <color rgb="FF0072C6"/>
      <color rgb="FFA00054"/>
      <color rgb="FF0091C9"/>
      <color rgb="FF31869B"/>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ngland.nhs.uk/statistics/statistical-work-areas/ambulance-quality-indicators" TargetMode="External"/><Relationship Id="rId1" Type="http://schemas.openxmlformats.org/officeDocument/2006/relationships/hyperlink" Target="mailto:i.kay@nhs.net"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bit.ly/NHSAQI"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1.bin"/><Relationship Id="rId1" Type="http://schemas.openxmlformats.org/officeDocument/2006/relationships/hyperlink" Target="file:///C:\PPRT\DCVA\Ambulance%20return\Publication\2013-14%20Data\11.%20April%20(Feb%20SYS,%20Nov%20CO)\Working%20Files\AmbSYS%20TimeSeries%20Interactive%20Working%20Version%20February%202014.xls" TargetMode="External"/><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bit.ly/NHSAQI"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bit.ly/NHSAQI"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bit.ly/NHSAQI"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bit.ly/NHSAQI"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it.ly/NHSAQI" TargetMode="External"/><Relationship Id="rId1" Type="http://schemas.openxmlformats.org/officeDocument/2006/relationships/hyperlink" Target="http://bit.ly/NHSAQI"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bit.ly/NHSAQI"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bit.ly/NHSAQI"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bit.ly/NHSAQ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F55"/>
  <sheetViews>
    <sheetView tabSelected="1" zoomScaleNormal="100" workbookViewId="0">
      <selection activeCell="B8" sqref="B8"/>
    </sheetView>
  </sheetViews>
  <sheetFormatPr defaultRowHeight="12.75" x14ac:dyDescent="0.2"/>
  <cols>
    <col min="1" max="1" width="1.7109375" style="2" customWidth="1"/>
    <col min="2" max="2" width="88.28515625" style="2" bestFit="1" customWidth="1"/>
    <col min="3" max="3" width="10.28515625" style="2" bestFit="1" customWidth="1"/>
    <col min="4" max="4" width="45.7109375" style="2" bestFit="1" customWidth="1"/>
    <col min="5" max="5" width="11.28515625" style="3" bestFit="1" customWidth="1"/>
    <col min="6" max="6" width="5" style="2" bestFit="1" customWidth="1"/>
    <col min="7" max="16384" width="9.140625" style="2"/>
  </cols>
  <sheetData>
    <row r="1" spans="2:5" ht="15" x14ac:dyDescent="0.2">
      <c r="B1" s="52" t="s">
        <v>204</v>
      </c>
    </row>
    <row r="2" spans="2:5" ht="18" x14ac:dyDescent="0.2">
      <c r="B2" s="53" t="s">
        <v>156</v>
      </c>
      <c r="C2" s="55"/>
    </row>
    <row r="3" spans="2:5" x14ac:dyDescent="0.2">
      <c r="B3" s="3"/>
    </row>
    <row r="4" spans="2:5" ht="15" x14ac:dyDescent="0.2">
      <c r="B4" s="56" t="s">
        <v>185</v>
      </c>
    </row>
    <row r="5" spans="2:5" ht="15" x14ac:dyDescent="0.2">
      <c r="B5" s="50" t="s">
        <v>976</v>
      </c>
      <c r="C5" s="51"/>
    </row>
    <row r="6" spans="2:5" x14ac:dyDescent="0.2">
      <c r="B6" s="3"/>
    </row>
    <row r="7" spans="2:5" ht="15.75" x14ac:dyDescent="0.2">
      <c r="B7" s="211" t="s">
        <v>231</v>
      </c>
      <c r="C7" s="51"/>
    </row>
    <row r="8" spans="2:5" ht="15.75" x14ac:dyDescent="0.2">
      <c r="B8" s="195" t="s">
        <v>173</v>
      </c>
    </row>
    <row r="9" spans="2:5" ht="15.75" x14ac:dyDescent="0.2">
      <c r="B9" s="54"/>
    </row>
    <row r="10" spans="2:5" ht="15" x14ac:dyDescent="0.2">
      <c r="B10" s="56" t="s">
        <v>28</v>
      </c>
      <c r="C10" s="52"/>
    </row>
    <row r="11" spans="2:5" ht="15" x14ac:dyDescent="0.2">
      <c r="B11" s="210" t="str">
        <f>VLOOKUP(B$8, $B$17:$E$33, 2, 0)</f>
        <v>ENG</v>
      </c>
    </row>
    <row r="12" spans="2:5" x14ac:dyDescent="0.2">
      <c r="B12" s="3"/>
    </row>
    <row r="13" spans="2:5" ht="15" x14ac:dyDescent="0.2">
      <c r="B13" s="56" t="s">
        <v>33</v>
      </c>
    </row>
    <row r="14" spans="2:5" ht="15" x14ac:dyDescent="0.2">
      <c r="B14" s="210" t="str">
        <f>VLOOKUP(B$8, $B$17:$E$33, 3, 0)</f>
        <v>Not applicable</v>
      </c>
    </row>
    <row r="16" spans="2:5" s="201" customFormat="1" hidden="1" x14ac:dyDescent="0.2">
      <c r="B16" s="207" t="s">
        <v>159</v>
      </c>
      <c r="C16" s="207" t="s">
        <v>161</v>
      </c>
      <c r="D16" s="207" t="s">
        <v>252</v>
      </c>
      <c r="E16" s="207" t="s">
        <v>160</v>
      </c>
    </row>
    <row r="17" spans="2:6" s="201" customFormat="1" hidden="1" x14ac:dyDescent="0.2">
      <c r="B17" s="208" t="s">
        <v>173</v>
      </c>
      <c r="C17" s="207" t="s">
        <v>19</v>
      </c>
      <c r="D17" s="207" t="s">
        <v>162</v>
      </c>
      <c r="E17" s="207">
        <v>0</v>
      </c>
    </row>
    <row r="18" spans="2:6" s="201" customFormat="1" hidden="1" x14ac:dyDescent="0.2">
      <c r="B18" s="208" t="s">
        <v>251</v>
      </c>
      <c r="C18" s="201" t="s">
        <v>244</v>
      </c>
      <c r="D18" s="207" t="s">
        <v>251</v>
      </c>
      <c r="E18" s="207">
        <v>1</v>
      </c>
      <c r="F18" s="201" t="s">
        <v>151</v>
      </c>
    </row>
    <row r="19" spans="2:6" s="201" customFormat="1" hidden="1" x14ac:dyDescent="0.2">
      <c r="B19" s="208" t="s">
        <v>249</v>
      </c>
      <c r="C19" s="201" t="s">
        <v>245</v>
      </c>
      <c r="D19" s="207" t="s">
        <v>249</v>
      </c>
      <c r="E19" s="207">
        <v>3</v>
      </c>
      <c r="F19" s="201" t="s">
        <v>21</v>
      </c>
    </row>
    <row r="20" spans="2:6" s="201" customFormat="1" hidden="1" x14ac:dyDescent="0.2">
      <c r="B20" s="208" t="s">
        <v>248</v>
      </c>
      <c r="C20" s="201" t="s">
        <v>246</v>
      </c>
      <c r="D20" s="207" t="s">
        <v>248</v>
      </c>
      <c r="E20" s="207">
        <v>4</v>
      </c>
      <c r="F20" s="201" t="s">
        <v>22</v>
      </c>
    </row>
    <row r="21" spans="2:6" s="201" customFormat="1" hidden="1" x14ac:dyDescent="0.2">
      <c r="B21" s="208" t="s">
        <v>250</v>
      </c>
      <c r="C21" s="201" t="s">
        <v>247</v>
      </c>
      <c r="D21" s="207" t="s">
        <v>250</v>
      </c>
      <c r="E21" s="207">
        <v>2</v>
      </c>
      <c r="F21" s="201" t="s">
        <v>20</v>
      </c>
    </row>
    <row r="22" spans="2:6" s="201" customFormat="1" hidden="1" x14ac:dyDescent="0.2">
      <c r="B22" s="208" t="s">
        <v>176</v>
      </c>
      <c r="C22" s="209" t="s">
        <v>24</v>
      </c>
      <c r="D22" s="208" t="s">
        <v>249</v>
      </c>
      <c r="E22" s="209">
        <v>3</v>
      </c>
    </row>
    <row r="23" spans="2:6" s="201" customFormat="1" hidden="1" x14ac:dyDescent="0.2">
      <c r="B23" s="208" t="s">
        <v>177</v>
      </c>
      <c r="C23" s="209" t="s">
        <v>27</v>
      </c>
      <c r="D23" s="208" t="s">
        <v>249</v>
      </c>
      <c r="E23" s="209">
        <v>3</v>
      </c>
    </row>
    <row r="24" spans="2:6" s="201" customFormat="1" hidden="1" x14ac:dyDescent="0.2">
      <c r="B24" s="208" t="s">
        <v>178</v>
      </c>
      <c r="C24" s="209" t="s">
        <v>30</v>
      </c>
      <c r="D24" s="208" t="s">
        <v>250</v>
      </c>
      <c r="E24" s="207">
        <v>2</v>
      </c>
    </row>
    <row r="25" spans="2:6" s="201" customFormat="1" hidden="1" x14ac:dyDescent="0.2">
      <c r="B25" s="208" t="s">
        <v>174</v>
      </c>
      <c r="C25" s="209" t="s">
        <v>35</v>
      </c>
      <c r="D25" s="208" t="s">
        <v>250</v>
      </c>
      <c r="E25" s="209">
        <v>2</v>
      </c>
    </row>
    <row r="26" spans="2:6" s="201" customFormat="1" hidden="1" x14ac:dyDescent="0.2">
      <c r="B26" s="208" t="s">
        <v>179</v>
      </c>
      <c r="C26" s="209" t="s">
        <v>38</v>
      </c>
      <c r="D26" s="208" t="s">
        <v>248</v>
      </c>
      <c r="E26" s="209">
        <v>4</v>
      </c>
    </row>
    <row r="27" spans="2:6" s="201" customFormat="1" hidden="1" x14ac:dyDescent="0.2">
      <c r="B27" s="208" t="s">
        <v>180</v>
      </c>
      <c r="C27" s="209" t="s">
        <v>41</v>
      </c>
      <c r="D27" s="208" t="s">
        <v>251</v>
      </c>
      <c r="E27" s="209">
        <v>1</v>
      </c>
    </row>
    <row r="28" spans="2:6" s="201" customFormat="1" hidden="1" x14ac:dyDescent="0.2">
      <c r="B28" s="208" t="s">
        <v>181</v>
      </c>
      <c r="C28" s="209" t="s">
        <v>44</v>
      </c>
      <c r="D28" s="208" t="s">
        <v>251</v>
      </c>
      <c r="E28" s="209">
        <v>1</v>
      </c>
    </row>
    <row r="29" spans="2:6" s="201" customFormat="1" hidden="1" x14ac:dyDescent="0.2">
      <c r="B29" s="208" t="s">
        <v>182</v>
      </c>
      <c r="C29" s="209" t="s">
        <v>46</v>
      </c>
      <c r="D29" s="208" t="s">
        <v>250</v>
      </c>
      <c r="E29" s="209">
        <v>2</v>
      </c>
    </row>
    <row r="30" spans="2:6" s="201" customFormat="1" hidden="1" x14ac:dyDescent="0.2">
      <c r="B30" s="208" t="s">
        <v>186</v>
      </c>
      <c r="C30" s="209" t="s">
        <v>48</v>
      </c>
      <c r="D30" s="208" t="s">
        <v>250</v>
      </c>
      <c r="E30" s="209">
        <v>2</v>
      </c>
    </row>
    <row r="31" spans="2:6" s="201" customFormat="1" hidden="1" x14ac:dyDescent="0.2">
      <c r="B31" s="208" t="s">
        <v>175</v>
      </c>
      <c r="C31" s="209" t="s">
        <v>50</v>
      </c>
      <c r="D31" s="208" t="s">
        <v>250</v>
      </c>
      <c r="E31" s="209">
        <v>2</v>
      </c>
    </row>
    <row r="32" spans="2:6" s="201" customFormat="1" hidden="1" x14ac:dyDescent="0.2">
      <c r="B32" s="208" t="s">
        <v>183</v>
      </c>
      <c r="C32" s="209" t="s">
        <v>52</v>
      </c>
      <c r="D32" s="208" t="s">
        <v>249</v>
      </c>
      <c r="E32" s="209">
        <v>3</v>
      </c>
    </row>
    <row r="33" spans="2:5" s="201" customFormat="1" hidden="1" x14ac:dyDescent="0.2">
      <c r="B33" s="208" t="s">
        <v>184</v>
      </c>
      <c r="C33" s="209" t="s">
        <v>54</v>
      </c>
      <c r="D33" s="208" t="s">
        <v>251</v>
      </c>
      <c r="E33" s="209">
        <v>1</v>
      </c>
    </row>
    <row r="35" spans="2:5" x14ac:dyDescent="0.2">
      <c r="B35" s="162" t="s">
        <v>230</v>
      </c>
    </row>
    <row r="36" spans="2:5" x14ac:dyDescent="0.2">
      <c r="B36" s="2" t="s">
        <v>267</v>
      </c>
    </row>
    <row r="37" spans="2:5" x14ac:dyDescent="0.2">
      <c r="B37" s="163" t="s">
        <v>268</v>
      </c>
    </row>
    <row r="38" spans="2:5" x14ac:dyDescent="0.2">
      <c r="B38" s="163" t="s">
        <v>270</v>
      </c>
    </row>
    <row r="39" spans="2:5" x14ac:dyDescent="0.2">
      <c r="B39" s="163" t="s">
        <v>271</v>
      </c>
    </row>
    <row r="40" spans="2:5" x14ac:dyDescent="0.2">
      <c r="B40" s="164" t="s">
        <v>200</v>
      </c>
    </row>
    <row r="41" spans="2:5" x14ac:dyDescent="0.2">
      <c r="B41" s="164" t="s">
        <v>273</v>
      </c>
    </row>
    <row r="42" spans="2:5" x14ac:dyDescent="0.2">
      <c r="B42" s="164" t="s">
        <v>274</v>
      </c>
    </row>
    <row r="43" spans="2:5" x14ac:dyDescent="0.2">
      <c r="B43" s="164" t="s">
        <v>275</v>
      </c>
    </row>
    <row r="44" spans="2:5" x14ac:dyDescent="0.2">
      <c r="B44" s="164" t="s">
        <v>276</v>
      </c>
    </row>
    <row r="45" spans="2:5" x14ac:dyDescent="0.2">
      <c r="B45" s="165" t="s">
        <v>277</v>
      </c>
    </row>
    <row r="47" spans="2:5" x14ac:dyDescent="0.2">
      <c r="B47" s="2" t="s">
        <v>235</v>
      </c>
    </row>
    <row r="48" spans="2:5" x14ac:dyDescent="0.2">
      <c r="B48" s="2" t="s">
        <v>970</v>
      </c>
    </row>
    <row r="49" spans="2:2" x14ac:dyDescent="0.2">
      <c r="B49" s="2" t="s">
        <v>971</v>
      </c>
    </row>
    <row r="50" spans="2:2" x14ac:dyDescent="0.2">
      <c r="B50" s="2" t="s">
        <v>236</v>
      </c>
    </row>
    <row r="51" spans="2:2" x14ac:dyDescent="0.2">
      <c r="B51" s="164" t="s">
        <v>972</v>
      </c>
    </row>
    <row r="52" spans="2:2" x14ac:dyDescent="0.2">
      <c r="B52" s="2" t="s">
        <v>973</v>
      </c>
    </row>
    <row r="53" spans="2:2" x14ac:dyDescent="0.2">
      <c r="B53" s="222">
        <v>42502</v>
      </c>
    </row>
    <row r="54" spans="2:2" x14ac:dyDescent="0.2">
      <c r="B54" s="201" t="s">
        <v>253</v>
      </c>
    </row>
    <row r="55" spans="2:2" x14ac:dyDescent="0.2">
      <c r="B55" s="164" t="s">
        <v>254</v>
      </c>
    </row>
  </sheetData>
  <sortState ref="B19:G21">
    <sortCondition ref="C19"/>
  </sortState>
  <dataValidations count="1">
    <dataValidation type="list" allowBlank="1" showInputMessage="1" showErrorMessage="1" sqref="B8:B9">
      <formula1>$B$17:$B$33</formula1>
    </dataValidation>
  </dataValidations>
  <hyperlinks>
    <hyperlink ref="B37" location="'Category A Calls'!A1" display="Monthly performance of Ambulance Trusts in England for Category A calls"/>
    <hyperlink ref="B38" location="'Call Abandonment'!A1" display="Monthly performance of Ambulance Trusts in England for call abandonment"/>
    <hyperlink ref="B39" location="'Re-contact Rate'!A1" display="Re-contact following discharge from care for Ambulance Trusts in England"/>
    <hyperlink ref="B40" location="'Frequent caller procedure'!A1" display="Frequent caller procedure for Ambulance Trusts in England"/>
    <hyperlink ref="B41" location="Timeliness!A1" display="Time to answer call and time to arrival Ambulance Trusts in England"/>
    <hyperlink ref="B42" location="'Calls closed without transport'!A1" display="Calls closed without transport for Ambulance Trusts in England "/>
    <hyperlink ref="B43" location="'Transported Incidents'!A1" display="Monthly counts of Incidents where a patient was transported for Ambulance Trusts in England"/>
    <hyperlink ref="B44" location="DoD!A1" display="Monthly performance of Ambulance Trusts in England for Category A calls..."/>
    <hyperlink ref="B45" location="DoD!A1" display="...comparison without Dispatch on Disposition (DoD) pilot areas, London (Ln) and South Western (SW)"/>
    <hyperlink ref="B51" r:id="rId1" display="i.kay@nhs.net"/>
    <hyperlink ref="B55" r:id="rId2"/>
  </hyperlinks>
  <pageMargins left="0.7" right="0.7" top="0.75" bottom="0.75" header="0.3" footer="0.3"/>
  <pageSetup paperSize="9" orientation="portrait" r:id="rId3"/>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R86"/>
  <sheetViews>
    <sheetView zoomScale="85" zoomScaleNormal="85" workbookViewId="0">
      <pane xSplit="2" ySplit="18" topLeftCell="D58" activePane="bottomRight" state="frozen"/>
      <selection activeCell="E64" sqref="E64"/>
      <selection pane="topRight" activeCell="E64" sqref="E64"/>
      <selection pane="bottomLeft" activeCell="E64" sqref="E64"/>
      <selection pane="bottomRight" activeCell="B18" sqref="B18"/>
    </sheetView>
  </sheetViews>
  <sheetFormatPr defaultRowHeight="12.75" x14ac:dyDescent="0.2"/>
  <cols>
    <col min="1" max="1" width="1.7109375" style="131" customWidth="1"/>
    <col min="2" max="2" width="9.140625" style="226" customWidth="1"/>
    <col min="3" max="3" width="15.7109375" style="226" customWidth="1"/>
    <col min="4" max="4" width="10.7109375" style="131" customWidth="1"/>
    <col min="5" max="6" width="14" style="131" customWidth="1"/>
    <col min="7" max="8" width="10.7109375" style="131" customWidth="1"/>
    <col min="9" max="11" width="14" style="131" customWidth="1"/>
    <col min="12" max="13" width="10.7109375" style="131" customWidth="1"/>
    <col min="14" max="16" width="14" style="131" customWidth="1"/>
    <col min="17" max="18" width="10.7109375" style="131" customWidth="1"/>
    <col min="19" max="16384" width="9.140625" style="131"/>
  </cols>
  <sheetData>
    <row r="1" spans="2:13" x14ac:dyDescent="0.2">
      <c r="C1" s="163" t="s">
        <v>232</v>
      </c>
    </row>
    <row r="2" spans="2:13" ht="15.75" x14ac:dyDescent="0.25">
      <c r="B2" s="227" t="s">
        <v>0</v>
      </c>
      <c r="C2" s="228" t="s">
        <v>156</v>
      </c>
    </row>
    <row r="3" spans="2:13" x14ac:dyDescent="0.2">
      <c r="B3" s="227" t="s">
        <v>4</v>
      </c>
      <c r="C3" s="229" t="s">
        <v>285</v>
      </c>
    </row>
    <row r="4" spans="2:13" x14ac:dyDescent="0.2">
      <c r="B4" s="227"/>
      <c r="C4" s="229" t="s">
        <v>286</v>
      </c>
    </row>
    <row r="5" spans="2:13" x14ac:dyDescent="0.2">
      <c r="B5" s="227" t="s">
        <v>1</v>
      </c>
      <c r="C5" s="261" t="str">
        <f>'Category A Calls'!C5</f>
        <v>April 2011 to March 2016 inclusive</v>
      </c>
    </row>
    <row r="6" spans="2:13" x14ac:dyDescent="0.2">
      <c r="B6" s="227" t="s">
        <v>2</v>
      </c>
      <c r="C6" s="231" t="str">
        <f>'Category A Calls'!C6</f>
        <v>Unify2 data collection - AmbSYS, NHS England</v>
      </c>
    </row>
    <row r="7" spans="2:13" x14ac:dyDescent="0.2">
      <c r="C7" s="158" t="s">
        <v>229</v>
      </c>
      <c r="D7" s="258"/>
      <c r="E7" s="259" t="s">
        <v>44</v>
      </c>
      <c r="F7" s="259"/>
      <c r="G7" s="258"/>
      <c r="H7" s="258"/>
      <c r="I7" s="258"/>
      <c r="J7" s="259" t="s">
        <v>44</v>
      </c>
      <c r="K7" s="259"/>
      <c r="L7" s="258"/>
      <c r="M7" s="258"/>
    </row>
    <row r="8" spans="2:13" x14ac:dyDescent="0.2">
      <c r="B8" s="227" t="s">
        <v>6</v>
      </c>
      <c r="C8" s="231" t="str">
        <f>'Category A Calls'!C8</f>
        <v>Provider</v>
      </c>
      <c r="D8" s="258"/>
      <c r="E8" s="259" t="s">
        <v>24</v>
      </c>
      <c r="F8" s="259" t="s">
        <v>41</v>
      </c>
      <c r="G8" s="258"/>
      <c r="H8" s="258"/>
      <c r="I8" s="258"/>
      <c r="J8" s="259" t="s">
        <v>24</v>
      </c>
      <c r="K8" s="259" t="s">
        <v>41</v>
      </c>
      <c r="L8" s="258"/>
      <c r="M8" s="258"/>
    </row>
    <row r="9" spans="2:13" x14ac:dyDescent="0.2">
      <c r="B9" s="227" t="s">
        <v>3</v>
      </c>
      <c r="C9" s="232">
        <f>'Category A Calls'!C9</f>
        <v>42502</v>
      </c>
      <c r="D9" s="258"/>
      <c r="E9" s="259" t="s">
        <v>27</v>
      </c>
      <c r="F9" s="259" t="s">
        <v>54</v>
      </c>
      <c r="G9" s="258"/>
      <c r="H9" s="258"/>
      <c r="I9" s="258"/>
      <c r="J9" s="259" t="s">
        <v>27</v>
      </c>
      <c r="K9" s="259" t="s">
        <v>54</v>
      </c>
      <c r="L9" s="258"/>
      <c r="M9" s="258"/>
    </row>
    <row r="10" spans="2:13" x14ac:dyDescent="0.2">
      <c r="B10" s="227" t="s">
        <v>5</v>
      </c>
      <c r="C10" s="231" t="str">
        <f>'Category A Calls'!C10</f>
        <v>n/a</v>
      </c>
      <c r="D10" s="258"/>
      <c r="E10" s="259" t="s">
        <v>48</v>
      </c>
      <c r="F10" s="259" t="s">
        <v>52</v>
      </c>
      <c r="G10" s="258"/>
      <c r="H10" s="259" t="s">
        <v>30</v>
      </c>
      <c r="I10" s="258"/>
      <c r="J10" s="259" t="s">
        <v>48</v>
      </c>
      <c r="K10" s="259" t="s">
        <v>52</v>
      </c>
      <c r="L10" s="258"/>
      <c r="M10" s="259" t="s">
        <v>30</v>
      </c>
    </row>
    <row r="11" spans="2:13" x14ac:dyDescent="0.2">
      <c r="B11" s="227" t="s">
        <v>7</v>
      </c>
      <c r="C11" s="231" t="str">
        <f>'Category A Calls'!C11</f>
        <v>Published</v>
      </c>
      <c r="D11" s="259" t="s">
        <v>290</v>
      </c>
      <c r="E11" s="259" t="s">
        <v>35</v>
      </c>
      <c r="F11" s="259" t="s">
        <v>46</v>
      </c>
      <c r="G11" s="259" t="s">
        <v>38</v>
      </c>
      <c r="H11" s="259" t="s">
        <v>50</v>
      </c>
      <c r="I11" s="259" t="s">
        <v>290</v>
      </c>
      <c r="J11" s="259" t="s">
        <v>35</v>
      </c>
      <c r="K11" s="259" t="s">
        <v>46</v>
      </c>
      <c r="L11" s="259" t="s">
        <v>38</v>
      </c>
      <c r="M11" s="259" t="s">
        <v>50</v>
      </c>
    </row>
    <row r="12" spans="2:13" ht="12.75" customHeight="1" x14ac:dyDescent="0.2">
      <c r="B12" s="227" t="s">
        <v>8</v>
      </c>
      <c r="C12" s="231" t="str">
        <f>'Category A Calls'!C12</f>
        <v>James Thomas, james.thomas5@nhs.net</v>
      </c>
    </row>
    <row r="13" spans="2:13" x14ac:dyDescent="0.2">
      <c r="B13" s="227"/>
      <c r="C13" s="231" t="s">
        <v>324</v>
      </c>
    </row>
    <row r="14" spans="2:13" x14ac:dyDescent="0.2">
      <c r="B14" s="233"/>
      <c r="C14" s="231" t="s">
        <v>325</v>
      </c>
    </row>
    <row r="15" spans="2:13" x14ac:dyDescent="0.2">
      <c r="C15" s="231" t="s">
        <v>326</v>
      </c>
    </row>
    <row r="16" spans="2:13" x14ac:dyDescent="0.2">
      <c r="C16" s="131"/>
    </row>
    <row r="17" spans="2:18" s="234" customFormat="1" ht="15" customHeight="1" x14ac:dyDescent="0.2">
      <c r="C17" s="235"/>
      <c r="D17" s="236" t="s">
        <v>291</v>
      </c>
      <c r="E17" s="237"/>
      <c r="F17" s="237"/>
      <c r="G17" s="237"/>
      <c r="H17" s="238"/>
      <c r="I17" s="239" t="s">
        <v>168</v>
      </c>
      <c r="J17" s="237"/>
      <c r="K17" s="237"/>
      <c r="L17" s="237"/>
      <c r="M17" s="238"/>
      <c r="N17" s="260" t="s">
        <v>292</v>
      </c>
      <c r="O17" s="237"/>
      <c r="P17" s="237"/>
      <c r="Q17" s="237"/>
      <c r="R17" s="238"/>
    </row>
    <row r="18" spans="2:18" s="241" customFormat="1" ht="38.25" x14ac:dyDescent="0.2">
      <c r="B18" s="112" t="s">
        <v>172</v>
      </c>
      <c r="C18" s="113"/>
      <c r="D18" s="112" t="s">
        <v>173</v>
      </c>
      <c r="E18" s="240" t="s">
        <v>293</v>
      </c>
      <c r="F18" s="240" t="s">
        <v>294</v>
      </c>
      <c r="G18" s="240" t="s">
        <v>241</v>
      </c>
      <c r="H18" s="113" t="s">
        <v>298</v>
      </c>
      <c r="I18" s="112" t="s">
        <v>173</v>
      </c>
      <c r="J18" s="240" t="s">
        <v>293</v>
      </c>
      <c r="K18" s="240" t="s">
        <v>294</v>
      </c>
      <c r="L18" s="240" t="s">
        <v>241</v>
      </c>
      <c r="M18" s="113" t="s">
        <v>298</v>
      </c>
      <c r="N18" s="112" t="s">
        <v>173</v>
      </c>
      <c r="O18" s="240" t="s">
        <v>293</v>
      </c>
      <c r="P18" s="240" t="s">
        <v>294</v>
      </c>
      <c r="Q18" s="240" t="s">
        <v>241</v>
      </c>
      <c r="R18" s="113" t="s">
        <v>298</v>
      </c>
    </row>
    <row r="19" spans="2:18" x14ac:dyDescent="0.2">
      <c r="B19" s="118" t="s">
        <v>55</v>
      </c>
      <c r="C19" s="122" t="s">
        <v>56</v>
      </c>
      <c r="D19" s="242">
        <f>IFERROR(SUM(VLOOKUP($B$19&amp;$C19&amp;D$11,Data!$A$4:$AL$1118,MATCH(D$17,Data!$A$1:$AK$1,0),0)),"-")</f>
        <v>0</v>
      </c>
      <c r="E19" s="243" t="str">
        <f>IFERROR(SUM(VLOOKUP($B$19&amp;$C19&amp;E$10,Data!$A$4:$AL$1118,MATCH(D$17,Data!$A$1:$AK$1,0),0))+SUM(VLOOKUP($B$19&amp;$C19&amp;E$9,Data!$A$4:$AL$1118,MATCH(D$17,Data!$A$1:$AK$1,0),0))+SUM(VLOOKUP($B$19&amp;$C19&amp;E$8,Data!$A$4:$AL$1118,MATCH(D$17,Data!$A$1:$AK$1,0),0))+SUM(VLOOKUP($B$19&amp;$C19&amp;E$11,Data!$A$4:$AL$1118,MATCH(D$17,Data!$A$1:$AK$1,0),0))+SUM(VLOOKUP($B$19&amp;$C19&amp;E$7,Data!$A$4:$AL$1118,MATCH(D$17,Data!$A$1:$AK$1,0),0)),"-")</f>
        <v>-</v>
      </c>
      <c r="F19" s="243" t="str">
        <f>IFERROR(SUM(VLOOKUP($B$19&amp;$C19&amp;F$10,Data!$A$4:$AL$1118,MATCH(D$17,Data!$A$1:$AK$1,0),0))+SUM(VLOOKUP($B$19&amp;$C19&amp;F$9,Data!$A$4:$AL$1118,MATCH(D$17,Data!$A$1:$AK$1,0),0))+SUM(VLOOKUP($B$19&amp;$C19&amp;F$8,Data!$A$4:$AL$1118,MATCH(D$17,Data!$A$1:$AK$1,0),0))+SUM(VLOOKUP($B$19&amp;$C19&amp;F$11,Data!$A$4:$AL$1118,MATCH(D$17,Data!$A$1:$AK$1,0),0)),"-")</f>
        <v>-</v>
      </c>
      <c r="G19" s="243" t="str">
        <f>IFERROR(SUM(VLOOKUP($B$19&amp;$C19&amp;G$11,Data!$A$4:$AL$1118,MATCH(D$17,Data!$A$1:$AK$1,0),0)),"-")</f>
        <v>-</v>
      </c>
      <c r="H19" s="244" t="str">
        <f>IFERROR(SUM(VLOOKUP($B$19&amp;$C19&amp;H$10,Data!$A$4:$AL$1118,MATCH(D$17,Data!$A$1:$AK$1,0),0))+SUM(VLOOKUP($B$19&amp;$C19&amp;H$11,Data!$A$4:$AL$1118,MATCH(D$17,Data!$A$1:$AK$1,0),0)),"-")</f>
        <v>-</v>
      </c>
      <c r="I19" s="242">
        <f>IFERROR(SUM(VLOOKUP($B$19&amp;$C19&amp;I$11,Data!$A$4:$AL$1118,MATCH(I$17,Data!$A$1:$AK$1,0),0)),"-")</f>
        <v>0</v>
      </c>
      <c r="J19" s="243" t="str">
        <f>IFERROR(SUM(VLOOKUP($B$19&amp;$C19&amp;J$10,Data!$A$4:$AL$1118,MATCH(I$17,Data!$A$1:$AK$1,0),0))+SUM(VLOOKUP($B$19&amp;$C19&amp;J$9,Data!$A$4:$AL$1118,MATCH(I$17,Data!$A$1:$AK$1,0),0))+SUM(VLOOKUP($B$19&amp;$C19&amp;J$8,Data!$A$4:$AL$1118,MATCH(I$17,Data!$A$1:$AK$1,0),0))+SUM(VLOOKUP($B$19&amp;$C19&amp;J$11,Data!$A$4:$AL$1118,MATCH(I$17,Data!$A$1:$AK$1,0),0))+SUM(VLOOKUP($B$19&amp;$C19&amp;J$7,Data!$A$4:$AL$1118,MATCH(I$17,Data!$A$1:$AK$1,0),0)),"-")</f>
        <v>-</v>
      </c>
      <c r="K19" s="243" t="str">
        <f>IFERROR(SUM(VLOOKUP($B$19&amp;$C19&amp;K$10,Data!$A$4:$AL$1118,MATCH(I$17,Data!$A$1:$AK$1,0),0))+SUM(VLOOKUP($B$19&amp;$C19&amp;K$9,Data!$A$4:$AL$1118,MATCH(I$17,Data!$A$1:$AK$1,0),0))+SUM(VLOOKUP($B$19&amp;$C19&amp;K$8,Data!$A$4:$AL$1118,MATCH(I$17,Data!$A$1:$AK$1,0),0))+SUM(VLOOKUP($B$19&amp;$C19&amp;K$11,Data!$A$4:$AL$1118,MATCH(I$17,Data!$A$1:$AK$1,0),0)),"-")</f>
        <v>-</v>
      </c>
      <c r="L19" s="243" t="str">
        <f>IFERROR(SUM(VLOOKUP($B$19&amp;$C19&amp;L$11,Data!$A$4:$AL$1118,MATCH(I$17,Data!$A$1:$AK$1,0),0)),"-")</f>
        <v>-</v>
      </c>
      <c r="M19" s="244" t="str">
        <f>IFERROR(SUM(VLOOKUP($B$19&amp;$C19&amp;M$10,Data!$A$4:$AL$1118,MATCH(I$17,Data!$A$1:$AK$1,0),0))+SUM(VLOOKUP($B$19&amp;$C19&amp;M$11,Data!$A$4:$AL$1118,MATCH(I$17,Data!$A$1:$AK$1,0),0)),"-")</f>
        <v>-</v>
      </c>
      <c r="N19" s="245" t="str">
        <f>IFERROR(I19/D19, "-")</f>
        <v>-</v>
      </c>
      <c r="O19" s="246" t="str">
        <f t="shared" ref="O19:R82" si="0">IFERROR(J19/E19, "-")</f>
        <v>-</v>
      </c>
      <c r="P19" s="246" t="str">
        <f t="shared" si="0"/>
        <v>-</v>
      </c>
      <c r="Q19" s="246" t="str">
        <f t="shared" si="0"/>
        <v>-</v>
      </c>
      <c r="R19" s="247" t="str">
        <f t="shared" si="0"/>
        <v>-</v>
      </c>
    </row>
    <row r="20" spans="2:18" x14ac:dyDescent="0.2">
      <c r="B20" s="121"/>
      <c r="C20" s="122" t="s">
        <v>57</v>
      </c>
      <c r="D20" s="248">
        <f>IFERROR(SUM(VLOOKUP($B$19&amp;$C20&amp;D$11,Data!$A$4:$AL$1118,MATCH(D$17,Data!$A$1:$AK$1,0),0)),"-")</f>
        <v>0</v>
      </c>
      <c r="E20" s="249" t="str">
        <f>IFERROR(SUM(VLOOKUP($B$19&amp;$C20&amp;E$10,Data!$A$4:$AL$1118,MATCH(D$17,Data!$A$1:$AK$1,0),0))+SUM(VLOOKUP($B$19&amp;$C20&amp;E$9,Data!$A$4:$AL$1118,MATCH(D$17,Data!$A$1:$AK$1,0),0))+SUM(VLOOKUP($B$19&amp;$C20&amp;E$8,Data!$A$4:$AL$1118,MATCH(D$17,Data!$A$1:$AK$1,0),0))+SUM(VLOOKUP($B$19&amp;$C20&amp;E$11,Data!$A$4:$AL$1118,MATCH(D$17,Data!$A$1:$AK$1,0),0))+SUM(VLOOKUP($B$19&amp;$C20&amp;E$7,Data!$A$4:$AL$1118,MATCH(D$17,Data!$A$1:$AK$1,0),0)),"-")</f>
        <v>-</v>
      </c>
      <c r="F20" s="249" t="str">
        <f>IFERROR(SUM(VLOOKUP($B$19&amp;$C20&amp;F$10,Data!$A$4:$AL$1118,MATCH(D$17,Data!$A$1:$AK$1,0),0))+SUM(VLOOKUP($B$19&amp;$C20&amp;F$9,Data!$A$4:$AL$1118,MATCH(D$17,Data!$A$1:$AK$1,0),0))+SUM(VLOOKUP($B$19&amp;$C20&amp;F$8,Data!$A$4:$AL$1118,MATCH(D$17,Data!$A$1:$AK$1,0),0))+SUM(VLOOKUP($B$19&amp;$C20&amp;F$11,Data!$A$4:$AL$1118,MATCH(D$17,Data!$A$1:$AK$1,0),0)),"-")</f>
        <v>-</v>
      </c>
      <c r="G20" s="249" t="str">
        <f>IFERROR(SUM(VLOOKUP($B$19&amp;$C20&amp;G$11,Data!$A$4:$AL$1118,MATCH(D$17,Data!$A$1:$AK$1,0),0)),"-")</f>
        <v>-</v>
      </c>
      <c r="H20" s="250" t="str">
        <f>IFERROR(SUM(VLOOKUP($B$19&amp;$C20&amp;H$10,Data!$A$4:$AL$1118,MATCH(D$17,Data!$A$1:$AK$1,0),0))+SUM(VLOOKUP($B$19&amp;$C20&amp;H$11,Data!$A$4:$AL$1118,MATCH(D$17,Data!$A$1:$AK$1,0),0)),"-")</f>
        <v>-</v>
      </c>
      <c r="I20" s="248">
        <f>IFERROR(SUM(VLOOKUP($B$19&amp;$C20&amp;I$11,Data!$A$4:$AL$1118,MATCH(I$17,Data!$A$1:$AK$1,0),0)),"-")</f>
        <v>0</v>
      </c>
      <c r="J20" s="249" t="str">
        <f>IFERROR(SUM(VLOOKUP($B$19&amp;$C20&amp;J$10,Data!$A$4:$AL$1118,MATCH(I$17,Data!$A$1:$AK$1,0),0))+SUM(VLOOKUP($B$19&amp;$C20&amp;J$9,Data!$A$4:$AL$1118,MATCH(I$17,Data!$A$1:$AK$1,0),0))+SUM(VLOOKUP($B$19&amp;$C20&amp;J$8,Data!$A$4:$AL$1118,MATCH(I$17,Data!$A$1:$AK$1,0),0))+SUM(VLOOKUP($B$19&amp;$C20&amp;J$11,Data!$A$4:$AL$1118,MATCH(I$17,Data!$A$1:$AK$1,0),0))+SUM(VLOOKUP($B$19&amp;$C20&amp;J$7,Data!$A$4:$AL$1118,MATCH(I$17,Data!$A$1:$AK$1,0),0)),"-")</f>
        <v>-</v>
      </c>
      <c r="K20" s="249" t="str">
        <f>IFERROR(SUM(VLOOKUP($B$19&amp;$C20&amp;K$10,Data!$A$4:$AL$1118,MATCH(I$17,Data!$A$1:$AK$1,0),0))+SUM(VLOOKUP($B$19&amp;$C20&amp;K$9,Data!$A$4:$AL$1118,MATCH(I$17,Data!$A$1:$AK$1,0),0))+SUM(VLOOKUP($B$19&amp;$C20&amp;K$8,Data!$A$4:$AL$1118,MATCH(I$17,Data!$A$1:$AK$1,0),0))+SUM(VLOOKUP($B$19&amp;$C20&amp;K$11,Data!$A$4:$AL$1118,MATCH(I$17,Data!$A$1:$AK$1,0),0)),"-")</f>
        <v>-</v>
      </c>
      <c r="L20" s="249" t="str">
        <f>IFERROR(SUM(VLOOKUP($B$19&amp;$C20&amp;L$11,Data!$A$4:$AL$1118,MATCH(I$17,Data!$A$1:$AK$1,0),0)),"-")</f>
        <v>-</v>
      </c>
      <c r="M20" s="250" t="str">
        <f>IFERROR(SUM(VLOOKUP($B$19&amp;$C20&amp;M$10,Data!$A$4:$AL$1118,MATCH(I$17,Data!$A$1:$AK$1,0),0))+SUM(VLOOKUP($B$19&amp;$C20&amp;M$11,Data!$A$4:$AL$1118,MATCH(I$17,Data!$A$1:$AK$1,0),0)),"-")</f>
        <v>-</v>
      </c>
      <c r="N20" s="245" t="str">
        <f t="shared" ref="N20:R83" si="1">IFERROR(I20/D20, "-")</f>
        <v>-</v>
      </c>
      <c r="O20" s="246" t="str">
        <f t="shared" si="0"/>
        <v>-</v>
      </c>
      <c r="P20" s="246" t="str">
        <f t="shared" si="0"/>
        <v>-</v>
      </c>
      <c r="Q20" s="246" t="str">
        <f t="shared" si="0"/>
        <v>-</v>
      </c>
      <c r="R20" s="247" t="str">
        <f t="shared" si="0"/>
        <v>-</v>
      </c>
    </row>
    <row r="21" spans="2:18" x14ac:dyDescent="0.2">
      <c r="B21" s="121"/>
      <c r="C21" s="122" t="s">
        <v>58</v>
      </c>
      <c r="D21" s="248">
        <f>IFERROR(SUM(VLOOKUP($B$19&amp;$C21&amp;D$11,Data!$A$4:$AL$1118,MATCH(D$17,Data!$A$1:$AK$1,0),0)),"-")</f>
        <v>0</v>
      </c>
      <c r="E21" s="249" t="str">
        <f>IFERROR(SUM(VLOOKUP($B$19&amp;$C21&amp;E$10,Data!$A$4:$AL$1118,MATCH(D$17,Data!$A$1:$AK$1,0),0))+SUM(VLOOKUP($B$19&amp;$C21&amp;E$9,Data!$A$4:$AL$1118,MATCH(D$17,Data!$A$1:$AK$1,0),0))+SUM(VLOOKUP($B$19&amp;$C21&amp;E$8,Data!$A$4:$AL$1118,MATCH(D$17,Data!$A$1:$AK$1,0),0))+SUM(VLOOKUP($B$19&amp;$C21&amp;E$11,Data!$A$4:$AL$1118,MATCH(D$17,Data!$A$1:$AK$1,0),0))+SUM(VLOOKUP($B$19&amp;$C21&amp;E$7,Data!$A$4:$AL$1118,MATCH(D$17,Data!$A$1:$AK$1,0),0)),"-")</f>
        <v>-</v>
      </c>
      <c r="F21" s="249" t="str">
        <f>IFERROR(SUM(VLOOKUP($B$19&amp;$C21&amp;F$10,Data!$A$4:$AL$1118,MATCH(D$17,Data!$A$1:$AK$1,0),0))+SUM(VLOOKUP($B$19&amp;$C21&amp;F$9,Data!$A$4:$AL$1118,MATCH(D$17,Data!$A$1:$AK$1,0),0))+SUM(VLOOKUP($B$19&amp;$C21&amp;F$8,Data!$A$4:$AL$1118,MATCH(D$17,Data!$A$1:$AK$1,0),0))+SUM(VLOOKUP($B$19&amp;$C21&amp;F$11,Data!$A$4:$AL$1118,MATCH(D$17,Data!$A$1:$AK$1,0),0)),"-")</f>
        <v>-</v>
      </c>
      <c r="G21" s="249" t="str">
        <f>IFERROR(SUM(VLOOKUP($B$19&amp;$C21&amp;G$11,Data!$A$4:$AL$1118,MATCH(D$17,Data!$A$1:$AK$1,0),0)),"-")</f>
        <v>-</v>
      </c>
      <c r="H21" s="250" t="str">
        <f>IFERROR(SUM(VLOOKUP($B$19&amp;$C21&amp;H$10,Data!$A$4:$AL$1118,MATCH(D$17,Data!$A$1:$AK$1,0),0))+SUM(VLOOKUP($B$19&amp;$C21&amp;H$11,Data!$A$4:$AL$1118,MATCH(D$17,Data!$A$1:$AK$1,0),0)),"-")</f>
        <v>-</v>
      </c>
      <c r="I21" s="248">
        <f>IFERROR(SUM(VLOOKUP($B$19&amp;$C21&amp;I$11,Data!$A$4:$AL$1118,MATCH(I$17,Data!$A$1:$AK$1,0),0)),"-")</f>
        <v>0</v>
      </c>
      <c r="J21" s="249" t="str">
        <f>IFERROR(SUM(VLOOKUP($B$19&amp;$C21&amp;J$10,Data!$A$4:$AL$1118,MATCH(I$17,Data!$A$1:$AK$1,0),0))+SUM(VLOOKUP($B$19&amp;$C21&amp;J$9,Data!$A$4:$AL$1118,MATCH(I$17,Data!$A$1:$AK$1,0),0))+SUM(VLOOKUP($B$19&amp;$C21&amp;J$8,Data!$A$4:$AL$1118,MATCH(I$17,Data!$A$1:$AK$1,0),0))+SUM(VLOOKUP($B$19&amp;$C21&amp;J$11,Data!$A$4:$AL$1118,MATCH(I$17,Data!$A$1:$AK$1,0),0))+SUM(VLOOKUP($B$19&amp;$C21&amp;J$7,Data!$A$4:$AL$1118,MATCH(I$17,Data!$A$1:$AK$1,0),0)),"-")</f>
        <v>-</v>
      </c>
      <c r="K21" s="249" t="str">
        <f>IFERROR(SUM(VLOOKUP($B$19&amp;$C21&amp;K$10,Data!$A$4:$AL$1118,MATCH(I$17,Data!$A$1:$AK$1,0),0))+SUM(VLOOKUP($B$19&amp;$C21&amp;K$9,Data!$A$4:$AL$1118,MATCH(I$17,Data!$A$1:$AK$1,0),0))+SUM(VLOOKUP($B$19&amp;$C21&amp;K$8,Data!$A$4:$AL$1118,MATCH(I$17,Data!$A$1:$AK$1,0),0))+SUM(VLOOKUP($B$19&amp;$C21&amp;K$11,Data!$A$4:$AL$1118,MATCH(I$17,Data!$A$1:$AK$1,0),0)),"-")</f>
        <v>-</v>
      </c>
      <c r="L21" s="249" t="str">
        <f>IFERROR(SUM(VLOOKUP($B$19&amp;$C21&amp;L$11,Data!$A$4:$AL$1118,MATCH(I$17,Data!$A$1:$AK$1,0),0)),"-")</f>
        <v>-</v>
      </c>
      <c r="M21" s="250" t="str">
        <f>IFERROR(SUM(VLOOKUP($B$19&amp;$C21&amp;M$10,Data!$A$4:$AL$1118,MATCH(I$17,Data!$A$1:$AK$1,0),0))+SUM(VLOOKUP($B$19&amp;$C21&amp;M$11,Data!$A$4:$AL$1118,MATCH(I$17,Data!$A$1:$AK$1,0),0)),"-")</f>
        <v>-</v>
      </c>
      <c r="N21" s="245" t="str">
        <f t="shared" si="1"/>
        <v>-</v>
      </c>
      <c r="O21" s="246" t="str">
        <f t="shared" si="0"/>
        <v>-</v>
      </c>
      <c r="P21" s="246" t="str">
        <f t="shared" si="0"/>
        <v>-</v>
      </c>
      <c r="Q21" s="246" t="str">
        <f t="shared" si="0"/>
        <v>-</v>
      </c>
      <c r="R21" s="247" t="str">
        <f t="shared" si="0"/>
        <v>-</v>
      </c>
    </row>
    <row r="22" spans="2:18" x14ac:dyDescent="0.2">
      <c r="B22" s="121"/>
      <c r="C22" s="122" t="s">
        <v>59</v>
      </c>
      <c r="D22" s="248">
        <f>IFERROR(SUM(VLOOKUP($B$19&amp;$C22&amp;D$11,Data!$A$4:$AL$1118,MATCH(D$17,Data!$A$1:$AK$1,0),0)),"-")</f>
        <v>0</v>
      </c>
      <c r="E22" s="249" t="str">
        <f>IFERROR(SUM(VLOOKUP($B$19&amp;$C22&amp;E$10,Data!$A$4:$AL$1118,MATCH(D$17,Data!$A$1:$AK$1,0),0))+SUM(VLOOKUP($B$19&amp;$C22&amp;E$9,Data!$A$4:$AL$1118,MATCH(D$17,Data!$A$1:$AK$1,0),0))+SUM(VLOOKUP($B$19&amp;$C22&amp;E$8,Data!$A$4:$AL$1118,MATCH(D$17,Data!$A$1:$AK$1,0),0))+SUM(VLOOKUP($B$19&amp;$C22&amp;E$11,Data!$A$4:$AL$1118,MATCH(D$17,Data!$A$1:$AK$1,0),0))+SUM(VLOOKUP($B$19&amp;$C22&amp;E$7,Data!$A$4:$AL$1118,MATCH(D$17,Data!$A$1:$AK$1,0),0)),"-")</f>
        <v>-</v>
      </c>
      <c r="F22" s="249" t="str">
        <f>IFERROR(SUM(VLOOKUP($B$19&amp;$C22&amp;F$10,Data!$A$4:$AL$1118,MATCH(D$17,Data!$A$1:$AK$1,0),0))+SUM(VLOOKUP($B$19&amp;$C22&amp;F$9,Data!$A$4:$AL$1118,MATCH(D$17,Data!$A$1:$AK$1,0),0))+SUM(VLOOKUP($B$19&amp;$C22&amp;F$8,Data!$A$4:$AL$1118,MATCH(D$17,Data!$A$1:$AK$1,0),0))+SUM(VLOOKUP($B$19&amp;$C22&amp;F$11,Data!$A$4:$AL$1118,MATCH(D$17,Data!$A$1:$AK$1,0),0)),"-")</f>
        <v>-</v>
      </c>
      <c r="G22" s="249" t="str">
        <f>IFERROR(SUM(VLOOKUP($B$19&amp;$C22&amp;G$11,Data!$A$4:$AL$1118,MATCH(D$17,Data!$A$1:$AK$1,0),0)),"-")</f>
        <v>-</v>
      </c>
      <c r="H22" s="250" t="str">
        <f>IFERROR(SUM(VLOOKUP($B$19&amp;$C22&amp;H$10,Data!$A$4:$AL$1118,MATCH(D$17,Data!$A$1:$AK$1,0),0))+SUM(VLOOKUP($B$19&amp;$C22&amp;H$11,Data!$A$4:$AL$1118,MATCH(D$17,Data!$A$1:$AK$1,0),0)),"-")</f>
        <v>-</v>
      </c>
      <c r="I22" s="248">
        <f>IFERROR(SUM(VLOOKUP($B$19&amp;$C22&amp;I$11,Data!$A$4:$AL$1118,MATCH(I$17,Data!$A$1:$AK$1,0),0)),"-")</f>
        <v>0</v>
      </c>
      <c r="J22" s="249" t="str">
        <f>IFERROR(SUM(VLOOKUP($B$19&amp;$C22&amp;J$10,Data!$A$4:$AL$1118,MATCH(I$17,Data!$A$1:$AK$1,0),0))+SUM(VLOOKUP($B$19&amp;$C22&amp;J$9,Data!$A$4:$AL$1118,MATCH(I$17,Data!$A$1:$AK$1,0),0))+SUM(VLOOKUP($B$19&amp;$C22&amp;J$8,Data!$A$4:$AL$1118,MATCH(I$17,Data!$A$1:$AK$1,0),0))+SUM(VLOOKUP($B$19&amp;$C22&amp;J$11,Data!$A$4:$AL$1118,MATCH(I$17,Data!$A$1:$AK$1,0),0))+SUM(VLOOKUP($B$19&amp;$C22&amp;J$7,Data!$A$4:$AL$1118,MATCH(I$17,Data!$A$1:$AK$1,0),0)),"-")</f>
        <v>-</v>
      </c>
      <c r="K22" s="249" t="str">
        <f>IFERROR(SUM(VLOOKUP($B$19&amp;$C22&amp;K$10,Data!$A$4:$AL$1118,MATCH(I$17,Data!$A$1:$AK$1,0),0))+SUM(VLOOKUP($B$19&amp;$C22&amp;K$9,Data!$A$4:$AL$1118,MATCH(I$17,Data!$A$1:$AK$1,0),0))+SUM(VLOOKUP($B$19&amp;$C22&amp;K$8,Data!$A$4:$AL$1118,MATCH(I$17,Data!$A$1:$AK$1,0),0))+SUM(VLOOKUP($B$19&amp;$C22&amp;K$11,Data!$A$4:$AL$1118,MATCH(I$17,Data!$A$1:$AK$1,0),0)),"-")</f>
        <v>-</v>
      </c>
      <c r="L22" s="249" t="str">
        <f>IFERROR(SUM(VLOOKUP($B$19&amp;$C22&amp;L$11,Data!$A$4:$AL$1118,MATCH(I$17,Data!$A$1:$AK$1,0),0)),"-")</f>
        <v>-</v>
      </c>
      <c r="M22" s="250" t="str">
        <f>IFERROR(SUM(VLOOKUP($B$19&amp;$C22&amp;M$10,Data!$A$4:$AL$1118,MATCH(I$17,Data!$A$1:$AK$1,0),0))+SUM(VLOOKUP($B$19&amp;$C22&amp;M$11,Data!$A$4:$AL$1118,MATCH(I$17,Data!$A$1:$AK$1,0),0)),"-")</f>
        <v>-</v>
      </c>
      <c r="N22" s="245" t="str">
        <f t="shared" si="1"/>
        <v>-</v>
      </c>
      <c r="O22" s="246" t="str">
        <f t="shared" si="0"/>
        <v>-</v>
      </c>
      <c r="P22" s="246" t="str">
        <f t="shared" si="0"/>
        <v>-</v>
      </c>
      <c r="Q22" s="246" t="str">
        <f t="shared" si="0"/>
        <v>-</v>
      </c>
      <c r="R22" s="247" t="str">
        <f t="shared" si="0"/>
        <v>-</v>
      </c>
    </row>
    <row r="23" spans="2:18" x14ac:dyDescent="0.2">
      <c r="B23" s="121"/>
      <c r="C23" s="122" t="s">
        <v>60</v>
      </c>
      <c r="D23" s="248">
        <f>IFERROR(SUM(VLOOKUP($B$19&amp;$C23&amp;D$11,Data!$A$4:$AL$1118,MATCH(D$17,Data!$A$1:$AK$1,0),0)),"-")</f>
        <v>0</v>
      </c>
      <c r="E23" s="249" t="str">
        <f>IFERROR(SUM(VLOOKUP($B$19&amp;$C23&amp;E$10,Data!$A$4:$AL$1118,MATCH(D$17,Data!$A$1:$AK$1,0),0))+SUM(VLOOKUP($B$19&amp;$C23&amp;E$9,Data!$A$4:$AL$1118,MATCH(D$17,Data!$A$1:$AK$1,0),0))+SUM(VLOOKUP($B$19&amp;$C23&amp;E$8,Data!$A$4:$AL$1118,MATCH(D$17,Data!$A$1:$AK$1,0),0))+SUM(VLOOKUP($B$19&amp;$C23&amp;E$11,Data!$A$4:$AL$1118,MATCH(D$17,Data!$A$1:$AK$1,0),0))+SUM(VLOOKUP($B$19&amp;$C23&amp;E$7,Data!$A$4:$AL$1118,MATCH(D$17,Data!$A$1:$AK$1,0),0)),"-")</f>
        <v>-</v>
      </c>
      <c r="F23" s="249" t="str">
        <f>IFERROR(SUM(VLOOKUP($B$19&amp;$C23&amp;F$10,Data!$A$4:$AL$1118,MATCH(D$17,Data!$A$1:$AK$1,0),0))+SUM(VLOOKUP($B$19&amp;$C23&amp;F$9,Data!$A$4:$AL$1118,MATCH(D$17,Data!$A$1:$AK$1,0),0))+SUM(VLOOKUP($B$19&amp;$C23&amp;F$8,Data!$A$4:$AL$1118,MATCH(D$17,Data!$A$1:$AK$1,0),0))+SUM(VLOOKUP($B$19&amp;$C23&amp;F$11,Data!$A$4:$AL$1118,MATCH(D$17,Data!$A$1:$AK$1,0),0)),"-")</f>
        <v>-</v>
      </c>
      <c r="G23" s="249" t="str">
        <f>IFERROR(SUM(VLOOKUP($B$19&amp;$C23&amp;G$11,Data!$A$4:$AL$1118,MATCH(D$17,Data!$A$1:$AK$1,0),0)),"-")</f>
        <v>-</v>
      </c>
      <c r="H23" s="250" t="str">
        <f>IFERROR(SUM(VLOOKUP($B$19&amp;$C23&amp;H$10,Data!$A$4:$AL$1118,MATCH(D$17,Data!$A$1:$AK$1,0),0))+SUM(VLOOKUP($B$19&amp;$C23&amp;H$11,Data!$A$4:$AL$1118,MATCH(D$17,Data!$A$1:$AK$1,0),0)),"-")</f>
        <v>-</v>
      </c>
      <c r="I23" s="248">
        <f>IFERROR(SUM(VLOOKUP($B$19&amp;$C23&amp;I$11,Data!$A$4:$AL$1118,MATCH(I$17,Data!$A$1:$AK$1,0),0)),"-")</f>
        <v>0</v>
      </c>
      <c r="J23" s="249" t="str">
        <f>IFERROR(SUM(VLOOKUP($B$19&amp;$C23&amp;J$10,Data!$A$4:$AL$1118,MATCH(I$17,Data!$A$1:$AK$1,0),0))+SUM(VLOOKUP($B$19&amp;$C23&amp;J$9,Data!$A$4:$AL$1118,MATCH(I$17,Data!$A$1:$AK$1,0),0))+SUM(VLOOKUP($B$19&amp;$C23&amp;J$8,Data!$A$4:$AL$1118,MATCH(I$17,Data!$A$1:$AK$1,0),0))+SUM(VLOOKUP($B$19&amp;$C23&amp;J$11,Data!$A$4:$AL$1118,MATCH(I$17,Data!$A$1:$AK$1,0),0))+SUM(VLOOKUP($B$19&amp;$C23&amp;J$7,Data!$A$4:$AL$1118,MATCH(I$17,Data!$A$1:$AK$1,0),0)),"-")</f>
        <v>-</v>
      </c>
      <c r="K23" s="249" t="str">
        <f>IFERROR(SUM(VLOOKUP($B$19&amp;$C23&amp;K$10,Data!$A$4:$AL$1118,MATCH(I$17,Data!$A$1:$AK$1,0),0))+SUM(VLOOKUP($B$19&amp;$C23&amp;K$9,Data!$A$4:$AL$1118,MATCH(I$17,Data!$A$1:$AK$1,0),0))+SUM(VLOOKUP($B$19&amp;$C23&amp;K$8,Data!$A$4:$AL$1118,MATCH(I$17,Data!$A$1:$AK$1,0),0))+SUM(VLOOKUP($B$19&amp;$C23&amp;K$11,Data!$A$4:$AL$1118,MATCH(I$17,Data!$A$1:$AK$1,0),0)),"-")</f>
        <v>-</v>
      </c>
      <c r="L23" s="249" t="str">
        <f>IFERROR(SUM(VLOOKUP($B$19&amp;$C23&amp;L$11,Data!$A$4:$AL$1118,MATCH(I$17,Data!$A$1:$AK$1,0),0)),"-")</f>
        <v>-</v>
      </c>
      <c r="M23" s="250" t="str">
        <f>IFERROR(SUM(VLOOKUP($B$19&amp;$C23&amp;M$10,Data!$A$4:$AL$1118,MATCH(I$17,Data!$A$1:$AK$1,0),0))+SUM(VLOOKUP($B$19&amp;$C23&amp;M$11,Data!$A$4:$AL$1118,MATCH(I$17,Data!$A$1:$AK$1,0),0)),"-")</f>
        <v>-</v>
      </c>
      <c r="N23" s="245" t="str">
        <f t="shared" si="1"/>
        <v>-</v>
      </c>
      <c r="O23" s="246" t="str">
        <f t="shared" si="0"/>
        <v>-</v>
      </c>
      <c r="P23" s="246" t="str">
        <f t="shared" si="0"/>
        <v>-</v>
      </c>
      <c r="Q23" s="246" t="str">
        <f t="shared" si="0"/>
        <v>-</v>
      </c>
      <c r="R23" s="247" t="str">
        <f t="shared" si="0"/>
        <v>-</v>
      </c>
    </row>
    <row r="24" spans="2:18" x14ac:dyDescent="0.2">
      <c r="B24" s="121"/>
      <c r="C24" s="122" t="s">
        <v>61</v>
      </c>
      <c r="D24" s="248">
        <f>IFERROR(SUM(VLOOKUP($B$19&amp;$C24&amp;D$11,Data!$A$4:$AL$1118,MATCH(D$17,Data!$A$1:$AK$1,0),0)),"-")</f>
        <v>0</v>
      </c>
      <c r="E24" s="249" t="str">
        <f>IFERROR(SUM(VLOOKUP($B$19&amp;$C24&amp;E$10,Data!$A$4:$AL$1118,MATCH(D$17,Data!$A$1:$AK$1,0),0))+SUM(VLOOKUP($B$19&amp;$C24&amp;E$9,Data!$A$4:$AL$1118,MATCH(D$17,Data!$A$1:$AK$1,0),0))+SUM(VLOOKUP($B$19&amp;$C24&amp;E$8,Data!$A$4:$AL$1118,MATCH(D$17,Data!$A$1:$AK$1,0),0))+SUM(VLOOKUP($B$19&amp;$C24&amp;E$11,Data!$A$4:$AL$1118,MATCH(D$17,Data!$A$1:$AK$1,0),0))+SUM(VLOOKUP($B$19&amp;$C24&amp;E$7,Data!$A$4:$AL$1118,MATCH(D$17,Data!$A$1:$AK$1,0),0)),"-")</f>
        <v>-</v>
      </c>
      <c r="F24" s="249" t="str">
        <f>IFERROR(SUM(VLOOKUP($B$19&amp;$C24&amp;F$10,Data!$A$4:$AL$1118,MATCH(D$17,Data!$A$1:$AK$1,0),0))+SUM(VLOOKUP($B$19&amp;$C24&amp;F$9,Data!$A$4:$AL$1118,MATCH(D$17,Data!$A$1:$AK$1,0),0))+SUM(VLOOKUP($B$19&amp;$C24&amp;F$8,Data!$A$4:$AL$1118,MATCH(D$17,Data!$A$1:$AK$1,0),0))+SUM(VLOOKUP($B$19&amp;$C24&amp;F$11,Data!$A$4:$AL$1118,MATCH(D$17,Data!$A$1:$AK$1,0),0)),"-")</f>
        <v>-</v>
      </c>
      <c r="G24" s="249" t="str">
        <f>IFERROR(SUM(VLOOKUP($B$19&amp;$C24&amp;G$11,Data!$A$4:$AL$1118,MATCH(D$17,Data!$A$1:$AK$1,0),0)),"-")</f>
        <v>-</v>
      </c>
      <c r="H24" s="250" t="str">
        <f>IFERROR(SUM(VLOOKUP($B$19&amp;$C24&amp;H$10,Data!$A$4:$AL$1118,MATCH(D$17,Data!$A$1:$AK$1,0),0))+SUM(VLOOKUP($B$19&amp;$C24&amp;H$11,Data!$A$4:$AL$1118,MATCH(D$17,Data!$A$1:$AK$1,0),0)),"-")</f>
        <v>-</v>
      </c>
      <c r="I24" s="248">
        <f>IFERROR(SUM(VLOOKUP($B$19&amp;$C24&amp;I$11,Data!$A$4:$AL$1118,MATCH(I$17,Data!$A$1:$AK$1,0),0)),"-")</f>
        <v>0</v>
      </c>
      <c r="J24" s="249" t="str">
        <f>IFERROR(SUM(VLOOKUP($B$19&amp;$C24&amp;J$10,Data!$A$4:$AL$1118,MATCH(I$17,Data!$A$1:$AK$1,0),0))+SUM(VLOOKUP($B$19&amp;$C24&amp;J$9,Data!$A$4:$AL$1118,MATCH(I$17,Data!$A$1:$AK$1,0),0))+SUM(VLOOKUP($B$19&amp;$C24&amp;J$8,Data!$A$4:$AL$1118,MATCH(I$17,Data!$A$1:$AK$1,0),0))+SUM(VLOOKUP($B$19&amp;$C24&amp;J$11,Data!$A$4:$AL$1118,MATCH(I$17,Data!$A$1:$AK$1,0),0))+SUM(VLOOKUP($B$19&amp;$C24&amp;J$7,Data!$A$4:$AL$1118,MATCH(I$17,Data!$A$1:$AK$1,0),0)),"-")</f>
        <v>-</v>
      </c>
      <c r="K24" s="249" t="str">
        <f>IFERROR(SUM(VLOOKUP($B$19&amp;$C24&amp;K$10,Data!$A$4:$AL$1118,MATCH(I$17,Data!$A$1:$AK$1,0),0))+SUM(VLOOKUP($B$19&amp;$C24&amp;K$9,Data!$A$4:$AL$1118,MATCH(I$17,Data!$A$1:$AK$1,0),0))+SUM(VLOOKUP($B$19&amp;$C24&amp;K$8,Data!$A$4:$AL$1118,MATCH(I$17,Data!$A$1:$AK$1,0),0))+SUM(VLOOKUP($B$19&amp;$C24&amp;K$11,Data!$A$4:$AL$1118,MATCH(I$17,Data!$A$1:$AK$1,0),0)),"-")</f>
        <v>-</v>
      </c>
      <c r="L24" s="249" t="str">
        <f>IFERROR(SUM(VLOOKUP($B$19&amp;$C24&amp;L$11,Data!$A$4:$AL$1118,MATCH(I$17,Data!$A$1:$AK$1,0),0)),"-")</f>
        <v>-</v>
      </c>
      <c r="M24" s="250" t="str">
        <f>IFERROR(SUM(VLOOKUP($B$19&amp;$C24&amp;M$10,Data!$A$4:$AL$1118,MATCH(I$17,Data!$A$1:$AK$1,0),0))+SUM(VLOOKUP($B$19&amp;$C24&amp;M$11,Data!$A$4:$AL$1118,MATCH(I$17,Data!$A$1:$AK$1,0),0)),"-")</f>
        <v>-</v>
      </c>
      <c r="N24" s="245" t="str">
        <f t="shared" si="1"/>
        <v>-</v>
      </c>
      <c r="O24" s="246" t="str">
        <f t="shared" si="0"/>
        <v>-</v>
      </c>
      <c r="P24" s="246" t="str">
        <f t="shared" si="0"/>
        <v>-</v>
      </c>
      <c r="Q24" s="246" t="str">
        <f t="shared" si="0"/>
        <v>-</v>
      </c>
      <c r="R24" s="247" t="str">
        <f t="shared" si="0"/>
        <v>-</v>
      </c>
    </row>
    <row r="25" spans="2:18" x14ac:dyDescent="0.2">
      <c r="B25" s="121"/>
      <c r="C25" s="122" t="s">
        <v>62</v>
      </c>
      <c r="D25" s="248">
        <f>IFERROR(SUM(VLOOKUP($B$19&amp;$C25&amp;D$11,Data!$A$4:$AL$1118,MATCH(D$17,Data!$A$1:$AK$1,0),0)),"-")</f>
        <v>0</v>
      </c>
      <c r="E25" s="249" t="str">
        <f>IFERROR(SUM(VLOOKUP($B$19&amp;$C25&amp;E$10,Data!$A$4:$AL$1118,MATCH(D$17,Data!$A$1:$AK$1,0),0))+SUM(VLOOKUP($B$19&amp;$C25&amp;E$9,Data!$A$4:$AL$1118,MATCH(D$17,Data!$A$1:$AK$1,0),0))+SUM(VLOOKUP($B$19&amp;$C25&amp;E$8,Data!$A$4:$AL$1118,MATCH(D$17,Data!$A$1:$AK$1,0),0))+SUM(VLOOKUP($B$19&amp;$C25&amp;E$11,Data!$A$4:$AL$1118,MATCH(D$17,Data!$A$1:$AK$1,0),0))+SUM(VLOOKUP($B$19&amp;$C25&amp;E$7,Data!$A$4:$AL$1118,MATCH(D$17,Data!$A$1:$AK$1,0),0)),"-")</f>
        <v>-</v>
      </c>
      <c r="F25" s="249" t="str">
        <f>IFERROR(SUM(VLOOKUP($B$19&amp;$C25&amp;F$10,Data!$A$4:$AL$1118,MATCH(D$17,Data!$A$1:$AK$1,0),0))+SUM(VLOOKUP($B$19&amp;$C25&amp;F$9,Data!$A$4:$AL$1118,MATCH(D$17,Data!$A$1:$AK$1,0),0))+SUM(VLOOKUP($B$19&amp;$C25&amp;F$8,Data!$A$4:$AL$1118,MATCH(D$17,Data!$A$1:$AK$1,0),0))+SUM(VLOOKUP($B$19&amp;$C25&amp;F$11,Data!$A$4:$AL$1118,MATCH(D$17,Data!$A$1:$AK$1,0),0)),"-")</f>
        <v>-</v>
      </c>
      <c r="G25" s="249" t="str">
        <f>IFERROR(SUM(VLOOKUP($B$19&amp;$C25&amp;G$11,Data!$A$4:$AL$1118,MATCH(D$17,Data!$A$1:$AK$1,0),0)),"-")</f>
        <v>-</v>
      </c>
      <c r="H25" s="250" t="str">
        <f>IFERROR(SUM(VLOOKUP($B$19&amp;$C25&amp;H$10,Data!$A$4:$AL$1118,MATCH(D$17,Data!$A$1:$AK$1,0),0))+SUM(VLOOKUP($B$19&amp;$C25&amp;H$11,Data!$A$4:$AL$1118,MATCH(D$17,Data!$A$1:$AK$1,0),0)),"-")</f>
        <v>-</v>
      </c>
      <c r="I25" s="248">
        <f>IFERROR(SUM(VLOOKUP($B$19&amp;$C25&amp;I$11,Data!$A$4:$AL$1118,MATCH(I$17,Data!$A$1:$AK$1,0),0)),"-")</f>
        <v>0</v>
      </c>
      <c r="J25" s="249" t="str">
        <f>IFERROR(SUM(VLOOKUP($B$19&amp;$C25&amp;J$10,Data!$A$4:$AL$1118,MATCH(I$17,Data!$A$1:$AK$1,0),0))+SUM(VLOOKUP($B$19&amp;$C25&amp;J$9,Data!$A$4:$AL$1118,MATCH(I$17,Data!$A$1:$AK$1,0),0))+SUM(VLOOKUP($B$19&amp;$C25&amp;J$8,Data!$A$4:$AL$1118,MATCH(I$17,Data!$A$1:$AK$1,0),0))+SUM(VLOOKUP($B$19&amp;$C25&amp;J$11,Data!$A$4:$AL$1118,MATCH(I$17,Data!$A$1:$AK$1,0),0))+SUM(VLOOKUP($B$19&amp;$C25&amp;J$7,Data!$A$4:$AL$1118,MATCH(I$17,Data!$A$1:$AK$1,0),0)),"-")</f>
        <v>-</v>
      </c>
      <c r="K25" s="249" t="str">
        <f>IFERROR(SUM(VLOOKUP($B$19&amp;$C25&amp;K$10,Data!$A$4:$AL$1118,MATCH(I$17,Data!$A$1:$AK$1,0),0))+SUM(VLOOKUP($B$19&amp;$C25&amp;K$9,Data!$A$4:$AL$1118,MATCH(I$17,Data!$A$1:$AK$1,0),0))+SUM(VLOOKUP($B$19&amp;$C25&amp;K$8,Data!$A$4:$AL$1118,MATCH(I$17,Data!$A$1:$AK$1,0),0))+SUM(VLOOKUP($B$19&amp;$C25&amp;K$11,Data!$A$4:$AL$1118,MATCH(I$17,Data!$A$1:$AK$1,0),0)),"-")</f>
        <v>-</v>
      </c>
      <c r="L25" s="249" t="str">
        <f>IFERROR(SUM(VLOOKUP($B$19&amp;$C25&amp;L$11,Data!$A$4:$AL$1118,MATCH(I$17,Data!$A$1:$AK$1,0),0)),"-")</f>
        <v>-</v>
      </c>
      <c r="M25" s="250" t="str">
        <f>IFERROR(SUM(VLOOKUP($B$19&amp;$C25&amp;M$10,Data!$A$4:$AL$1118,MATCH(I$17,Data!$A$1:$AK$1,0),0))+SUM(VLOOKUP($B$19&amp;$C25&amp;M$11,Data!$A$4:$AL$1118,MATCH(I$17,Data!$A$1:$AK$1,0),0)),"-")</f>
        <v>-</v>
      </c>
      <c r="N25" s="245" t="str">
        <f t="shared" si="1"/>
        <v>-</v>
      </c>
      <c r="O25" s="246" t="str">
        <f t="shared" si="0"/>
        <v>-</v>
      </c>
      <c r="P25" s="246" t="str">
        <f t="shared" si="0"/>
        <v>-</v>
      </c>
      <c r="Q25" s="246" t="str">
        <f t="shared" si="0"/>
        <v>-</v>
      </c>
      <c r="R25" s="247" t="str">
        <f t="shared" si="0"/>
        <v>-</v>
      </c>
    </row>
    <row r="26" spans="2:18" x14ac:dyDescent="0.2">
      <c r="B26" s="121"/>
      <c r="C26" s="122" t="s">
        <v>63</v>
      </c>
      <c r="D26" s="248">
        <f>IFERROR(SUM(VLOOKUP($B$19&amp;$C26&amp;D$11,Data!$A$4:$AL$1118,MATCH(D$17,Data!$A$1:$AK$1,0),0)),"-")</f>
        <v>0</v>
      </c>
      <c r="E26" s="249" t="str">
        <f>IFERROR(SUM(VLOOKUP($B$19&amp;$C26&amp;E$10,Data!$A$4:$AL$1118,MATCH(D$17,Data!$A$1:$AK$1,0),0))+SUM(VLOOKUP($B$19&amp;$C26&amp;E$9,Data!$A$4:$AL$1118,MATCH(D$17,Data!$A$1:$AK$1,0),0))+SUM(VLOOKUP($B$19&amp;$C26&amp;E$8,Data!$A$4:$AL$1118,MATCH(D$17,Data!$A$1:$AK$1,0),0))+SUM(VLOOKUP($B$19&amp;$C26&amp;E$11,Data!$A$4:$AL$1118,MATCH(D$17,Data!$A$1:$AK$1,0),0))+SUM(VLOOKUP($B$19&amp;$C26&amp;E$7,Data!$A$4:$AL$1118,MATCH(D$17,Data!$A$1:$AK$1,0),0)),"-")</f>
        <v>-</v>
      </c>
      <c r="F26" s="249" t="str">
        <f>IFERROR(SUM(VLOOKUP($B$19&amp;$C26&amp;F$10,Data!$A$4:$AL$1118,MATCH(D$17,Data!$A$1:$AK$1,0),0))+SUM(VLOOKUP($B$19&amp;$C26&amp;F$9,Data!$A$4:$AL$1118,MATCH(D$17,Data!$A$1:$AK$1,0),0))+SUM(VLOOKUP($B$19&amp;$C26&amp;F$8,Data!$A$4:$AL$1118,MATCH(D$17,Data!$A$1:$AK$1,0),0))+SUM(VLOOKUP($B$19&amp;$C26&amp;F$11,Data!$A$4:$AL$1118,MATCH(D$17,Data!$A$1:$AK$1,0),0)),"-")</f>
        <v>-</v>
      </c>
      <c r="G26" s="249" t="str">
        <f>IFERROR(SUM(VLOOKUP($B$19&amp;$C26&amp;G$11,Data!$A$4:$AL$1118,MATCH(D$17,Data!$A$1:$AK$1,0),0)),"-")</f>
        <v>-</v>
      </c>
      <c r="H26" s="250" t="str">
        <f>IFERROR(SUM(VLOOKUP($B$19&amp;$C26&amp;H$10,Data!$A$4:$AL$1118,MATCH(D$17,Data!$A$1:$AK$1,0),0))+SUM(VLOOKUP($B$19&amp;$C26&amp;H$11,Data!$A$4:$AL$1118,MATCH(D$17,Data!$A$1:$AK$1,0),0)),"-")</f>
        <v>-</v>
      </c>
      <c r="I26" s="248">
        <f>IFERROR(SUM(VLOOKUP($B$19&amp;$C26&amp;I$11,Data!$A$4:$AL$1118,MATCH(I$17,Data!$A$1:$AK$1,0),0)),"-")</f>
        <v>0</v>
      </c>
      <c r="J26" s="249" t="str">
        <f>IFERROR(SUM(VLOOKUP($B$19&amp;$C26&amp;J$10,Data!$A$4:$AL$1118,MATCH(I$17,Data!$A$1:$AK$1,0),0))+SUM(VLOOKUP($B$19&amp;$C26&amp;J$9,Data!$A$4:$AL$1118,MATCH(I$17,Data!$A$1:$AK$1,0),0))+SUM(VLOOKUP($B$19&amp;$C26&amp;J$8,Data!$A$4:$AL$1118,MATCH(I$17,Data!$A$1:$AK$1,0),0))+SUM(VLOOKUP($B$19&amp;$C26&amp;J$11,Data!$A$4:$AL$1118,MATCH(I$17,Data!$A$1:$AK$1,0),0))+SUM(VLOOKUP($B$19&amp;$C26&amp;J$7,Data!$A$4:$AL$1118,MATCH(I$17,Data!$A$1:$AK$1,0),0)),"-")</f>
        <v>-</v>
      </c>
      <c r="K26" s="249" t="str">
        <f>IFERROR(SUM(VLOOKUP($B$19&amp;$C26&amp;K$10,Data!$A$4:$AL$1118,MATCH(I$17,Data!$A$1:$AK$1,0),0))+SUM(VLOOKUP($B$19&amp;$C26&amp;K$9,Data!$A$4:$AL$1118,MATCH(I$17,Data!$A$1:$AK$1,0),0))+SUM(VLOOKUP($B$19&amp;$C26&amp;K$8,Data!$A$4:$AL$1118,MATCH(I$17,Data!$A$1:$AK$1,0),0))+SUM(VLOOKUP($B$19&amp;$C26&amp;K$11,Data!$A$4:$AL$1118,MATCH(I$17,Data!$A$1:$AK$1,0),0)),"-")</f>
        <v>-</v>
      </c>
      <c r="L26" s="249" t="str">
        <f>IFERROR(SUM(VLOOKUP($B$19&amp;$C26&amp;L$11,Data!$A$4:$AL$1118,MATCH(I$17,Data!$A$1:$AK$1,0),0)),"-")</f>
        <v>-</v>
      </c>
      <c r="M26" s="250" t="str">
        <f>IFERROR(SUM(VLOOKUP($B$19&amp;$C26&amp;M$10,Data!$A$4:$AL$1118,MATCH(I$17,Data!$A$1:$AK$1,0),0))+SUM(VLOOKUP($B$19&amp;$C26&amp;M$11,Data!$A$4:$AL$1118,MATCH(I$17,Data!$A$1:$AK$1,0),0)),"-")</f>
        <v>-</v>
      </c>
      <c r="N26" s="245" t="str">
        <f t="shared" si="1"/>
        <v>-</v>
      </c>
      <c r="O26" s="246" t="str">
        <f t="shared" si="0"/>
        <v>-</v>
      </c>
      <c r="P26" s="246" t="str">
        <f t="shared" si="0"/>
        <v>-</v>
      </c>
      <c r="Q26" s="246" t="str">
        <f t="shared" si="0"/>
        <v>-</v>
      </c>
      <c r="R26" s="247" t="str">
        <f t="shared" si="0"/>
        <v>-</v>
      </c>
    </row>
    <row r="27" spans="2:18" x14ac:dyDescent="0.2">
      <c r="B27" s="121"/>
      <c r="C27" s="122" t="s">
        <v>64</v>
      </c>
      <c r="D27" s="248">
        <f>IFERROR(SUM(VLOOKUP($B$19&amp;$C27&amp;D$11,Data!$A$4:$AL$1118,MATCH(D$17,Data!$A$1:$AK$1,0),0)),"-")</f>
        <v>0</v>
      </c>
      <c r="E27" s="249" t="str">
        <f>IFERROR(SUM(VLOOKUP($B$19&amp;$C27&amp;E$10,Data!$A$4:$AL$1118,MATCH(D$17,Data!$A$1:$AK$1,0),0))+SUM(VLOOKUP($B$19&amp;$C27&amp;E$9,Data!$A$4:$AL$1118,MATCH(D$17,Data!$A$1:$AK$1,0),0))+SUM(VLOOKUP($B$19&amp;$C27&amp;E$8,Data!$A$4:$AL$1118,MATCH(D$17,Data!$A$1:$AK$1,0),0))+SUM(VLOOKUP($B$19&amp;$C27&amp;E$11,Data!$A$4:$AL$1118,MATCH(D$17,Data!$A$1:$AK$1,0),0))+SUM(VLOOKUP($B$19&amp;$C27&amp;E$7,Data!$A$4:$AL$1118,MATCH(D$17,Data!$A$1:$AK$1,0),0)),"-")</f>
        <v>-</v>
      </c>
      <c r="F27" s="249" t="str">
        <f>IFERROR(SUM(VLOOKUP($B$19&amp;$C27&amp;F$10,Data!$A$4:$AL$1118,MATCH(D$17,Data!$A$1:$AK$1,0),0))+SUM(VLOOKUP($B$19&amp;$C27&amp;F$9,Data!$A$4:$AL$1118,MATCH(D$17,Data!$A$1:$AK$1,0),0))+SUM(VLOOKUP($B$19&amp;$C27&amp;F$8,Data!$A$4:$AL$1118,MATCH(D$17,Data!$A$1:$AK$1,0),0))+SUM(VLOOKUP($B$19&amp;$C27&amp;F$11,Data!$A$4:$AL$1118,MATCH(D$17,Data!$A$1:$AK$1,0),0)),"-")</f>
        <v>-</v>
      </c>
      <c r="G27" s="249" t="str">
        <f>IFERROR(SUM(VLOOKUP($B$19&amp;$C27&amp;G$11,Data!$A$4:$AL$1118,MATCH(D$17,Data!$A$1:$AK$1,0),0)),"-")</f>
        <v>-</v>
      </c>
      <c r="H27" s="250" t="str">
        <f>IFERROR(SUM(VLOOKUP($B$19&amp;$C27&amp;H$10,Data!$A$4:$AL$1118,MATCH(D$17,Data!$A$1:$AK$1,0),0))+SUM(VLOOKUP($B$19&amp;$C27&amp;H$11,Data!$A$4:$AL$1118,MATCH(D$17,Data!$A$1:$AK$1,0),0)),"-")</f>
        <v>-</v>
      </c>
      <c r="I27" s="248">
        <f>IFERROR(SUM(VLOOKUP($B$19&amp;$C27&amp;I$11,Data!$A$4:$AL$1118,MATCH(I$17,Data!$A$1:$AK$1,0),0)),"-")</f>
        <v>0</v>
      </c>
      <c r="J27" s="249" t="str">
        <f>IFERROR(SUM(VLOOKUP($B$19&amp;$C27&amp;J$10,Data!$A$4:$AL$1118,MATCH(I$17,Data!$A$1:$AK$1,0),0))+SUM(VLOOKUP($B$19&amp;$C27&amp;J$9,Data!$A$4:$AL$1118,MATCH(I$17,Data!$A$1:$AK$1,0),0))+SUM(VLOOKUP($B$19&amp;$C27&amp;J$8,Data!$A$4:$AL$1118,MATCH(I$17,Data!$A$1:$AK$1,0),0))+SUM(VLOOKUP($B$19&amp;$C27&amp;J$11,Data!$A$4:$AL$1118,MATCH(I$17,Data!$A$1:$AK$1,0),0))+SUM(VLOOKUP($B$19&amp;$C27&amp;J$7,Data!$A$4:$AL$1118,MATCH(I$17,Data!$A$1:$AK$1,0),0)),"-")</f>
        <v>-</v>
      </c>
      <c r="K27" s="249" t="str">
        <f>IFERROR(SUM(VLOOKUP($B$19&amp;$C27&amp;K$10,Data!$A$4:$AL$1118,MATCH(I$17,Data!$A$1:$AK$1,0),0))+SUM(VLOOKUP($B$19&amp;$C27&amp;K$9,Data!$A$4:$AL$1118,MATCH(I$17,Data!$A$1:$AK$1,0),0))+SUM(VLOOKUP($B$19&amp;$C27&amp;K$8,Data!$A$4:$AL$1118,MATCH(I$17,Data!$A$1:$AK$1,0),0))+SUM(VLOOKUP($B$19&amp;$C27&amp;K$11,Data!$A$4:$AL$1118,MATCH(I$17,Data!$A$1:$AK$1,0),0)),"-")</f>
        <v>-</v>
      </c>
      <c r="L27" s="249" t="str">
        <f>IFERROR(SUM(VLOOKUP($B$19&amp;$C27&amp;L$11,Data!$A$4:$AL$1118,MATCH(I$17,Data!$A$1:$AK$1,0),0)),"-")</f>
        <v>-</v>
      </c>
      <c r="M27" s="250" t="str">
        <f>IFERROR(SUM(VLOOKUP($B$19&amp;$C27&amp;M$10,Data!$A$4:$AL$1118,MATCH(I$17,Data!$A$1:$AK$1,0),0))+SUM(VLOOKUP($B$19&amp;$C27&amp;M$11,Data!$A$4:$AL$1118,MATCH(I$17,Data!$A$1:$AK$1,0),0)),"-")</f>
        <v>-</v>
      </c>
      <c r="N27" s="245" t="str">
        <f t="shared" si="1"/>
        <v>-</v>
      </c>
      <c r="O27" s="246" t="str">
        <f t="shared" si="0"/>
        <v>-</v>
      </c>
      <c r="P27" s="246" t="str">
        <f t="shared" si="0"/>
        <v>-</v>
      </c>
      <c r="Q27" s="246" t="str">
        <f t="shared" si="0"/>
        <v>-</v>
      </c>
      <c r="R27" s="247" t="str">
        <f t="shared" si="0"/>
        <v>-</v>
      </c>
    </row>
    <row r="28" spans="2:18" x14ac:dyDescent="0.2">
      <c r="B28" s="121"/>
      <c r="C28" s="122" t="s">
        <v>65</v>
      </c>
      <c r="D28" s="248">
        <f>IFERROR(SUM(VLOOKUP($B$19&amp;$C28&amp;D$11,Data!$A$4:$AL$1118,MATCH(D$17,Data!$A$1:$AK$1,0),0)),"-")</f>
        <v>0</v>
      </c>
      <c r="E28" s="249" t="str">
        <f>IFERROR(SUM(VLOOKUP($B$19&amp;$C28&amp;E$10,Data!$A$4:$AL$1118,MATCH(D$17,Data!$A$1:$AK$1,0),0))+SUM(VLOOKUP($B$19&amp;$C28&amp;E$9,Data!$A$4:$AL$1118,MATCH(D$17,Data!$A$1:$AK$1,0),0))+SUM(VLOOKUP($B$19&amp;$C28&amp;E$8,Data!$A$4:$AL$1118,MATCH(D$17,Data!$A$1:$AK$1,0),0))+SUM(VLOOKUP($B$19&amp;$C28&amp;E$11,Data!$A$4:$AL$1118,MATCH(D$17,Data!$A$1:$AK$1,0),0))+SUM(VLOOKUP($B$19&amp;$C28&amp;E$7,Data!$A$4:$AL$1118,MATCH(D$17,Data!$A$1:$AK$1,0),0)),"-")</f>
        <v>-</v>
      </c>
      <c r="F28" s="249" t="str">
        <f>IFERROR(SUM(VLOOKUP($B$19&amp;$C28&amp;F$10,Data!$A$4:$AL$1118,MATCH(D$17,Data!$A$1:$AK$1,0),0))+SUM(VLOOKUP($B$19&amp;$C28&amp;F$9,Data!$A$4:$AL$1118,MATCH(D$17,Data!$A$1:$AK$1,0),0))+SUM(VLOOKUP($B$19&amp;$C28&amp;F$8,Data!$A$4:$AL$1118,MATCH(D$17,Data!$A$1:$AK$1,0),0))+SUM(VLOOKUP($B$19&amp;$C28&amp;F$11,Data!$A$4:$AL$1118,MATCH(D$17,Data!$A$1:$AK$1,0),0)),"-")</f>
        <v>-</v>
      </c>
      <c r="G28" s="249" t="str">
        <f>IFERROR(SUM(VLOOKUP($B$19&amp;$C28&amp;G$11,Data!$A$4:$AL$1118,MATCH(D$17,Data!$A$1:$AK$1,0),0)),"-")</f>
        <v>-</v>
      </c>
      <c r="H28" s="250" t="str">
        <f>IFERROR(SUM(VLOOKUP($B$19&amp;$C28&amp;H$10,Data!$A$4:$AL$1118,MATCH(D$17,Data!$A$1:$AK$1,0),0))+SUM(VLOOKUP($B$19&amp;$C28&amp;H$11,Data!$A$4:$AL$1118,MATCH(D$17,Data!$A$1:$AK$1,0),0)),"-")</f>
        <v>-</v>
      </c>
      <c r="I28" s="248">
        <f>IFERROR(SUM(VLOOKUP($B$19&amp;$C28&amp;I$11,Data!$A$4:$AL$1118,MATCH(I$17,Data!$A$1:$AK$1,0),0)),"-")</f>
        <v>0</v>
      </c>
      <c r="J28" s="249" t="str">
        <f>IFERROR(SUM(VLOOKUP($B$19&amp;$C28&amp;J$10,Data!$A$4:$AL$1118,MATCH(I$17,Data!$A$1:$AK$1,0),0))+SUM(VLOOKUP($B$19&amp;$C28&amp;J$9,Data!$A$4:$AL$1118,MATCH(I$17,Data!$A$1:$AK$1,0),0))+SUM(VLOOKUP($B$19&amp;$C28&amp;J$8,Data!$A$4:$AL$1118,MATCH(I$17,Data!$A$1:$AK$1,0),0))+SUM(VLOOKUP($B$19&amp;$C28&amp;J$11,Data!$A$4:$AL$1118,MATCH(I$17,Data!$A$1:$AK$1,0),0))+SUM(VLOOKUP($B$19&amp;$C28&amp;J$7,Data!$A$4:$AL$1118,MATCH(I$17,Data!$A$1:$AK$1,0),0)),"-")</f>
        <v>-</v>
      </c>
      <c r="K28" s="249" t="str">
        <f>IFERROR(SUM(VLOOKUP($B$19&amp;$C28&amp;K$10,Data!$A$4:$AL$1118,MATCH(I$17,Data!$A$1:$AK$1,0),0))+SUM(VLOOKUP($B$19&amp;$C28&amp;K$9,Data!$A$4:$AL$1118,MATCH(I$17,Data!$A$1:$AK$1,0),0))+SUM(VLOOKUP($B$19&amp;$C28&amp;K$8,Data!$A$4:$AL$1118,MATCH(I$17,Data!$A$1:$AK$1,0),0))+SUM(VLOOKUP($B$19&amp;$C28&amp;K$11,Data!$A$4:$AL$1118,MATCH(I$17,Data!$A$1:$AK$1,0),0)),"-")</f>
        <v>-</v>
      </c>
      <c r="L28" s="249" t="str">
        <f>IFERROR(SUM(VLOOKUP($B$19&amp;$C28&amp;L$11,Data!$A$4:$AL$1118,MATCH(I$17,Data!$A$1:$AK$1,0),0)),"-")</f>
        <v>-</v>
      </c>
      <c r="M28" s="250" t="str">
        <f>IFERROR(SUM(VLOOKUP($B$19&amp;$C28&amp;M$10,Data!$A$4:$AL$1118,MATCH(I$17,Data!$A$1:$AK$1,0),0))+SUM(VLOOKUP($B$19&amp;$C28&amp;M$11,Data!$A$4:$AL$1118,MATCH(I$17,Data!$A$1:$AK$1,0),0)),"-")</f>
        <v>-</v>
      </c>
      <c r="N28" s="245" t="str">
        <f t="shared" si="1"/>
        <v>-</v>
      </c>
      <c r="O28" s="246" t="str">
        <f t="shared" si="0"/>
        <v>-</v>
      </c>
      <c r="P28" s="246" t="str">
        <f t="shared" si="0"/>
        <v>-</v>
      </c>
      <c r="Q28" s="246" t="str">
        <f t="shared" si="0"/>
        <v>-</v>
      </c>
      <c r="R28" s="247" t="str">
        <f t="shared" si="0"/>
        <v>-</v>
      </c>
    </row>
    <row r="29" spans="2:18" x14ac:dyDescent="0.2">
      <c r="B29" s="121"/>
      <c r="C29" s="122" t="s">
        <v>66</v>
      </c>
      <c r="D29" s="248">
        <f>IFERROR(SUM(VLOOKUP($B$19&amp;$C29&amp;D$11,Data!$A$4:$AL$1118,MATCH(D$17,Data!$A$1:$AK$1,0),0)),"-")</f>
        <v>0</v>
      </c>
      <c r="E29" s="249" t="str">
        <f>IFERROR(SUM(VLOOKUP($B$19&amp;$C29&amp;E$10,Data!$A$4:$AL$1118,MATCH(D$17,Data!$A$1:$AK$1,0),0))+SUM(VLOOKUP($B$19&amp;$C29&amp;E$9,Data!$A$4:$AL$1118,MATCH(D$17,Data!$A$1:$AK$1,0),0))+SUM(VLOOKUP($B$19&amp;$C29&amp;E$8,Data!$A$4:$AL$1118,MATCH(D$17,Data!$A$1:$AK$1,0),0))+SUM(VLOOKUP($B$19&amp;$C29&amp;E$11,Data!$A$4:$AL$1118,MATCH(D$17,Data!$A$1:$AK$1,0),0))+SUM(VLOOKUP($B$19&amp;$C29&amp;E$7,Data!$A$4:$AL$1118,MATCH(D$17,Data!$A$1:$AK$1,0),0)),"-")</f>
        <v>-</v>
      </c>
      <c r="F29" s="249" t="str">
        <f>IFERROR(SUM(VLOOKUP($B$19&amp;$C29&amp;F$10,Data!$A$4:$AL$1118,MATCH(D$17,Data!$A$1:$AK$1,0),0))+SUM(VLOOKUP($B$19&amp;$C29&amp;F$9,Data!$A$4:$AL$1118,MATCH(D$17,Data!$A$1:$AK$1,0),0))+SUM(VLOOKUP($B$19&amp;$C29&amp;F$8,Data!$A$4:$AL$1118,MATCH(D$17,Data!$A$1:$AK$1,0),0))+SUM(VLOOKUP($B$19&amp;$C29&amp;F$11,Data!$A$4:$AL$1118,MATCH(D$17,Data!$A$1:$AK$1,0),0)),"-")</f>
        <v>-</v>
      </c>
      <c r="G29" s="249" t="str">
        <f>IFERROR(SUM(VLOOKUP($B$19&amp;$C29&amp;G$11,Data!$A$4:$AL$1118,MATCH(D$17,Data!$A$1:$AK$1,0),0)),"-")</f>
        <v>-</v>
      </c>
      <c r="H29" s="250" t="str">
        <f>IFERROR(SUM(VLOOKUP($B$19&amp;$C29&amp;H$10,Data!$A$4:$AL$1118,MATCH(D$17,Data!$A$1:$AK$1,0),0))+SUM(VLOOKUP($B$19&amp;$C29&amp;H$11,Data!$A$4:$AL$1118,MATCH(D$17,Data!$A$1:$AK$1,0),0)),"-")</f>
        <v>-</v>
      </c>
      <c r="I29" s="248">
        <f>IFERROR(SUM(VLOOKUP($B$19&amp;$C29&amp;I$11,Data!$A$4:$AL$1118,MATCH(I$17,Data!$A$1:$AK$1,0),0)),"-")</f>
        <v>0</v>
      </c>
      <c r="J29" s="249" t="str">
        <f>IFERROR(SUM(VLOOKUP($B$19&amp;$C29&amp;J$10,Data!$A$4:$AL$1118,MATCH(I$17,Data!$A$1:$AK$1,0),0))+SUM(VLOOKUP($B$19&amp;$C29&amp;J$9,Data!$A$4:$AL$1118,MATCH(I$17,Data!$A$1:$AK$1,0),0))+SUM(VLOOKUP($B$19&amp;$C29&amp;J$8,Data!$A$4:$AL$1118,MATCH(I$17,Data!$A$1:$AK$1,0),0))+SUM(VLOOKUP($B$19&amp;$C29&amp;J$11,Data!$A$4:$AL$1118,MATCH(I$17,Data!$A$1:$AK$1,0),0))+SUM(VLOOKUP($B$19&amp;$C29&amp;J$7,Data!$A$4:$AL$1118,MATCH(I$17,Data!$A$1:$AK$1,0),0)),"-")</f>
        <v>-</v>
      </c>
      <c r="K29" s="249" t="str">
        <f>IFERROR(SUM(VLOOKUP($B$19&amp;$C29&amp;K$10,Data!$A$4:$AL$1118,MATCH(I$17,Data!$A$1:$AK$1,0),0))+SUM(VLOOKUP($B$19&amp;$C29&amp;K$9,Data!$A$4:$AL$1118,MATCH(I$17,Data!$A$1:$AK$1,0),0))+SUM(VLOOKUP($B$19&amp;$C29&amp;K$8,Data!$A$4:$AL$1118,MATCH(I$17,Data!$A$1:$AK$1,0),0))+SUM(VLOOKUP($B$19&amp;$C29&amp;K$11,Data!$A$4:$AL$1118,MATCH(I$17,Data!$A$1:$AK$1,0),0)),"-")</f>
        <v>-</v>
      </c>
      <c r="L29" s="249" t="str">
        <f>IFERROR(SUM(VLOOKUP($B$19&amp;$C29&amp;L$11,Data!$A$4:$AL$1118,MATCH(I$17,Data!$A$1:$AK$1,0),0)),"-")</f>
        <v>-</v>
      </c>
      <c r="M29" s="250" t="str">
        <f>IFERROR(SUM(VLOOKUP($B$19&amp;$C29&amp;M$10,Data!$A$4:$AL$1118,MATCH(I$17,Data!$A$1:$AK$1,0),0))+SUM(VLOOKUP($B$19&amp;$C29&amp;M$11,Data!$A$4:$AL$1118,MATCH(I$17,Data!$A$1:$AK$1,0),0)),"-")</f>
        <v>-</v>
      </c>
      <c r="N29" s="245" t="str">
        <f t="shared" si="1"/>
        <v>-</v>
      </c>
      <c r="O29" s="246" t="str">
        <f t="shared" si="0"/>
        <v>-</v>
      </c>
      <c r="P29" s="246" t="str">
        <f t="shared" si="0"/>
        <v>-</v>
      </c>
      <c r="Q29" s="246" t="str">
        <f t="shared" si="0"/>
        <v>-</v>
      </c>
      <c r="R29" s="247" t="str">
        <f t="shared" si="0"/>
        <v>-</v>
      </c>
    </row>
    <row r="30" spans="2:18" x14ac:dyDescent="0.2">
      <c r="B30" s="121"/>
      <c r="C30" s="122" t="s">
        <v>67</v>
      </c>
      <c r="D30" s="248">
        <f>IFERROR(SUM(VLOOKUP($B$19&amp;$C30&amp;D$11,Data!$A$4:$AL$1118,MATCH(D$17,Data!$A$1:$AK$1,0),0)),"-")</f>
        <v>0</v>
      </c>
      <c r="E30" s="249" t="str">
        <f>IFERROR(SUM(VLOOKUP($B$19&amp;$C30&amp;E$10,Data!$A$4:$AL$1118,MATCH(D$17,Data!$A$1:$AK$1,0),0))+SUM(VLOOKUP($B$19&amp;$C30&amp;E$9,Data!$A$4:$AL$1118,MATCH(D$17,Data!$A$1:$AK$1,0),0))+SUM(VLOOKUP($B$19&amp;$C30&amp;E$8,Data!$A$4:$AL$1118,MATCH(D$17,Data!$A$1:$AK$1,0),0))+SUM(VLOOKUP($B$19&amp;$C30&amp;E$11,Data!$A$4:$AL$1118,MATCH(D$17,Data!$A$1:$AK$1,0),0))+SUM(VLOOKUP($B$19&amp;$C30&amp;E$7,Data!$A$4:$AL$1118,MATCH(D$17,Data!$A$1:$AK$1,0),0)),"-")</f>
        <v>-</v>
      </c>
      <c r="F30" s="249" t="str">
        <f>IFERROR(SUM(VLOOKUP($B$19&amp;$C30&amp;F$10,Data!$A$4:$AL$1118,MATCH(D$17,Data!$A$1:$AK$1,0),0))+SUM(VLOOKUP($B$19&amp;$C30&amp;F$9,Data!$A$4:$AL$1118,MATCH(D$17,Data!$A$1:$AK$1,0),0))+SUM(VLOOKUP($B$19&amp;$C30&amp;F$8,Data!$A$4:$AL$1118,MATCH(D$17,Data!$A$1:$AK$1,0),0))+SUM(VLOOKUP($B$19&amp;$C30&amp;F$11,Data!$A$4:$AL$1118,MATCH(D$17,Data!$A$1:$AK$1,0),0)),"-")</f>
        <v>-</v>
      </c>
      <c r="G30" s="249" t="str">
        <f>IFERROR(SUM(VLOOKUP($B$19&amp;$C30&amp;G$11,Data!$A$4:$AL$1118,MATCH(D$17,Data!$A$1:$AK$1,0),0)),"-")</f>
        <v>-</v>
      </c>
      <c r="H30" s="250" t="str">
        <f>IFERROR(SUM(VLOOKUP($B$19&amp;$C30&amp;H$10,Data!$A$4:$AL$1118,MATCH(D$17,Data!$A$1:$AK$1,0),0))+SUM(VLOOKUP($B$19&amp;$C30&amp;H$11,Data!$A$4:$AL$1118,MATCH(D$17,Data!$A$1:$AK$1,0),0)),"-")</f>
        <v>-</v>
      </c>
      <c r="I30" s="248">
        <f>IFERROR(SUM(VLOOKUP($B$19&amp;$C30&amp;I$11,Data!$A$4:$AL$1118,MATCH(I$17,Data!$A$1:$AK$1,0),0)),"-")</f>
        <v>0</v>
      </c>
      <c r="J30" s="249" t="str">
        <f>IFERROR(SUM(VLOOKUP($B$19&amp;$C30&amp;J$10,Data!$A$4:$AL$1118,MATCH(I$17,Data!$A$1:$AK$1,0),0))+SUM(VLOOKUP($B$19&amp;$C30&amp;J$9,Data!$A$4:$AL$1118,MATCH(I$17,Data!$A$1:$AK$1,0),0))+SUM(VLOOKUP($B$19&amp;$C30&amp;J$8,Data!$A$4:$AL$1118,MATCH(I$17,Data!$A$1:$AK$1,0),0))+SUM(VLOOKUP($B$19&amp;$C30&amp;J$11,Data!$A$4:$AL$1118,MATCH(I$17,Data!$A$1:$AK$1,0),0))+SUM(VLOOKUP($B$19&amp;$C30&amp;J$7,Data!$A$4:$AL$1118,MATCH(I$17,Data!$A$1:$AK$1,0),0)),"-")</f>
        <v>-</v>
      </c>
      <c r="K30" s="249" t="str">
        <f>IFERROR(SUM(VLOOKUP($B$19&amp;$C30&amp;K$10,Data!$A$4:$AL$1118,MATCH(I$17,Data!$A$1:$AK$1,0),0))+SUM(VLOOKUP($B$19&amp;$C30&amp;K$9,Data!$A$4:$AL$1118,MATCH(I$17,Data!$A$1:$AK$1,0),0))+SUM(VLOOKUP($B$19&amp;$C30&amp;K$8,Data!$A$4:$AL$1118,MATCH(I$17,Data!$A$1:$AK$1,0),0))+SUM(VLOOKUP($B$19&amp;$C30&amp;K$11,Data!$A$4:$AL$1118,MATCH(I$17,Data!$A$1:$AK$1,0),0)),"-")</f>
        <v>-</v>
      </c>
      <c r="L30" s="249" t="str">
        <f>IFERROR(SUM(VLOOKUP($B$19&amp;$C30&amp;L$11,Data!$A$4:$AL$1118,MATCH(I$17,Data!$A$1:$AK$1,0),0)),"-")</f>
        <v>-</v>
      </c>
      <c r="M30" s="250" t="str">
        <f>IFERROR(SUM(VLOOKUP($B$19&amp;$C30&amp;M$10,Data!$A$4:$AL$1118,MATCH(I$17,Data!$A$1:$AK$1,0),0))+SUM(VLOOKUP($B$19&amp;$C30&amp;M$11,Data!$A$4:$AL$1118,MATCH(I$17,Data!$A$1:$AK$1,0),0)),"-")</f>
        <v>-</v>
      </c>
      <c r="N30" s="245" t="str">
        <f t="shared" si="1"/>
        <v>-</v>
      </c>
      <c r="O30" s="246" t="str">
        <f t="shared" si="0"/>
        <v>-</v>
      </c>
      <c r="P30" s="246" t="str">
        <f t="shared" si="0"/>
        <v>-</v>
      </c>
      <c r="Q30" s="246" t="str">
        <f t="shared" si="0"/>
        <v>-</v>
      </c>
      <c r="R30" s="247" t="str">
        <f t="shared" si="0"/>
        <v>-</v>
      </c>
    </row>
    <row r="31" spans="2:18" s="229" customFormat="1" x14ac:dyDescent="0.2">
      <c r="B31" s="123"/>
      <c r="C31" s="124" t="s">
        <v>17</v>
      </c>
      <c r="D31" s="251">
        <f>SUM(D19:D30)</f>
        <v>0</v>
      </c>
      <c r="E31" s="252">
        <f t="shared" ref="E31:F31" si="2">SUM(E19:E30)</f>
        <v>0</v>
      </c>
      <c r="F31" s="252">
        <f t="shared" si="2"/>
        <v>0</v>
      </c>
      <c r="G31" s="252">
        <f>SUM(G19:G30)</f>
        <v>0</v>
      </c>
      <c r="H31" s="253">
        <f>SUM(H19:H30)</f>
        <v>0</v>
      </c>
      <c r="I31" s="251">
        <f>SUM(I19:I30)</f>
        <v>0</v>
      </c>
      <c r="J31" s="252">
        <f t="shared" ref="J31" si="3">SUM(J19:J30)</f>
        <v>0</v>
      </c>
      <c r="K31" s="252">
        <f t="shared" ref="K31" si="4">SUM(K19:K30)</f>
        <v>0</v>
      </c>
      <c r="L31" s="252">
        <f>SUM(L19:L30)</f>
        <v>0</v>
      </c>
      <c r="M31" s="253">
        <f>SUM(M19:M30)</f>
        <v>0</v>
      </c>
      <c r="N31" s="160" t="str">
        <f t="shared" si="1"/>
        <v>-</v>
      </c>
      <c r="O31" s="254" t="str">
        <f t="shared" si="0"/>
        <v>-</v>
      </c>
      <c r="P31" s="254" t="str">
        <f t="shared" si="0"/>
        <v>-</v>
      </c>
      <c r="Q31" s="254" t="str">
        <f t="shared" si="0"/>
        <v>-</v>
      </c>
      <c r="R31" s="161" t="str">
        <f t="shared" si="0"/>
        <v>-</v>
      </c>
    </row>
    <row r="32" spans="2:18" x14ac:dyDescent="0.2">
      <c r="B32" s="118" t="s">
        <v>68</v>
      </c>
      <c r="C32" s="122" t="s">
        <v>56</v>
      </c>
      <c r="D32" s="248">
        <f>IFERROR(SUM(VLOOKUP($B$32&amp;$C32&amp;D$11,Data!$A$4:$AL$1118,MATCH(D$17,Data!$A$1:$AK$1,0),0)),"-")</f>
        <v>0</v>
      </c>
      <c r="E32" s="249" t="str">
        <f>IFERROR(SUM(VLOOKUP($B$32&amp;$C32&amp;E$10,Data!$A$4:$AL$1118,MATCH(D$17,Data!$A$1:$AK$1,0),0))+SUM(VLOOKUP($B$32&amp;$C32&amp;E$9,Data!$A$4:$AL$1118,MATCH(D$17,Data!$A$1:$AK$1,0),0))+SUM(VLOOKUP($B$32&amp;$C32&amp;E$8,Data!$A$4:$AL$1118,MATCH(D$17,Data!$A$1:$AK$1,0),0))+SUM(VLOOKUP($B$32&amp;$C32&amp;E$11,Data!$A$4:$AL$1118,MATCH(D$17,Data!$A$1:$AK$1,0),0))+SUM(VLOOKUP($B$32&amp;$C32&amp;E$7,Data!$A$4:$AL$1118,MATCH(D$17,Data!$A$1:$AK$1,0),0)),"-")</f>
        <v>-</v>
      </c>
      <c r="F32" s="249" t="str">
        <f>IFERROR(SUM(VLOOKUP($B$32&amp;$C32&amp;F$10,Data!$A$4:$AL$1118,MATCH(D$17,Data!$A$1:$AK$1,0),0))+SUM(VLOOKUP($B$32&amp;$C32&amp;F$9,Data!$A$4:$AL$1118,MATCH(D$17,Data!$A$1:$AK$1,0),0))+SUM(VLOOKUP($B$32&amp;$C32&amp;F$8,Data!$A$4:$AL$1118,MATCH(D$17,Data!$A$1:$AK$1,0),0))+SUM(VLOOKUP($B$32&amp;$C32&amp;F$11,Data!$A$4:$AL$1118,MATCH(D$17,Data!$A$1:$AK$1,0),0)),"-")</f>
        <v>-</v>
      </c>
      <c r="G32" s="243" t="str">
        <f>IFERROR(SUM(VLOOKUP($B$32&amp;$C32&amp;G$11,Data!$A$4:$AL$1118,MATCH(D$17,Data!$A$1:$AK$1,0),0)),"-")</f>
        <v>-</v>
      </c>
      <c r="H32" s="250" t="str">
        <f>IFERROR(SUM(VLOOKUP($B$32&amp;$C32&amp;H$10,Data!$A$4:$AL$1118,MATCH(D$17,Data!$A$1:$AK$1,0),0))+SUM(VLOOKUP($B$32&amp;$C32&amp;H$11,Data!$A$4:$AL$1118,MATCH(D$17,Data!$A$1:$AK$1,0),0)),"-")</f>
        <v>-</v>
      </c>
      <c r="I32" s="248">
        <f>IFERROR(SUM(VLOOKUP($B$32&amp;$C32&amp;I$11,Data!$A$4:$AL$1118,MATCH(I$17,Data!$A$1:$AK$1,0),0)),"-")</f>
        <v>0</v>
      </c>
      <c r="J32" s="249" t="str">
        <f>IFERROR(SUM(VLOOKUP($B$32&amp;$C32&amp;J$10,Data!$A$4:$AL$1118,MATCH(I$17,Data!$A$1:$AK$1,0),0))+SUM(VLOOKUP($B$32&amp;$C32&amp;J$9,Data!$A$4:$AL$1118,MATCH(I$17,Data!$A$1:$AK$1,0),0))+SUM(VLOOKUP($B$32&amp;$C32&amp;J$8,Data!$A$4:$AL$1118,MATCH(I$17,Data!$A$1:$AK$1,0),0))+SUM(VLOOKUP($B$32&amp;$C32&amp;J$11,Data!$A$4:$AL$1118,MATCH(I$17,Data!$A$1:$AK$1,0),0))+SUM(VLOOKUP($B$32&amp;$C32&amp;J$7,Data!$A$4:$AL$1118,MATCH(I$17,Data!$A$1:$AK$1,0),0)),"-")</f>
        <v>-</v>
      </c>
      <c r="K32" s="249" t="str">
        <f>IFERROR(SUM(VLOOKUP($B$32&amp;$C32&amp;K$10,Data!$A$4:$AL$1118,MATCH(I$17,Data!$A$1:$AK$1,0),0))+SUM(VLOOKUP($B$32&amp;$C32&amp;K$9,Data!$A$4:$AL$1118,MATCH(I$17,Data!$A$1:$AK$1,0),0))+SUM(VLOOKUP($B$32&amp;$C32&amp;K$8,Data!$A$4:$AL$1118,MATCH(I$17,Data!$A$1:$AK$1,0),0))+SUM(VLOOKUP($B$32&amp;$C32&amp;K$11,Data!$A$4:$AL$1118,MATCH(I$17,Data!$A$1:$AK$1,0),0)),"-")</f>
        <v>-</v>
      </c>
      <c r="L32" s="249" t="str">
        <f>IFERROR(SUM(VLOOKUP($B$32&amp;$C32&amp;L$11,Data!$A$4:$AL$1118,MATCH(I$17,Data!$A$1:$AK$1,0),0)),"-")</f>
        <v>-</v>
      </c>
      <c r="M32" s="244" t="str">
        <f>IFERROR(SUM(VLOOKUP($B$32&amp;$C32&amp;M$10,Data!$A$4:$AL$1118,MATCH(I$17,Data!$A$1:$AK$1,0),0))+SUM(VLOOKUP($B$32&amp;$C32&amp;M$11,Data!$A$4:$AL$1118,MATCH(I$17,Data!$A$1:$AK$1,0),0)),"-")</f>
        <v>-</v>
      </c>
      <c r="N32" s="245" t="str">
        <f t="shared" si="1"/>
        <v>-</v>
      </c>
      <c r="O32" s="246" t="str">
        <f t="shared" si="0"/>
        <v>-</v>
      </c>
      <c r="P32" s="246" t="str">
        <f t="shared" si="0"/>
        <v>-</v>
      </c>
      <c r="Q32" s="246" t="str">
        <f t="shared" si="0"/>
        <v>-</v>
      </c>
      <c r="R32" s="247" t="str">
        <f t="shared" si="0"/>
        <v>-</v>
      </c>
    </row>
    <row r="33" spans="2:18" x14ac:dyDescent="0.2">
      <c r="B33" s="126"/>
      <c r="C33" s="122" t="s">
        <v>57</v>
      </c>
      <c r="D33" s="248">
        <f>IFERROR(SUM(VLOOKUP($B$32&amp;$C33&amp;D$11,Data!$A$4:$AL$1118,MATCH(D$17,Data!$A$1:$AK$1,0),0)),"-")</f>
        <v>0</v>
      </c>
      <c r="E33" s="249" t="str">
        <f>IFERROR(SUM(VLOOKUP($B$32&amp;$C33&amp;E$10,Data!$A$4:$AL$1118,MATCH(D$17,Data!$A$1:$AK$1,0),0))+SUM(VLOOKUP($B$32&amp;$C33&amp;E$9,Data!$A$4:$AL$1118,MATCH(D$17,Data!$A$1:$AK$1,0),0))+SUM(VLOOKUP($B$32&amp;$C33&amp;E$8,Data!$A$4:$AL$1118,MATCH(D$17,Data!$A$1:$AK$1,0),0))+SUM(VLOOKUP($B$32&amp;$C33&amp;E$11,Data!$A$4:$AL$1118,MATCH(D$17,Data!$A$1:$AK$1,0),0))+SUM(VLOOKUP($B$32&amp;$C33&amp;E$7,Data!$A$4:$AL$1118,MATCH(D$17,Data!$A$1:$AK$1,0),0)),"-")</f>
        <v>-</v>
      </c>
      <c r="F33" s="249" t="str">
        <f>IFERROR(SUM(VLOOKUP($B$32&amp;$C33&amp;F$10,Data!$A$4:$AL$1118,MATCH(D$17,Data!$A$1:$AK$1,0),0))+SUM(VLOOKUP($B$32&amp;$C33&amp;F$9,Data!$A$4:$AL$1118,MATCH(D$17,Data!$A$1:$AK$1,0),0))+SUM(VLOOKUP($B$32&amp;$C33&amp;F$8,Data!$A$4:$AL$1118,MATCH(D$17,Data!$A$1:$AK$1,0),0))+SUM(VLOOKUP($B$32&amp;$C33&amp;F$11,Data!$A$4:$AL$1118,MATCH(D$17,Data!$A$1:$AK$1,0),0)),"-")</f>
        <v>-</v>
      </c>
      <c r="G33" s="249" t="str">
        <f>IFERROR(SUM(VLOOKUP($B$32&amp;$C33&amp;G$11,Data!$A$4:$AL$1118,MATCH(D$17,Data!$A$1:$AK$1,0),0)),"-")</f>
        <v>-</v>
      </c>
      <c r="H33" s="250" t="str">
        <f>IFERROR(SUM(VLOOKUP($B$32&amp;$C33&amp;H$10,Data!$A$4:$AL$1118,MATCH(D$17,Data!$A$1:$AK$1,0),0))+SUM(VLOOKUP($B$32&amp;$C33&amp;H$11,Data!$A$4:$AL$1118,MATCH(D$17,Data!$A$1:$AK$1,0),0)),"-")</f>
        <v>-</v>
      </c>
      <c r="I33" s="248">
        <f>IFERROR(SUM(VLOOKUP($B$32&amp;$C33&amp;I$11,Data!$A$4:$AL$1118,MATCH(I$17,Data!$A$1:$AK$1,0),0)),"-")</f>
        <v>0</v>
      </c>
      <c r="J33" s="249" t="str">
        <f>IFERROR(SUM(VLOOKUP($B$32&amp;$C33&amp;J$10,Data!$A$4:$AL$1118,MATCH(I$17,Data!$A$1:$AK$1,0),0))+SUM(VLOOKUP($B$32&amp;$C33&amp;J$9,Data!$A$4:$AL$1118,MATCH(I$17,Data!$A$1:$AK$1,0),0))+SUM(VLOOKUP($B$32&amp;$C33&amp;J$8,Data!$A$4:$AL$1118,MATCH(I$17,Data!$A$1:$AK$1,0),0))+SUM(VLOOKUP($B$32&amp;$C33&amp;J$11,Data!$A$4:$AL$1118,MATCH(I$17,Data!$A$1:$AK$1,0),0))+SUM(VLOOKUP($B$32&amp;$C33&amp;J$7,Data!$A$4:$AL$1118,MATCH(I$17,Data!$A$1:$AK$1,0),0)),"-")</f>
        <v>-</v>
      </c>
      <c r="K33" s="249" t="str">
        <f>IFERROR(SUM(VLOOKUP($B$32&amp;$C33&amp;K$10,Data!$A$4:$AL$1118,MATCH(I$17,Data!$A$1:$AK$1,0),0))+SUM(VLOOKUP($B$32&amp;$C33&amp;K$9,Data!$A$4:$AL$1118,MATCH(I$17,Data!$A$1:$AK$1,0),0))+SUM(VLOOKUP($B$32&amp;$C33&amp;K$8,Data!$A$4:$AL$1118,MATCH(I$17,Data!$A$1:$AK$1,0),0))+SUM(VLOOKUP($B$32&amp;$C33&amp;K$11,Data!$A$4:$AL$1118,MATCH(I$17,Data!$A$1:$AK$1,0),0)),"-")</f>
        <v>-</v>
      </c>
      <c r="L33" s="249" t="str">
        <f>IFERROR(SUM(VLOOKUP($B$32&amp;$C33&amp;L$11,Data!$A$4:$AL$1118,MATCH(I$17,Data!$A$1:$AK$1,0),0)),"-")</f>
        <v>-</v>
      </c>
      <c r="M33" s="250" t="str">
        <f>IFERROR(SUM(VLOOKUP($B$32&amp;$C33&amp;M$10,Data!$A$4:$AL$1118,MATCH(I$17,Data!$A$1:$AK$1,0),0))+SUM(VLOOKUP($B$32&amp;$C33&amp;M$11,Data!$A$4:$AL$1118,MATCH(I$17,Data!$A$1:$AK$1,0),0)),"-")</f>
        <v>-</v>
      </c>
      <c r="N33" s="245" t="str">
        <f t="shared" si="1"/>
        <v>-</v>
      </c>
      <c r="O33" s="246" t="str">
        <f t="shared" si="0"/>
        <v>-</v>
      </c>
      <c r="P33" s="246" t="str">
        <f t="shared" si="0"/>
        <v>-</v>
      </c>
      <c r="Q33" s="246" t="str">
        <f t="shared" si="0"/>
        <v>-</v>
      </c>
      <c r="R33" s="247" t="str">
        <f t="shared" si="0"/>
        <v>-</v>
      </c>
    </row>
    <row r="34" spans="2:18" x14ac:dyDescent="0.2">
      <c r="B34" s="126"/>
      <c r="C34" s="122" t="s">
        <v>58</v>
      </c>
      <c r="D34" s="248">
        <f>IFERROR(SUM(VLOOKUP($B$32&amp;$C34&amp;D$11,Data!$A$4:$AL$1118,MATCH(D$17,Data!$A$1:$AK$1,0),0)),"-")</f>
        <v>203988</v>
      </c>
      <c r="E34" s="249">
        <f>IFERROR(SUM(VLOOKUP($B$32&amp;$C34&amp;E$10,Data!$A$4:$AL$1118,MATCH(D$17,Data!$A$1:$AK$1,0),0))+SUM(VLOOKUP($B$32&amp;$C34&amp;E$9,Data!$A$4:$AL$1118,MATCH(D$17,Data!$A$1:$AK$1,0),0))+SUM(VLOOKUP($B$32&amp;$C34&amp;E$8,Data!$A$4:$AL$1118,MATCH(D$17,Data!$A$1:$AK$1,0),0))+SUM(VLOOKUP($B$32&amp;$C34&amp;E$11,Data!$A$4:$AL$1118,MATCH(D$17,Data!$A$1:$AK$1,0),0))+SUM(VLOOKUP($B$32&amp;$C34&amp;E$7,Data!$A$4:$AL$1118,MATCH(D$17,Data!$A$1:$AK$1,0),0)),"-")</f>
        <v>83805</v>
      </c>
      <c r="F34" s="249">
        <f>IFERROR(SUM(VLOOKUP($B$32&amp;$C34&amp;F$10,Data!$A$4:$AL$1118,MATCH(D$17,Data!$A$1:$AK$1,0),0))+SUM(VLOOKUP($B$32&amp;$C34&amp;F$9,Data!$A$4:$AL$1118,MATCH(D$17,Data!$A$1:$AK$1,0),0))+SUM(VLOOKUP($B$32&amp;$C34&amp;F$8,Data!$A$4:$AL$1118,MATCH(D$17,Data!$A$1:$AK$1,0),0))+SUM(VLOOKUP($B$32&amp;$C34&amp;F$11,Data!$A$4:$AL$1118,MATCH(D$17,Data!$A$1:$AK$1,0),0)),"-")</f>
        <v>65726</v>
      </c>
      <c r="G34" s="249">
        <f>IFERROR(SUM(VLOOKUP($B$32&amp;$C34&amp;G$11,Data!$A$4:$AL$1118,MATCH(D$17,Data!$A$1:$AK$1,0),0)),"-")</f>
        <v>33782</v>
      </c>
      <c r="H34" s="250">
        <f>IFERROR(SUM(VLOOKUP($B$32&amp;$C34&amp;H$10,Data!$A$4:$AL$1118,MATCH(D$17,Data!$A$1:$AK$1,0),0))+SUM(VLOOKUP($B$32&amp;$C34&amp;H$11,Data!$A$4:$AL$1118,MATCH(D$17,Data!$A$1:$AK$1,0),0)),"-")</f>
        <v>20675</v>
      </c>
      <c r="I34" s="248">
        <f>IFERROR(SUM(VLOOKUP($B$32&amp;$C34&amp;I$11,Data!$A$4:$AL$1118,MATCH(I$17,Data!$A$1:$AK$1,0),0)),"-")</f>
        <v>158126</v>
      </c>
      <c r="J34" s="249">
        <f>IFERROR(SUM(VLOOKUP($B$32&amp;$C34&amp;J$10,Data!$A$4:$AL$1118,MATCH(I$17,Data!$A$1:$AK$1,0),0))+SUM(VLOOKUP($B$32&amp;$C34&amp;J$9,Data!$A$4:$AL$1118,MATCH(I$17,Data!$A$1:$AK$1,0),0))+SUM(VLOOKUP($B$32&amp;$C34&amp;J$8,Data!$A$4:$AL$1118,MATCH(I$17,Data!$A$1:$AK$1,0),0))+SUM(VLOOKUP($B$32&amp;$C34&amp;J$11,Data!$A$4:$AL$1118,MATCH(I$17,Data!$A$1:$AK$1,0),0))+SUM(VLOOKUP($B$32&amp;$C34&amp;J$7,Data!$A$4:$AL$1118,MATCH(I$17,Data!$A$1:$AK$1,0),0)),"-")</f>
        <v>64562</v>
      </c>
      <c r="K34" s="249">
        <f>IFERROR(SUM(VLOOKUP($B$32&amp;$C34&amp;K$10,Data!$A$4:$AL$1118,MATCH(I$17,Data!$A$1:$AK$1,0),0))+SUM(VLOOKUP($B$32&amp;$C34&amp;K$9,Data!$A$4:$AL$1118,MATCH(I$17,Data!$A$1:$AK$1,0),0))+SUM(VLOOKUP($B$32&amp;$C34&amp;K$8,Data!$A$4:$AL$1118,MATCH(I$17,Data!$A$1:$AK$1,0),0))+SUM(VLOOKUP($B$32&amp;$C34&amp;K$11,Data!$A$4:$AL$1118,MATCH(I$17,Data!$A$1:$AK$1,0),0)),"-")</f>
        <v>51317</v>
      </c>
      <c r="L34" s="249">
        <f>IFERROR(SUM(VLOOKUP($B$32&amp;$C34&amp;L$11,Data!$A$4:$AL$1118,MATCH(I$17,Data!$A$1:$AK$1,0),0)),"-")</f>
        <v>25807</v>
      </c>
      <c r="M34" s="250">
        <f>IFERROR(SUM(VLOOKUP($B$32&amp;$C34&amp;M$10,Data!$A$4:$AL$1118,MATCH(I$17,Data!$A$1:$AK$1,0),0))+SUM(VLOOKUP($B$32&amp;$C34&amp;M$11,Data!$A$4:$AL$1118,MATCH(I$17,Data!$A$1:$AK$1,0),0)),"-")</f>
        <v>16440</v>
      </c>
      <c r="N34" s="245">
        <f t="shared" si="1"/>
        <v>0.77517304939506249</v>
      </c>
      <c r="O34" s="246">
        <f t="shared" si="0"/>
        <v>0.77038362866177434</v>
      </c>
      <c r="P34" s="246">
        <f t="shared" si="0"/>
        <v>0.78077168852508905</v>
      </c>
      <c r="Q34" s="246">
        <f t="shared" si="0"/>
        <v>0.76392753537386771</v>
      </c>
      <c r="R34" s="247">
        <f t="shared" si="0"/>
        <v>0.79516324062877874</v>
      </c>
    </row>
    <row r="35" spans="2:18" x14ac:dyDescent="0.2">
      <c r="B35" s="126"/>
      <c r="C35" s="122" t="s">
        <v>59</v>
      </c>
      <c r="D35" s="248">
        <f>IFERROR(SUM(VLOOKUP($B$32&amp;$C35&amp;D$11,Data!$A$4:$AL$1118,MATCH(D$17,Data!$A$1:$AK$1,0),0)),"-")</f>
        <v>211754</v>
      </c>
      <c r="E35" s="249">
        <f>IFERROR(SUM(VLOOKUP($B$32&amp;$C35&amp;E$10,Data!$A$4:$AL$1118,MATCH(D$17,Data!$A$1:$AK$1,0),0))+SUM(VLOOKUP($B$32&amp;$C35&amp;E$9,Data!$A$4:$AL$1118,MATCH(D$17,Data!$A$1:$AK$1,0),0))+SUM(VLOOKUP($B$32&amp;$C35&amp;E$8,Data!$A$4:$AL$1118,MATCH(D$17,Data!$A$1:$AK$1,0),0))+SUM(VLOOKUP($B$32&amp;$C35&amp;E$11,Data!$A$4:$AL$1118,MATCH(D$17,Data!$A$1:$AK$1,0),0))+SUM(VLOOKUP($B$32&amp;$C35&amp;E$7,Data!$A$4:$AL$1118,MATCH(D$17,Data!$A$1:$AK$1,0),0)),"-")</f>
        <v>87622</v>
      </c>
      <c r="F35" s="249">
        <f>IFERROR(SUM(VLOOKUP($B$32&amp;$C35&amp;F$10,Data!$A$4:$AL$1118,MATCH(D$17,Data!$A$1:$AK$1,0),0))+SUM(VLOOKUP($B$32&amp;$C35&amp;F$9,Data!$A$4:$AL$1118,MATCH(D$17,Data!$A$1:$AK$1,0),0))+SUM(VLOOKUP($B$32&amp;$C35&amp;F$8,Data!$A$4:$AL$1118,MATCH(D$17,Data!$A$1:$AK$1,0),0))+SUM(VLOOKUP($B$32&amp;$C35&amp;F$11,Data!$A$4:$AL$1118,MATCH(D$17,Data!$A$1:$AK$1,0),0)),"-")</f>
        <v>68277</v>
      </c>
      <c r="G35" s="249">
        <f>IFERROR(SUM(VLOOKUP($B$32&amp;$C35&amp;G$11,Data!$A$4:$AL$1118,MATCH(D$17,Data!$A$1:$AK$1,0),0)),"-")</f>
        <v>34768</v>
      </c>
      <c r="H35" s="250">
        <f>IFERROR(SUM(VLOOKUP($B$32&amp;$C35&amp;H$10,Data!$A$4:$AL$1118,MATCH(D$17,Data!$A$1:$AK$1,0),0))+SUM(VLOOKUP($B$32&amp;$C35&amp;H$11,Data!$A$4:$AL$1118,MATCH(D$17,Data!$A$1:$AK$1,0),0)),"-")</f>
        <v>21087</v>
      </c>
      <c r="I35" s="248">
        <f>IFERROR(SUM(VLOOKUP($B$32&amp;$C35&amp;I$11,Data!$A$4:$AL$1118,MATCH(I$17,Data!$A$1:$AK$1,0),0)),"-")</f>
        <v>163948</v>
      </c>
      <c r="J35" s="249">
        <f>IFERROR(SUM(VLOOKUP($B$32&amp;$C35&amp;J$10,Data!$A$4:$AL$1118,MATCH(I$17,Data!$A$1:$AK$1,0),0))+SUM(VLOOKUP($B$32&amp;$C35&amp;J$9,Data!$A$4:$AL$1118,MATCH(I$17,Data!$A$1:$AK$1,0),0))+SUM(VLOOKUP($B$32&amp;$C35&amp;J$8,Data!$A$4:$AL$1118,MATCH(I$17,Data!$A$1:$AK$1,0),0))+SUM(VLOOKUP($B$32&amp;$C35&amp;J$11,Data!$A$4:$AL$1118,MATCH(I$17,Data!$A$1:$AK$1,0),0))+SUM(VLOOKUP($B$32&amp;$C35&amp;J$7,Data!$A$4:$AL$1118,MATCH(I$17,Data!$A$1:$AK$1,0),0)),"-")</f>
        <v>68751</v>
      </c>
      <c r="K35" s="249">
        <f>IFERROR(SUM(VLOOKUP($B$32&amp;$C35&amp;K$10,Data!$A$4:$AL$1118,MATCH(I$17,Data!$A$1:$AK$1,0),0))+SUM(VLOOKUP($B$32&amp;$C35&amp;K$9,Data!$A$4:$AL$1118,MATCH(I$17,Data!$A$1:$AK$1,0),0))+SUM(VLOOKUP($B$32&amp;$C35&amp;K$8,Data!$A$4:$AL$1118,MATCH(I$17,Data!$A$1:$AK$1,0),0))+SUM(VLOOKUP($B$32&amp;$C35&amp;K$11,Data!$A$4:$AL$1118,MATCH(I$17,Data!$A$1:$AK$1,0),0)),"-")</f>
        <v>51848</v>
      </c>
      <c r="L35" s="249">
        <f>IFERROR(SUM(VLOOKUP($B$32&amp;$C35&amp;L$11,Data!$A$4:$AL$1118,MATCH(I$17,Data!$A$1:$AK$1,0),0)),"-")</f>
        <v>27037</v>
      </c>
      <c r="M35" s="250">
        <f>IFERROR(SUM(VLOOKUP($B$32&amp;$C35&amp;M$10,Data!$A$4:$AL$1118,MATCH(I$17,Data!$A$1:$AK$1,0),0))+SUM(VLOOKUP($B$32&amp;$C35&amp;M$11,Data!$A$4:$AL$1118,MATCH(I$17,Data!$A$1:$AK$1,0),0)),"-")</f>
        <v>16312</v>
      </c>
      <c r="N35" s="245">
        <f t="shared" si="1"/>
        <v>0.7742380309226744</v>
      </c>
      <c r="O35" s="246">
        <f t="shared" si="0"/>
        <v>0.78463171349661043</v>
      </c>
      <c r="P35" s="246">
        <f t="shared" si="0"/>
        <v>0.75937724270252061</v>
      </c>
      <c r="Q35" s="246">
        <f t="shared" si="0"/>
        <v>0.77764035895075934</v>
      </c>
      <c r="R35" s="247">
        <f t="shared" si="0"/>
        <v>0.77355716792336515</v>
      </c>
    </row>
    <row r="36" spans="2:18" x14ac:dyDescent="0.2">
      <c r="B36" s="126"/>
      <c r="C36" s="122" t="s">
        <v>60</v>
      </c>
      <c r="D36" s="248">
        <f>IFERROR(SUM(VLOOKUP($B$32&amp;$C36&amp;D$11,Data!$A$4:$AL$1118,MATCH(D$17,Data!$A$1:$AK$1,0),0)),"-")</f>
        <v>204238</v>
      </c>
      <c r="E36" s="249">
        <f>IFERROR(SUM(VLOOKUP($B$32&amp;$C36&amp;E$10,Data!$A$4:$AL$1118,MATCH(D$17,Data!$A$1:$AK$1,0),0))+SUM(VLOOKUP($B$32&amp;$C36&amp;E$9,Data!$A$4:$AL$1118,MATCH(D$17,Data!$A$1:$AK$1,0),0))+SUM(VLOOKUP($B$32&amp;$C36&amp;E$8,Data!$A$4:$AL$1118,MATCH(D$17,Data!$A$1:$AK$1,0),0))+SUM(VLOOKUP($B$32&amp;$C36&amp;E$11,Data!$A$4:$AL$1118,MATCH(D$17,Data!$A$1:$AK$1,0),0))+SUM(VLOOKUP($B$32&amp;$C36&amp;E$7,Data!$A$4:$AL$1118,MATCH(D$17,Data!$A$1:$AK$1,0),0)),"-")</f>
        <v>84161</v>
      </c>
      <c r="F36" s="249">
        <f>IFERROR(SUM(VLOOKUP($B$32&amp;$C36&amp;F$10,Data!$A$4:$AL$1118,MATCH(D$17,Data!$A$1:$AK$1,0),0))+SUM(VLOOKUP($B$32&amp;$C36&amp;F$9,Data!$A$4:$AL$1118,MATCH(D$17,Data!$A$1:$AK$1,0),0))+SUM(VLOOKUP($B$32&amp;$C36&amp;F$8,Data!$A$4:$AL$1118,MATCH(D$17,Data!$A$1:$AK$1,0),0))+SUM(VLOOKUP($B$32&amp;$C36&amp;F$11,Data!$A$4:$AL$1118,MATCH(D$17,Data!$A$1:$AK$1,0),0)),"-")</f>
        <v>66788</v>
      </c>
      <c r="G36" s="249">
        <f>IFERROR(SUM(VLOOKUP($B$32&amp;$C36&amp;G$11,Data!$A$4:$AL$1118,MATCH(D$17,Data!$A$1:$AK$1,0),0)),"-")</f>
        <v>32991</v>
      </c>
      <c r="H36" s="250">
        <f>IFERROR(SUM(VLOOKUP($B$32&amp;$C36&amp;H$10,Data!$A$4:$AL$1118,MATCH(D$17,Data!$A$1:$AK$1,0),0))+SUM(VLOOKUP($B$32&amp;$C36&amp;H$11,Data!$A$4:$AL$1118,MATCH(D$17,Data!$A$1:$AK$1,0),0)),"-")</f>
        <v>20298</v>
      </c>
      <c r="I36" s="248">
        <f>IFERROR(SUM(VLOOKUP($B$32&amp;$C36&amp;I$11,Data!$A$4:$AL$1118,MATCH(I$17,Data!$A$1:$AK$1,0),0)),"-")</f>
        <v>159569</v>
      </c>
      <c r="J36" s="249">
        <f>IFERROR(SUM(VLOOKUP($B$32&amp;$C36&amp;J$10,Data!$A$4:$AL$1118,MATCH(I$17,Data!$A$1:$AK$1,0),0))+SUM(VLOOKUP($B$32&amp;$C36&amp;J$9,Data!$A$4:$AL$1118,MATCH(I$17,Data!$A$1:$AK$1,0),0))+SUM(VLOOKUP($B$32&amp;$C36&amp;J$8,Data!$A$4:$AL$1118,MATCH(I$17,Data!$A$1:$AK$1,0),0))+SUM(VLOOKUP($B$32&amp;$C36&amp;J$11,Data!$A$4:$AL$1118,MATCH(I$17,Data!$A$1:$AK$1,0),0))+SUM(VLOOKUP($B$32&amp;$C36&amp;J$7,Data!$A$4:$AL$1118,MATCH(I$17,Data!$A$1:$AK$1,0),0)),"-")</f>
        <v>65746</v>
      </c>
      <c r="K36" s="249">
        <f>IFERROR(SUM(VLOOKUP($B$32&amp;$C36&amp;K$10,Data!$A$4:$AL$1118,MATCH(I$17,Data!$A$1:$AK$1,0),0))+SUM(VLOOKUP($B$32&amp;$C36&amp;K$9,Data!$A$4:$AL$1118,MATCH(I$17,Data!$A$1:$AK$1,0),0))+SUM(VLOOKUP($B$32&amp;$C36&amp;K$8,Data!$A$4:$AL$1118,MATCH(I$17,Data!$A$1:$AK$1,0),0))+SUM(VLOOKUP($B$32&amp;$C36&amp;K$11,Data!$A$4:$AL$1118,MATCH(I$17,Data!$A$1:$AK$1,0),0)),"-")</f>
        <v>50941</v>
      </c>
      <c r="L36" s="249">
        <f>IFERROR(SUM(VLOOKUP($B$32&amp;$C36&amp;L$11,Data!$A$4:$AL$1118,MATCH(I$17,Data!$A$1:$AK$1,0),0)),"-")</f>
        <v>27004</v>
      </c>
      <c r="M36" s="250">
        <f>IFERROR(SUM(VLOOKUP($B$32&amp;$C36&amp;M$10,Data!$A$4:$AL$1118,MATCH(I$17,Data!$A$1:$AK$1,0),0))+SUM(VLOOKUP($B$32&amp;$C36&amp;M$11,Data!$A$4:$AL$1118,MATCH(I$17,Data!$A$1:$AK$1,0),0)),"-")</f>
        <v>15878</v>
      </c>
      <c r="N36" s="245">
        <f t="shared" si="1"/>
        <v>0.78128947600348608</v>
      </c>
      <c r="O36" s="246">
        <f t="shared" si="0"/>
        <v>0.78119318924442438</v>
      </c>
      <c r="P36" s="246">
        <f t="shared" si="0"/>
        <v>0.76272683715637535</v>
      </c>
      <c r="Q36" s="246">
        <f t="shared" si="0"/>
        <v>0.81852626473886814</v>
      </c>
      <c r="R36" s="247">
        <f t="shared" si="0"/>
        <v>0.78224455611390287</v>
      </c>
    </row>
    <row r="37" spans="2:18" x14ac:dyDescent="0.2">
      <c r="B37" s="126"/>
      <c r="C37" s="122" t="s">
        <v>61</v>
      </c>
      <c r="D37" s="248">
        <f>IFERROR(SUM(VLOOKUP($B$32&amp;$C37&amp;D$11,Data!$A$4:$AL$1118,MATCH(D$17,Data!$A$1:$AK$1,0),0)),"-")</f>
        <v>202751</v>
      </c>
      <c r="E37" s="249">
        <f>IFERROR(SUM(VLOOKUP($B$32&amp;$C37&amp;E$10,Data!$A$4:$AL$1118,MATCH(D$17,Data!$A$1:$AK$1,0),0))+SUM(VLOOKUP($B$32&amp;$C37&amp;E$9,Data!$A$4:$AL$1118,MATCH(D$17,Data!$A$1:$AK$1,0),0))+SUM(VLOOKUP($B$32&amp;$C37&amp;E$8,Data!$A$4:$AL$1118,MATCH(D$17,Data!$A$1:$AK$1,0),0))+SUM(VLOOKUP($B$32&amp;$C37&amp;E$11,Data!$A$4:$AL$1118,MATCH(D$17,Data!$A$1:$AK$1,0),0))+SUM(VLOOKUP($B$32&amp;$C37&amp;E$7,Data!$A$4:$AL$1118,MATCH(D$17,Data!$A$1:$AK$1,0),0)),"-")</f>
        <v>82453</v>
      </c>
      <c r="F37" s="249">
        <f>IFERROR(SUM(VLOOKUP($B$32&amp;$C37&amp;F$10,Data!$A$4:$AL$1118,MATCH(D$17,Data!$A$1:$AK$1,0),0))+SUM(VLOOKUP($B$32&amp;$C37&amp;F$9,Data!$A$4:$AL$1118,MATCH(D$17,Data!$A$1:$AK$1,0),0))+SUM(VLOOKUP($B$32&amp;$C37&amp;F$8,Data!$A$4:$AL$1118,MATCH(D$17,Data!$A$1:$AK$1,0),0))+SUM(VLOOKUP($B$32&amp;$C37&amp;F$11,Data!$A$4:$AL$1118,MATCH(D$17,Data!$A$1:$AK$1,0),0)),"-")</f>
        <v>67097</v>
      </c>
      <c r="G37" s="249">
        <f>IFERROR(SUM(VLOOKUP($B$32&amp;$C37&amp;G$11,Data!$A$4:$AL$1118,MATCH(D$17,Data!$A$1:$AK$1,0),0)),"-")</f>
        <v>33369</v>
      </c>
      <c r="H37" s="250">
        <f>IFERROR(SUM(VLOOKUP($B$32&amp;$C37&amp;H$10,Data!$A$4:$AL$1118,MATCH(D$17,Data!$A$1:$AK$1,0),0))+SUM(VLOOKUP($B$32&amp;$C37&amp;H$11,Data!$A$4:$AL$1118,MATCH(D$17,Data!$A$1:$AK$1,0),0)),"-")</f>
        <v>19832</v>
      </c>
      <c r="I37" s="248">
        <f>IFERROR(SUM(VLOOKUP($B$32&amp;$C37&amp;I$11,Data!$A$4:$AL$1118,MATCH(I$17,Data!$A$1:$AK$1,0),0)),"-")</f>
        <v>153864</v>
      </c>
      <c r="J37" s="249">
        <f>IFERROR(SUM(VLOOKUP($B$32&amp;$C37&amp;J$10,Data!$A$4:$AL$1118,MATCH(I$17,Data!$A$1:$AK$1,0),0))+SUM(VLOOKUP($B$32&amp;$C37&amp;J$9,Data!$A$4:$AL$1118,MATCH(I$17,Data!$A$1:$AK$1,0),0))+SUM(VLOOKUP($B$32&amp;$C37&amp;J$8,Data!$A$4:$AL$1118,MATCH(I$17,Data!$A$1:$AK$1,0),0))+SUM(VLOOKUP($B$32&amp;$C37&amp;J$11,Data!$A$4:$AL$1118,MATCH(I$17,Data!$A$1:$AK$1,0),0))+SUM(VLOOKUP($B$32&amp;$C37&amp;J$7,Data!$A$4:$AL$1118,MATCH(I$17,Data!$A$1:$AK$1,0),0)),"-")</f>
        <v>62535</v>
      </c>
      <c r="K37" s="249">
        <f>IFERROR(SUM(VLOOKUP($B$32&amp;$C37&amp;K$10,Data!$A$4:$AL$1118,MATCH(I$17,Data!$A$1:$AK$1,0),0))+SUM(VLOOKUP($B$32&amp;$C37&amp;K$9,Data!$A$4:$AL$1118,MATCH(I$17,Data!$A$1:$AK$1,0),0))+SUM(VLOOKUP($B$32&amp;$C37&amp;K$8,Data!$A$4:$AL$1118,MATCH(I$17,Data!$A$1:$AK$1,0),0))+SUM(VLOOKUP($B$32&amp;$C37&amp;K$11,Data!$A$4:$AL$1118,MATCH(I$17,Data!$A$1:$AK$1,0),0)),"-")</f>
        <v>51282</v>
      </c>
      <c r="L37" s="249">
        <f>IFERROR(SUM(VLOOKUP($B$32&amp;$C37&amp;L$11,Data!$A$4:$AL$1118,MATCH(I$17,Data!$A$1:$AK$1,0),0)),"-")</f>
        <v>24748</v>
      </c>
      <c r="M37" s="250">
        <f>IFERROR(SUM(VLOOKUP($B$32&amp;$C37&amp;M$10,Data!$A$4:$AL$1118,MATCH(I$17,Data!$A$1:$AK$1,0),0))+SUM(VLOOKUP($B$32&amp;$C37&amp;M$11,Data!$A$4:$AL$1118,MATCH(I$17,Data!$A$1:$AK$1,0),0)),"-")</f>
        <v>15299</v>
      </c>
      <c r="N37" s="245">
        <f t="shared" si="1"/>
        <v>0.75888158381462978</v>
      </c>
      <c r="O37" s="246">
        <f t="shared" si="0"/>
        <v>0.75843207645567778</v>
      </c>
      <c r="P37" s="246">
        <f t="shared" si="0"/>
        <v>0.76429646630996917</v>
      </c>
      <c r="Q37" s="246">
        <f t="shared" si="0"/>
        <v>0.74164643831100718</v>
      </c>
      <c r="R37" s="247">
        <f t="shared" si="0"/>
        <v>0.77143001210165385</v>
      </c>
    </row>
    <row r="38" spans="2:18" x14ac:dyDescent="0.2">
      <c r="B38" s="126"/>
      <c r="C38" s="122" t="s">
        <v>62</v>
      </c>
      <c r="D38" s="248">
        <f>IFERROR(SUM(VLOOKUP($B$32&amp;$C38&amp;D$11,Data!$A$4:$AL$1118,MATCH(D$17,Data!$A$1:$AK$1,0),0)),"-")</f>
        <v>216511</v>
      </c>
      <c r="E38" s="249">
        <f>IFERROR(SUM(VLOOKUP($B$32&amp;$C38&amp;E$10,Data!$A$4:$AL$1118,MATCH(D$17,Data!$A$1:$AK$1,0),0))+SUM(VLOOKUP($B$32&amp;$C38&amp;E$9,Data!$A$4:$AL$1118,MATCH(D$17,Data!$A$1:$AK$1,0),0))+SUM(VLOOKUP($B$32&amp;$C38&amp;E$8,Data!$A$4:$AL$1118,MATCH(D$17,Data!$A$1:$AK$1,0),0))+SUM(VLOOKUP($B$32&amp;$C38&amp;E$11,Data!$A$4:$AL$1118,MATCH(D$17,Data!$A$1:$AK$1,0),0))+SUM(VLOOKUP($B$32&amp;$C38&amp;E$7,Data!$A$4:$AL$1118,MATCH(D$17,Data!$A$1:$AK$1,0),0)),"-")</f>
        <v>88881</v>
      </c>
      <c r="F38" s="249">
        <f>IFERROR(SUM(VLOOKUP($B$32&amp;$C38&amp;F$10,Data!$A$4:$AL$1118,MATCH(D$17,Data!$A$1:$AK$1,0),0))+SUM(VLOOKUP($B$32&amp;$C38&amp;F$9,Data!$A$4:$AL$1118,MATCH(D$17,Data!$A$1:$AK$1,0),0))+SUM(VLOOKUP($B$32&amp;$C38&amp;F$8,Data!$A$4:$AL$1118,MATCH(D$17,Data!$A$1:$AK$1,0),0))+SUM(VLOOKUP($B$32&amp;$C38&amp;F$11,Data!$A$4:$AL$1118,MATCH(D$17,Data!$A$1:$AK$1,0),0)),"-")</f>
        <v>71932</v>
      </c>
      <c r="G38" s="249">
        <f>IFERROR(SUM(VLOOKUP($B$32&amp;$C38&amp;G$11,Data!$A$4:$AL$1118,MATCH(D$17,Data!$A$1:$AK$1,0),0)),"-")</f>
        <v>34679</v>
      </c>
      <c r="H38" s="250">
        <f>IFERROR(SUM(VLOOKUP($B$32&amp;$C38&amp;H$10,Data!$A$4:$AL$1118,MATCH(D$17,Data!$A$1:$AK$1,0),0))+SUM(VLOOKUP($B$32&amp;$C38&amp;H$11,Data!$A$4:$AL$1118,MATCH(D$17,Data!$A$1:$AK$1,0),0)),"-")</f>
        <v>21019</v>
      </c>
      <c r="I38" s="248">
        <f>IFERROR(SUM(VLOOKUP($B$32&amp;$C38&amp;I$11,Data!$A$4:$AL$1118,MATCH(I$17,Data!$A$1:$AK$1,0),0)),"-")</f>
        <v>165590</v>
      </c>
      <c r="J38" s="249">
        <f>IFERROR(SUM(VLOOKUP($B$32&amp;$C38&amp;J$10,Data!$A$4:$AL$1118,MATCH(I$17,Data!$A$1:$AK$1,0),0))+SUM(VLOOKUP($B$32&amp;$C38&amp;J$9,Data!$A$4:$AL$1118,MATCH(I$17,Data!$A$1:$AK$1,0),0))+SUM(VLOOKUP($B$32&amp;$C38&amp;J$8,Data!$A$4:$AL$1118,MATCH(I$17,Data!$A$1:$AK$1,0),0))+SUM(VLOOKUP($B$32&amp;$C38&amp;J$11,Data!$A$4:$AL$1118,MATCH(I$17,Data!$A$1:$AK$1,0),0))+SUM(VLOOKUP($B$32&amp;$C38&amp;J$7,Data!$A$4:$AL$1118,MATCH(I$17,Data!$A$1:$AK$1,0),0)),"-")</f>
        <v>67999</v>
      </c>
      <c r="K38" s="249">
        <f>IFERROR(SUM(VLOOKUP($B$32&amp;$C38&amp;K$10,Data!$A$4:$AL$1118,MATCH(I$17,Data!$A$1:$AK$1,0),0))+SUM(VLOOKUP($B$32&amp;$C38&amp;K$9,Data!$A$4:$AL$1118,MATCH(I$17,Data!$A$1:$AK$1,0),0))+SUM(VLOOKUP($B$32&amp;$C38&amp;K$8,Data!$A$4:$AL$1118,MATCH(I$17,Data!$A$1:$AK$1,0),0))+SUM(VLOOKUP($B$32&amp;$C38&amp;K$11,Data!$A$4:$AL$1118,MATCH(I$17,Data!$A$1:$AK$1,0),0)),"-")</f>
        <v>55398</v>
      </c>
      <c r="L38" s="249">
        <f>IFERROR(SUM(VLOOKUP($B$32&amp;$C38&amp;L$11,Data!$A$4:$AL$1118,MATCH(I$17,Data!$A$1:$AK$1,0),0)),"-")</f>
        <v>26074</v>
      </c>
      <c r="M38" s="250">
        <f>IFERROR(SUM(VLOOKUP($B$32&amp;$C38&amp;M$10,Data!$A$4:$AL$1118,MATCH(I$17,Data!$A$1:$AK$1,0),0))+SUM(VLOOKUP($B$32&amp;$C38&amp;M$11,Data!$A$4:$AL$1118,MATCH(I$17,Data!$A$1:$AK$1,0),0)),"-")</f>
        <v>16119</v>
      </c>
      <c r="N38" s="245">
        <f t="shared" si="1"/>
        <v>0.76481102576774396</v>
      </c>
      <c r="O38" s="246">
        <f t="shared" si="0"/>
        <v>0.76505664877757906</v>
      </c>
      <c r="P38" s="246">
        <f t="shared" si="0"/>
        <v>0.77014402491241729</v>
      </c>
      <c r="Q38" s="246">
        <f t="shared" si="0"/>
        <v>0.75186712419619939</v>
      </c>
      <c r="R38" s="247">
        <f t="shared" si="0"/>
        <v>0.76687758694514485</v>
      </c>
    </row>
    <row r="39" spans="2:18" x14ac:dyDescent="0.2">
      <c r="B39" s="126"/>
      <c r="C39" s="122" t="s">
        <v>63</v>
      </c>
      <c r="D39" s="248">
        <f>IFERROR(SUM(VLOOKUP($B$32&amp;$C39&amp;D$11,Data!$A$4:$AL$1118,MATCH(D$17,Data!$A$1:$AK$1,0),0)),"-")</f>
        <v>214057</v>
      </c>
      <c r="E39" s="249">
        <f>IFERROR(SUM(VLOOKUP($B$32&amp;$C39&amp;E$10,Data!$A$4:$AL$1118,MATCH(D$17,Data!$A$1:$AK$1,0),0))+SUM(VLOOKUP($B$32&amp;$C39&amp;E$9,Data!$A$4:$AL$1118,MATCH(D$17,Data!$A$1:$AK$1,0),0))+SUM(VLOOKUP($B$32&amp;$C39&amp;E$8,Data!$A$4:$AL$1118,MATCH(D$17,Data!$A$1:$AK$1,0),0))+SUM(VLOOKUP($B$32&amp;$C39&amp;E$11,Data!$A$4:$AL$1118,MATCH(D$17,Data!$A$1:$AK$1,0),0))+SUM(VLOOKUP($B$32&amp;$C39&amp;E$7,Data!$A$4:$AL$1118,MATCH(D$17,Data!$A$1:$AK$1,0),0)),"-")</f>
        <v>88014</v>
      </c>
      <c r="F39" s="249">
        <f>IFERROR(SUM(VLOOKUP($B$32&amp;$C39&amp;F$10,Data!$A$4:$AL$1118,MATCH(D$17,Data!$A$1:$AK$1,0),0))+SUM(VLOOKUP($B$32&amp;$C39&amp;F$9,Data!$A$4:$AL$1118,MATCH(D$17,Data!$A$1:$AK$1,0),0))+SUM(VLOOKUP($B$32&amp;$C39&amp;F$8,Data!$A$4:$AL$1118,MATCH(D$17,Data!$A$1:$AK$1,0),0))+SUM(VLOOKUP($B$32&amp;$C39&amp;F$11,Data!$A$4:$AL$1118,MATCH(D$17,Data!$A$1:$AK$1,0),0)),"-")</f>
        <v>71129</v>
      </c>
      <c r="G39" s="249">
        <f>IFERROR(SUM(VLOOKUP($B$32&amp;$C39&amp;G$11,Data!$A$4:$AL$1118,MATCH(D$17,Data!$A$1:$AK$1,0),0)),"-")</f>
        <v>34610</v>
      </c>
      <c r="H39" s="250">
        <f>IFERROR(SUM(VLOOKUP($B$32&amp;$C39&amp;H$10,Data!$A$4:$AL$1118,MATCH(D$17,Data!$A$1:$AK$1,0),0))+SUM(VLOOKUP($B$32&amp;$C39&amp;H$11,Data!$A$4:$AL$1118,MATCH(D$17,Data!$A$1:$AK$1,0),0)),"-")</f>
        <v>20304</v>
      </c>
      <c r="I39" s="248">
        <f>IFERROR(SUM(VLOOKUP($B$32&amp;$C39&amp;I$11,Data!$A$4:$AL$1118,MATCH(I$17,Data!$A$1:$AK$1,0),0)),"-")</f>
        <v>162719</v>
      </c>
      <c r="J39" s="249">
        <f>IFERROR(SUM(VLOOKUP($B$32&amp;$C39&amp;J$10,Data!$A$4:$AL$1118,MATCH(I$17,Data!$A$1:$AK$1,0),0))+SUM(VLOOKUP($B$32&amp;$C39&amp;J$9,Data!$A$4:$AL$1118,MATCH(I$17,Data!$A$1:$AK$1,0),0))+SUM(VLOOKUP($B$32&amp;$C39&amp;J$8,Data!$A$4:$AL$1118,MATCH(I$17,Data!$A$1:$AK$1,0),0))+SUM(VLOOKUP($B$32&amp;$C39&amp;J$11,Data!$A$4:$AL$1118,MATCH(I$17,Data!$A$1:$AK$1,0),0))+SUM(VLOOKUP($B$32&amp;$C39&amp;J$7,Data!$A$4:$AL$1118,MATCH(I$17,Data!$A$1:$AK$1,0),0)),"-")</f>
        <v>66896</v>
      </c>
      <c r="K39" s="249">
        <f>IFERROR(SUM(VLOOKUP($B$32&amp;$C39&amp;K$10,Data!$A$4:$AL$1118,MATCH(I$17,Data!$A$1:$AK$1,0),0))+SUM(VLOOKUP($B$32&amp;$C39&amp;K$9,Data!$A$4:$AL$1118,MATCH(I$17,Data!$A$1:$AK$1,0),0))+SUM(VLOOKUP($B$32&amp;$C39&amp;K$8,Data!$A$4:$AL$1118,MATCH(I$17,Data!$A$1:$AK$1,0),0))+SUM(VLOOKUP($B$32&amp;$C39&amp;K$11,Data!$A$4:$AL$1118,MATCH(I$17,Data!$A$1:$AK$1,0),0)),"-")</f>
        <v>54728</v>
      </c>
      <c r="L39" s="249">
        <f>IFERROR(SUM(VLOOKUP($B$32&amp;$C39&amp;L$11,Data!$A$4:$AL$1118,MATCH(I$17,Data!$A$1:$AK$1,0),0)),"-")</f>
        <v>25572</v>
      </c>
      <c r="M39" s="250">
        <f>IFERROR(SUM(VLOOKUP($B$32&amp;$C39&amp;M$10,Data!$A$4:$AL$1118,MATCH(I$17,Data!$A$1:$AK$1,0),0))+SUM(VLOOKUP($B$32&amp;$C39&amp;M$11,Data!$A$4:$AL$1118,MATCH(I$17,Data!$A$1:$AK$1,0),0)),"-")</f>
        <v>15523</v>
      </c>
      <c r="N39" s="245">
        <f t="shared" si="1"/>
        <v>0.7601666845746694</v>
      </c>
      <c r="O39" s="246">
        <f t="shared" si="0"/>
        <v>0.76006089940236776</v>
      </c>
      <c r="P39" s="246">
        <f t="shared" si="0"/>
        <v>0.76941894304713976</v>
      </c>
      <c r="Q39" s="246">
        <f t="shared" si="0"/>
        <v>0.7388616006934412</v>
      </c>
      <c r="R39" s="247">
        <f t="shared" si="0"/>
        <v>0.76452915681639089</v>
      </c>
    </row>
    <row r="40" spans="2:18" x14ac:dyDescent="0.2">
      <c r="B40" s="126"/>
      <c r="C40" s="122" t="s">
        <v>64</v>
      </c>
      <c r="D40" s="248">
        <f>IFERROR(SUM(VLOOKUP($B$32&amp;$C40&amp;D$11,Data!$A$4:$AL$1118,MATCH(D$17,Data!$A$1:$AK$1,0),0)),"-")</f>
        <v>244519</v>
      </c>
      <c r="E40" s="249">
        <f>IFERROR(SUM(VLOOKUP($B$32&amp;$C40&amp;E$10,Data!$A$4:$AL$1118,MATCH(D$17,Data!$A$1:$AK$1,0),0))+SUM(VLOOKUP($B$32&amp;$C40&amp;E$9,Data!$A$4:$AL$1118,MATCH(D$17,Data!$A$1:$AK$1,0),0))+SUM(VLOOKUP($B$32&amp;$C40&amp;E$8,Data!$A$4:$AL$1118,MATCH(D$17,Data!$A$1:$AK$1,0),0))+SUM(VLOOKUP($B$32&amp;$C40&amp;E$11,Data!$A$4:$AL$1118,MATCH(D$17,Data!$A$1:$AK$1,0),0))+SUM(VLOOKUP($B$32&amp;$C40&amp;E$7,Data!$A$4:$AL$1118,MATCH(D$17,Data!$A$1:$AK$1,0),0)),"-")</f>
        <v>99656</v>
      </c>
      <c r="F40" s="249">
        <f>IFERROR(SUM(VLOOKUP($B$32&amp;$C40&amp;F$10,Data!$A$4:$AL$1118,MATCH(D$17,Data!$A$1:$AK$1,0),0))+SUM(VLOOKUP($B$32&amp;$C40&amp;F$9,Data!$A$4:$AL$1118,MATCH(D$17,Data!$A$1:$AK$1,0),0))+SUM(VLOOKUP($B$32&amp;$C40&amp;F$8,Data!$A$4:$AL$1118,MATCH(D$17,Data!$A$1:$AK$1,0),0))+SUM(VLOOKUP($B$32&amp;$C40&amp;F$11,Data!$A$4:$AL$1118,MATCH(D$17,Data!$A$1:$AK$1,0),0)),"-")</f>
        <v>80981</v>
      </c>
      <c r="G40" s="249">
        <f>IFERROR(SUM(VLOOKUP($B$32&amp;$C40&amp;G$11,Data!$A$4:$AL$1118,MATCH(D$17,Data!$A$1:$AK$1,0),0)),"-")</f>
        <v>40605</v>
      </c>
      <c r="H40" s="250">
        <f>IFERROR(SUM(VLOOKUP($B$32&amp;$C40&amp;H$10,Data!$A$4:$AL$1118,MATCH(D$17,Data!$A$1:$AK$1,0),0))+SUM(VLOOKUP($B$32&amp;$C40&amp;H$11,Data!$A$4:$AL$1118,MATCH(D$17,Data!$A$1:$AK$1,0),0)),"-")</f>
        <v>23277</v>
      </c>
      <c r="I40" s="248">
        <f>IFERROR(SUM(VLOOKUP($B$32&amp;$C40&amp;I$11,Data!$A$4:$AL$1118,MATCH(I$17,Data!$A$1:$AK$1,0),0)),"-")</f>
        <v>173102</v>
      </c>
      <c r="J40" s="249">
        <f>IFERROR(SUM(VLOOKUP($B$32&amp;$C40&amp;J$10,Data!$A$4:$AL$1118,MATCH(I$17,Data!$A$1:$AK$1,0),0))+SUM(VLOOKUP($B$32&amp;$C40&amp;J$9,Data!$A$4:$AL$1118,MATCH(I$17,Data!$A$1:$AK$1,0),0))+SUM(VLOOKUP($B$32&amp;$C40&amp;J$8,Data!$A$4:$AL$1118,MATCH(I$17,Data!$A$1:$AK$1,0),0))+SUM(VLOOKUP($B$32&amp;$C40&amp;J$11,Data!$A$4:$AL$1118,MATCH(I$17,Data!$A$1:$AK$1,0),0))+SUM(VLOOKUP($B$32&amp;$C40&amp;J$7,Data!$A$4:$AL$1118,MATCH(I$17,Data!$A$1:$AK$1,0),0)),"-")</f>
        <v>70678</v>
      </c>
      <c r="K40" s="249">
        <f>IFERROR(SUM(VLOOKUP($B$32&amp;$C40&amp;K$10,Data!$A$4:$AL$1118,MATCH(I$17,Data!$A$1:$AK$1,0),0))+SUM(VLOOKUP($B$32&amp;$C40&amp;K$9,Data!$A$4:$AL$1118,MATCH(I$17,Data!$A$1:$AK$1,0),0))+SUM(VLOOKUP($B$32&amp;$C40&amp;K$8,Data!$A$4:$AL$1118,MATCH(I$17,Data!$A$1:$AK$1,0),0))+SUM(VLOOKUP($B$32&amp;$C40&amp;K$11,Data!$A$4:$AL$1118,MATCH(I$17,Data!$A$1:$AK$1,0),0)),"-")</f>
        <v>57572</v>
      </c>
      <c r="L40" s="249">
        <f>IFERROR(SUM(VLOOKUP($B$32&amp;$C40&amp;L$11,Data!$A$4:$AL$1118,MATCH(I$17,Data!$A$1:$AK$1,0),0)),"-")</f>
        <v>27387</v>
      </c>
      <c r="M40" s="250">
        <f>IFERROR(SUM(VLOOKUP($B$32&amp;$C40&amp;M$10,Data!$A$4:$AL$1118,MATCH(I$17,Data!$A$1:$AK$1,0),0))+SUM(VLOOKUP($B$32&amp;$C40&amp;M$11,Data!$A$4:$AL$1118,MATCH(I$17,Data!$A$1:$AK$1,0),0)),"-")</f>
        <v>17465</v>
      </c>
      <c r="N40" s="245">
        <f t="shared" si="1"/>
        <v>0.70792862722324235</v>
      </c>
      <c r="O40" s="246">
        <f t="shared" si="0"/>
        <v>0.70921971582242915</v>
      </c>
      <c r="P40" s="246">
        <f t="shared" si="0"/>
        <v>0.71093219397142537</v>
      </c>
      <c r="Q40" s="246">
        <f t="shared" si="0"/>
        <v>0.67447358699667526</v>
      </c>
      <c r="R40" s="247">
        <f t="shared" si="0"/>
        <v>0.75031146625424239</v>
      </c>
    </row>
    <row r="41" spans="2:18" x14ac:dyDescent="0.2">
      <c r="B41" s="126"/>
      <c r="C41" s="122" t="s">
        <v>65</v>
      </c>
      <c r="D41" s="248">
        <f>IFERROR(SUM(VLOOKUP($B$32&amp;$C41&amp;D$11,Data!$A$4:$AL$1118,MATCH(D$17,Data!$A$1:$AK$1,0),0)),"-")</f>
        <v>225511</v>
      </c>
      <c r="E41" s="249">
        <f>IFERROR(SUM(VLOOKUP($B$32&amp;$C41&amp;E$10,Data!$A$4:$AL$1118,MATCH(D$17,Data!$A$1:$AK$1,0),0))+SUM(VLOOKUP($B$32&amp;$C41&amp;E$9,Data!$A$4:$AL$1118,MATCH(D$17,Data!$A$1:$AK$1,0),0))+SUM(VLOOKUP($B$32&amp;$C41&amp;E$8,Data!$A$4:$AL$1118,MATCH(D$17,Data!$A$1:$AK$1,0),0))+SUM(VLOOKUP($B$32&amp;$C41&amp;E$11,Data!$A$4:$AL$1118,MATCH(D$17,Data!$A$1:$AK$1,0),0))+SUM(VLOOKUP($B$32&amp;$C41&amp;E$7,Data!$A$4:$AL$1118,MATCH(D$17,Data!$A$1:$AK$1,0),0)),"-")</f>
        <v>93053</v>
      </c>
      <c r="F41" s="249">
        <f>IFERROR(SUM(VLOOKUP($B$32&amp;$C41&amp;F$10,Data!$A$4:$AL$1118,MATCH(D$17,Data!$A$1:$AK$1,0),0))+SUM(VLOOKUP($B$32&amp;$C41&amp;F$9,Data!$A$4:$AL$1118,MATCH(D$17,Data!$A$1:$AK$1,0),0))+SUM(VLOOKUP($B$32&amp;$C41&amp;F$8,Data!$A$4:$AL$1118,MATCH(D$17,Data!$A$1:$AK$1,0),0))+SUM(VLOOKUP($B$32&amp;$C41&amp;F$11,Data!$A$4:$AL$1118,MATCH(D$17,Data!$A$1:$AK$1,0),0)),"-")</f>
        <v>73584</v>
      </c>
      <c r="G41" s="249">
        <f>IFERROR(SUM(VLOOKUP($B$32&amp;$C41&amp;G$11,Data!$A$4:$AL$1118,MATCH(D$17,Data!$A$1:$AK$1,0),0)),"-")</f>
        <v>36928</v>
      </c>
      <c r="H41" s="250">
        <f>IFERROR(SUM(VLOOKUP($B$32&amp;$C41&amp;H$10,Data!$A$4:$AL$1118,MATCH(D$17,Data!$A$1:$AK$1,0),0))+SUM(VLOOKUP($B$32&amp;$C41&amp;H$11,Data!$A$4:$AL$1118,MATCH(D$17,Data!$A$1:$AK$1,0),0)),"-")</f>
        <v>21946</v>
      </c>
      <c r="I41" s="248">
        <f>IFERROR(SUM(VLOOKUP($B$32&amp;$C41&amp;I$11,Data!$A$4:$AL$1118,MATCH(I$17,Data!$A$1:$AK$1,0),0)),"-")</f>
        <v>170842</v>
      </c>
      <c r="J41" s="249">
        <f>IFERROR(SUM(VLOOKUP($B$32&amp;$C41&amp;J$10,Data!$A$4:$AL$1118,MATCH(I$17,Data!$A$1:$AK$1,0),0))+SUM(VLOOKUP($B$32&amp;$C41&amp;J$9,Data!$A$4:$AL$1118,MATCH(I$17,Data!$A$1:$AK$1,0),0))+SUM(VLOOKUP($B$32&amp;$C41&amp;J$8,Data!$A$4:$AL$1118,MATCH(I$17,Data!$A$1:$AK$1,0),0))+SUM(VLOOKUP($B$32&amp;$C41&amp;J$11,Data!$A$4:$AL$1118,MATCH(I$17,Data!$A$1:$AK$1,0),0))+SUM(VLOOKUP($B$32&amp;$C41&amp;J$7,Data!$A$4:$AL$1118,MATCH(I$17,Data!$A$1:$AK$1,0),0)),"-")</f>
        <v>69016</v>
      </c>
      <c r="K41" s="249">
        <f>IFERROR(SUM(VLOOKUP($B$32&amp;$C41&amp;K$10,Data!$A$4:$AL$1118,MATCH(I$17,Data!$A$1:$AK$1,0),0))+SUM(VLOOKUP($B$32&amp;$C41&amp;K$9,Data!$A$4:$AL$1118,MATCH(I$17,Data!$A$1:$AK$1,0),0))+SUM(VLOOKUP($B$32&amp;$C41&amp;K$8,Data!$A$4:$AL$1118,MATCH(I$17,Data!$A$1:$AK$1,0),0))+SUM(VLOOKUP($B$32&amp;$C41&amp;K$11,Data!$A$4:$AL$1118,MATCH(I$17,Data!$A$1:$AK$1,0),0)),"-")</f>
        <v>55713</v>
      </c>
      <c r="L41" s="249">
        <f>IFERROR(SUM(VLOOKUP($B$32&amp;$C41&amp;L$11,Data!$A$4:$AL$1118,MATCH(I$17,Data!$A$1:$AK$1,0),0)),"-")</f>
        <v>29456</v>
      </c>
      <c r="M41" s="250">
        <f>IFERROR(SUM(VLOOKUP($B$32&amp;$C41&amp;M$10,Data!$A$4:$AL$1118,MATCH(I$17,Data!$A$1:$AK$1,0),0))+SUM(VLOOKUP($B$32&amp;$C41&amp;M$11,Data!$A$4:$AL$1118,MATCH(I$17,Data!$A$1:$AK$1,0),0)),"-")</f>
        <v>16657</v>
      </c>
      <c r="N41" s="245">
        <f t="shared" si="1"/>
        <v>0.75757723570025404</v>
      </c>
      <c r="O41" s="246">
        <f t="shared" si="0"/>
        <v>0.74168484627040498</v>
      </c>
      <c r="P41" s="246">
        <f t="shared" si="0"/>
        <v>0.75713470319634701</v>
      </c>
      <c r="Q41" s="246">
        <f t="shared" si="0"/>
        <v>0.79766031195840559</v>
      </c>
      <c r="R41" s="247">
        <f t="shared" si="0"/>
        <v>0.75899936207053675</v>
      </c>
    </row>
    <row r="42" spans="2:18" x14ac:dyDescent="0.2">
      <c r="B42" s="126"/>
      <c r="C42" s="122" t="s">
        <v>66</v>
      </c>
      <c r="D42" s="248">
        <f>IFERROR(SUM(VLOOKUP($B$32&amp;$C42&amp;D$11,Data!$A$4:$AL$1118,MATCH(D$17,Data!$A$1:$AK$1,0),0)),"-")</f>
        <v>205301</v>
      </c>
      <c r="E42" s="249">
        <f>IFERROR(SUM(VLOOKUP($B$32&amp;$C42&amp;E$10,Data!$A$4:$AL$1118,MATCH(D$17,Data!$A$1:$AK$1,0),0))+SUM(VLOOKUP($B$32&amp;$C42&amp;E$9,Data!$A$4:$AL$1118,MATCH(D$17,Data!$A$1:$AK$1,0),0))+SUM(VLOOKUP($B$32&amp;$C42&amp;E$8,Data!$A$4:$AL$1118,MATCH(D$17,Data!$A$1:$AK$1,0),0))+SUM(VLOOKUP($B$32&amp;$C42&amp;E$11,Data!$A$4:$AL$1118,MATCH(D$17,Data!$A$1:$AK$1,0),0))+SUM(VLOOKUP($B$32&amp;$C42&amp;E$7,Data!$A$4:$AL$1118,MATCH(D$17,Data!$A$1:$AK$1,0),0)),"-")</f>
        <v>84803</v>
      </c>
      <c r="F42" s="249">
        <f>IFERROR(SUM(VLOOKUP($B$32&amp;$C42&amp;F$10,Data!$A$4:$AL$1118,MATCH(D$17,Data!$A$1:$AK$1,0),0))+SUM(VLOOKUP($B$32&amp;$C42&amp;F$9,Data!$A$4:$AL$1118,MATCH(D$17,Data!$A$1:$AK$1,0),0))+SUM(VLOOKUP($B$32&amp;$C42&amp;F$8,Data!$A$4:$AL$1118,MATCH(D$17,Data!$A$1:$AK$1,0),0))+SUM(VLOOKUP($B$32&amp;$C42&amp;F$11,Data!$A$4:$AL$1118,MATCH(D$17,Data!$A$1:$AK$1,0),0)),"-")</f>
        <v>66070</v>
      </c>
      <c r="G42" s="249">
        <f>IFERROR(SUM(VLOOKUP($B$32&amp;$C42&amp;G$11,Data!$A$4:$AL$1118,MATCH(D$17,Data!$A$1:$AK$1,0),0)),"-")</f>
        <v>34230</v>
      </c>
      <c r="H42" s="250">
        <f>IFERROR(SUM(VLOOKUP($B$32&amp;$C42&amp;H$11,Data!$A$4:$AL$1118,MATCH(D$17,Data!$A$1:$AK$1,0),0)),"-")</f>
        <v>20198</v>
      </c>
      <c r="I42" s="248">
        <f>IFERROR(SUM(VLOOKUP($B$32&amp;$C42&amp;I$11,Data!$A$4:$AL$1118,MATCH(I$17,Data!$A$1:$AK$1,0),0)),"-")</f>
        <v>154684</v>
      </c>
      <c r="J42" s="249">
        <f>IFERROR(SUM(VLOOKUP($B$32&amp;$C42&amp;J$10,Data!$A$4:$AL$1118,MATCH(I$17,Data!$A$1:$AK$1,0),0))+SUM(VLOOKUP($B$32&amp;$C42&amp;J$9,Data!$A$4:$AL$1118,MATCH(I$17,Data!$A$1:$AK$1,0),0))+SUM(VLOOKUP($B$32&amp;$C42&amp;J$8,Data!$A$4:$AL$1118,MATCH(I$17,Data!$A$1:$AK$1,0),0))+SUM(VLOOKUP($B$32&amp;$C42&amp;J$11,Data!$A$4:$AL$1118,MATCH(I$17,Data!$A$1:$AK$1,0),0))+SUM(VLOOKUP($B$32&amp;$C42&amp;J$7,Data!$A$4:$AL$1118,MATCH(I$17,Data!$A$1:$AK$1,0),0)),"-")</f>
        <v>62505</v>
      </c>
      <c r="K42" s="249">
        <f>IFERROR(SUM(VLOOKUP($B$32&amp;$C42&amp;K$10,Data!$A$4:$AL$1118,MATCH(I$17,Data!$A$1:$AK$1,0),0))+SUM(VLOOKUP($B$32&amp;$C42&amp;K$9,Data!$A$4:$AL$1118,MATCH(I$17,Data!$A$1:$AK$1,0),0))+SUM(VLOOKUP($B$32&amp;$C42&amp;K$8,Data!$A$4:$AL$1118,MATCH(I$17,Data!$A$1:$AK$1,0),0))+SUM(VLOOKUP($B$32&amp;$C42&amp;K$11,Data!$A$4:$AL$1118,MATCH(I$17,Data!$A$1:$AK$1,0),0)),"-")</f>
        <v>49774</v>
      </c>
      <c r="L42" s="249">
        <f>IFERROR(SUM(VLOOKUP($B$32&amp;$C42&amp;L$11,Data!$A$4:$AL$1118,MATCH(I$17,Data!$A$1:$AK$1,0),0)),"-")</f>
        <v>27177</v>
      </c>
      <c r="M42" s="250">
        <f>IFERROR(SUM(VLOOKUP($B$32&amp;$C42&amp;M$11,Data!$A$4:$AL$1118,MATCH(I$17,Data!$A$1:$AK$1,0),0)),"-")</f>
        <v>15228</v>
      </c>
      <c r="N42" s="245">
        <f t="shared" si="1"/>
        <v>0.75344981271401501</v>
      </c>
      <c r="O42" s="246">
        <f t="shared" si="0"/>
        <v>0.73706118887303518</v>
      </c>
      <c r="P42" s="246">
        <f t="shared" si="0"/>
        <v>0.75335250491902528</v>
      </c>
      <c r="Q42" s="246">
        <f t="shared" si="0"/>
        <v>0.79395267309377737</v>
      </c>
      <c r="R42" s="247">
        <f t="shared" si="0"/>
        <v>0.75393603327062086</v>
      </c>
    </row>
    <row r="43" spans="2:18" x14ac:dyDescent="0.2">
      <c r="B43" s="126"/>
      <c r="C43" s="122" t="s">
        <v>67</v>
      </c>
      <c r="D43" s="248">
        <f>IFERROR(SUM(VLOOKUP($B$32&amp;$C43&amp;D$11,Data!$A$4:$AL$1118,MATCH(D$17,Data!$A$1:$AK$1,0),0)),"-")</f>
        <v>236512</v>
      </c>
      <c r="E43" s="249">
        <f>IFERROR(SUM(VLOOKUP($B$32&amp;$C43&amp;E$10,Data!$A$4:$AL$1118,MATCH(D$17,Data!$A$1:$AK$1,0),0))+SUM(VLOOKUP($B$32&amp;$C43&amp;E$9,Data!$A$4:$AL$1118,MATCH(D$17,Data!$A$1:$AK$1,0),0))+SUM(VLOOKUP($B$32&amp;$C43&amp;E$8,Data!$A$4:$AL$1118,MATCH(D$17,Data!$A$1:$AK$1,0),0))+SUM(VLOOKUP($B$32&amp;$C43&amp;E$11,Data!$A$4:$AL$1118,MATCH(D$17,Data!$A$1:$AK$1,0),0))+SUM(VLOOKUP($B$32&amp;$C43&amp;E$7,Data!$A$4:$AL$1118,MATCH(D$17,Data!$A$1:$AK$1,0),0)),"-")</f>
        <v>96712</v>
      </c>
      <c r="F43" s="249">
        <f>IFERROR(SUM(VLOOKUP($B$32&amp;$C43&amp;F$10,Data!$A$4:$AL$1118,MATCH(D$17,Data!$A$1:$AK$1,0),0))+SUM(VLOOKUP($B$32&amp;$C43&amp;F$9,Data!$A$4:$AL$1118,MATCH(D$17,Data!$A$1:$AK$1,0),0))+SUM(VLOOKUP($B$32&amp;$C43&amp;F$8,Data!$A$4:$AL$1118,MATCH(D$17,Data!$A$1:$AK$1,0),0))+SUM(VLOOKUP($B$32&amp;$C43&amp;F$11,Data!$A$4:$AL$1118,MATCH(D$17,Data!$A$1:$AK$1,0),0)),"-")</f>
        <v>76771</v>
      </c>
      <c r="G43" s="249">
        <f>IFERROR(SUM(VLOOKUP($B$32&amp;$C43&amp;G$11,Data!$A$4:$AL$1118,MATCH(D$17,Data!$A$1:$AK$1,0),0)),"-")</f>
        <v>38684</v>
      </c>
      <c r="H43" s="250">
        <f>IFERROR(SUM(VLOOKUP($B$32&amp;$C43&amp;H$11,Data!$A$4:$AL$1118,MATCH(D$17,Data!$A$1:$AK$1,0),0)),"-")</f>
        <v>24345</v>
      </c>
      <c r="I43" s="248">
        <f>IFERROR(SUM(VLOOKUP($B$32&amp;$C43&amp;I$11,Data!$A$4:$AL$1118,MATCH(I$17,Data!$A$1:$AK$1,0),0)),"-")</f>
        <v>174477</v>
      </c>
      <c r="J43" s="249">
        <f>IFERROR(SUM(VLOOKUP($B$32&amp;$C43&amp;J$10,Data!$A$4:$AL$1118,MATCH(I$17,Data!$A$1:$AK$1,0),0))+SUM(VLOOKUP($B$32&amp;$C43&amp;J$9,Data!$A$4:$AL$1118,MATCH(I$17,Data!$A$1:$AK$1,0),0))+SUM(VLOOKUP($B$32&amp;$C43&amp;J$8,Data!$A$4:$AL$1118,MATCH(I$17,Data!$A$1:$AK$1,0),0))+SUM(VLOOKUP($B$32&amp;$C43&amp;J$11,Data!$A$4:$AL$1118,MATCH(I$17,Data!$A$1:$AK$1,0),0))+SUM(VLOOKUP($B$32&amp;$C43&amp;J$7,Data!$A$4:$AL$1118,MATCH(I$17,Data!$A$1:$AK$1,0),0)),"-")</f>
        <v>69888</v>
      </c>
      <c r="K43" s="249">
        <f>IFERROR(SUM(VLOOKUP($B$32&amp;$C43&amp;K$10,Data!$A$4:$AL$1118,MATCH(I$17,Data!$A$1:$AK$1,0),0))+SUM(VLOOKUP($B$32&amp;$C43&amp;K$9,Data!$A$4:$AL$1118,MATCH(I$17,Data!$A$1:$AK$1,0),0))+SUM(VLOOKUP($B$32&amp;$C43&amp;K$8,Data!$A$4:$AL$1118,MATCH(I$17,Data!$A$1:$AK$1,0),0))+SUM(VLOOKUP($B$32&amp;$C43&amp;K$11,Data!$A$4:$AL$1118,MATCH(I$17,Data!$A$1:$AK$1,0),0)),"-")</f>
        <v>56791</v>
      </c>
      <c r="L43" s="249">
        <f>IFERROR(SUM(VLOOKUP($B$32&amp;$C43&amp;L$11,Data!$A$4:$AL$1118,MATCH(I$17,Data!$A$1:$AK$1,0),0)),"-")</f>
        <v>30341</v>
      </c>
      <c r="M43" s="250">
        <f>IFERROR(SUM(VLOOKUP($B$32&amp;$C43&amp;M$11,Data!$A$4:$AL$1118,MATCH(I$17,Data!$A$1:$AK$1,0),0)),"-")</f>
        <v>17457</v>
      </c>
      <c r="N43" s="245">
        <f t="shared" si="1"/>
        <v>0.73770886889460152</v>
      </c>
      <c r="O43" s="246">
        <f t="shared" si="0"/>
        <v>0.72264041690793279</v>
      </c>
      <c r="P43" s="246">
        <f t="shared" si="0"/>
        <v>0.73974547680764868</v>
      </c>
      <c r="Q43" s="246">
        <f t="shared" si="0"/>
        <v>0.78432943852755665</v>
      </c>
      <c r="R43" s="247">
        <f t="shared" si="0"/>
        <v>0.71706715958102285</v>
      </c>
    </row>
    <row r="44" spans="2:18" s="229" customFormat="1" x14ac:dyDescent="0.2">
      <c r="B44" s="123"/>
      <c r="C44" s="124" t="s">
        <v>157</v>
      </c>
      <c r="D44" s="251">
        <f t="shared" ref="D44:M44" si="5">SUM(D32:D43)</f>
        <v>2165142</v>
      </c>
      <c r="E44" s="252">
        <f t="shared" si="5"/>
        <v>889160</v>
      </c>
      <c r="F44" s="252">
        <f t="shared" si="5"/>
        <v>708355</v>
      </c>
      <c r="G44" s="252">
        <f t="shared" si="5"/>
        <v>354646</v>
      </c>
      <c r="H44" s="253">
        <f t="shared" si="5"/>
        <v>212981</v>
      </c>
      <c r="I44" s="251">
        <f t="shared" si="5"/>
        <v>1636921</v>
      </c>
      <c r="J44" s="252">
        <f t="shared" si="5"/>
        <v>668576</v>
      </c>
      <c r="K44" s="252">
        <f t="shared" si="5"/>
        <v>535364</v>
      </c>
      <c r="L44" s="252">
        <f t="shared" si="5"/>
        <v>270603</v>
      </c>
      <c r="M44" s="253">
        <f t="shared" si="5"/>
        <v>162378</v>
      </c>
      <c r="N44" s="160">
        <f t="shared" si="1"/>
        <v>0.75603401532093506</v>
      </c>
      <c r="O44" s="254">
        <f t="shared" si="0"/>
        <v>0.75191866480723379</v>
      </c>
      <c r="P44" s="254">
        <f t="shared" si="0"/>
        <v>0.75578488187420145</v>
      </c>
      <c r="Q44" s="254">
        <f t="shared" si="0"/>
        <v>0.76302284531617448</v>
      </c>
      <c r="R44" s="161">
        <f t="shared" si="0"/>
        <v>0.76240603621919323</v>
      </c>
    </row>
    <row r="45" spans="2:18" x14ac:dyDescent="0.2">
      <c r="B45" s="186" t="s">
        <v>69</v>
      </c>
      <c r="C45" s="119" t="s">
        <v>56</v>
      </c>
      <c r="D45" s="248">
        <f>IFERROR(SUM(VLOOKUP($B$45&amp;$C45&amp;D$11,Data!$A$4:$AL$1118,MATCH(D$17,Data!$A$1:$AK$1,0),0)),"-")</f>
        <v>224352</v>
      </c>
      <c r="E45" s="249">
        <f>IFERROR(SUM(VLOOKUP($B$45&amp;$C45&amp;E$10,Data!$A$4:$AL$1118,MATCH(D$17,Data!$A$1:$AK$1,0),0))+SUM(VLOOKUP($B$45&amp;$C45&amp;E$9,Data!$A$4:$AL$1118,MATCH(D$17,Data!$A$1:$AK$1,0),0))+SUM(VLOOKUP($B$45&amp;$C45&amp;E$8,Data!$A$4:$AL$1118,MATCH(D$17,Data!$A$1:$AK$1,0),0))+SUM(VLOOKUP($B$45&amp;$C45&amp;E$11,Data!$A$4:$AL$1118,MATCH(D$17,Data!$A$1:$AK$1,0),0))+SUM(VLOOKUP($B$45&amp;$C45&amp;E$7,Data!$A$4:$AL$1118,MATCH(D$17,Data!$A$1:$AK$1,0),0)),"-")</f>
        <v>90290</v>
      </c>
      <c r="F45" s="249">
        <f>IFERROR(SUM(VLOOKUP($B$45&amp;$C45&amp;F$10,Data!$A$4:$AL$1118,MATCH(D$17,Data!$A$1:$AK$1,0),0))+SUM(VLOOKUP($B$45&amp;$C45&amp;F$9,Data!$A$4:$AL$1118,MATCH(D$17,Data!$A$1:$AK$1,0),0))+SUM(VLOOKUP($B$45&amp;$C45&amp;F$8,Data!$A$4:$AL$1118,MATCH(D$17,Data!$A$1:$AK$1,0),0))+SUM(VLOOKUP($B$45&amp;$C45&amp;F$11,Data!$A$4:$AL$1118,MATCH(D$17,Data!$A$1:$AK$1,0),0)),"-")</f>
        <v>72447</v>
      </c>
      <c r="G45" s="249">
        <f>IFERROR(SUM(VLOOKUP($B$45&amp;$C45&amp;G$11,Data!$A$4:$AL$1118,MATCH(D$17,Data!$A$1:$AK$1,0),0)),"-")</f>
        <v>36974</v>
      </c>
      <c r="H45" s="244">
        <f>IFERROR(SUM(VLOOKUP($B$45&amp;$C45&amp;H$11,Data!$A$4:$AL$1118,MATCH(D$17,Data!$A$1:$AK$1,0),0)),"-")</f>
        <v>24641</v>
      </c>
      <c r="I45" s="248">
        <f>IFERROR(SUM(VLOOKUP($B$45&amp;$C45&amp;I$11,Data!$A$4:$AL$1118,MATCH(I$17,Data!$A$1:$AK$1,0),0)),"-")</f>
        <v>170615</v>
      </c>
      <c r="J45" s="249">
        <f>IFERROR(SUM(VLOOKUP($B$45&amp;$C45&amp;J$10,Data!$A$4:$AL$1118,MATCH(I$17,Data!$A$1:$AK$1,0),0))+SUM(VLOOKUP($B$45&amp;$C45&amp;J$9,Data!$A$4:$AL$1118,MATCH(I$17,Data!$A$1:$AK$1,0),0))+SUM(VLOOKUP($B$45&amp;$C45&amp;J$8,Data!$A$4:$AL$1118,MATCH(I$17,Data!$A$1:$AK$1,0),0))+SUM(VLOOKUP($B$45&amp;$C45&amp;J$11,Data!$A$4:$AL$1118,MATCH(I$17,Data!$A$1:$AK$1,0),0))+SUM(VLOOKUP($B$45&amp;$C45&amp;J$7,Data!$A$4:$AL$1118,MATCH(I$17,Data!$A$1:$AK$1,0),0)),"-")</f>
        <v>67870</v>
      </c>
      <c r="K45" s="249">
        <f>IFERROR(SUM(VLOOKUP($B$45&amp;$C45&amp;K$10,Data!$A$4:$AL$1118,MATCH(I$17,Data!$A$1:$AK$1,0),0))+SUM(VLOOKUP($B$45&amp;$C45&amp;K$9,Data!$A$4:$AL$1118,MATCH(I$17,Data!$A$1:$AK$1,0),0))+SUM(VLOOKUP($B$45&amp;$C45&amp;K$8,Data!$A$4:$AL$1118,MATCH(I$17,Data!$A$1:$AK$1,0),0))+SUM(VLOOKUP($B$45&amp;$C45&amp;K$11,Data!$A$4:$AL$1118,MATCH(I$17,Data!$A$1:$AK$1,0),0)),"-")</f>
        <v>55427</v>
      </c>
      <c r="L45" s="249">
        <f>IFERROR(SUM(VLOOKUP($B$45&amp;$C45&amp;L$11,Data!$A$4:$AL$1118,MATCH(I$17,Data!$A$1:$AK$1,0),0)),"-")</f>
        <v>28137</v>
      </c>
      <c r="M45" s="244">
        <f>IFERROR(SUM(VLOOKUP($B$45&amp;$C45&amp;M$11,Data!$A$4:$AL$1118,MATCH(I$17,Data!$A$1:$AK$1,0),0)),"-")</f>
        <v>19181</v>
      </c>
      <c r="N45" s="245">
        <f t="shared" si="1"/>
        <v>0.76047906860647552</v>
      </c>
      <c r="O45" s="246">
        <f t="shared" si="0"/>
        <v>0.75168900210433054</v>
      </c>
      <c r="P45" s="246">
        <f t="shared" si="0"/>
        <v>0.7650696371140282</v>
      </c>
      <c r="Q45" s="246">
        <f t="shared" si="0"/>
        <v>0.7609942121490777</v>
      </c>
      <c r="R45" s="247">
        <f t="shared" si="0"/>
        <v>0.77841808368166876</v>
      </c>
    </row>
    <row r="46" spans="2:18" x14ac:dyDescent="0.2">
      <c r="B46" s="126"/>
      <c r="C46" s="122" t="s">
        <v>57</v>
      </c>
      <c r="D46" s="248">
        <f>IFERROR(SUM(VLOOKUP($B$45&amp;$C46&amp;D$11,Data!$A$4:$AL$1118,MATCH(D$17,Data!$A$1:$AK$1,0),0)),"-")</f>
        <v>224842</v>
      </c>
      <c r="E46" s="249">
        <f>IFERROR(SUM(VLOOKUP($B$45&amp;$C46&amp;E$10,Data!$A$4:$AL$1118,MATCH(D$17,Data!$A$1:$AK$1,0),0))+SUM(VLOOKUP($B$45&amp;$C46&amp;E$9,Data!$A$4:$AL$1118,MATCH(D$17,Data!$A$1:$AK$1,0),0))+SUM(VLOOKUP($B$45&amp;$C46&amp;E$8,Data!$A$4:$AL$1118,MATCH(D$17,Data!$A$1:$AK$1,0),0))+SUM(VLOOKUP($B$45&amp;$C46&amp;E$11,Data!$A$4:$AL$1118,MATCH(D$17,Data!$A$1:$AK$1,0),0))+SUM(VLOOKUP($B$45&amp;$C46&amp;E$7,Data!$A$4:$AL$1118,MATCH(D$17,Data!$A$1:$AK$1,0),0)),"-")</f>
        <v>89936</v>
      </c>
      <c r="F46" s="249">
        <f>IFERROR(SUM(VLOOKUP($B$45&amp;$C46&amp;F$10,Data!$A$4:$AL$1118,MATCH(D$17,Data!$A$1:$AK$1,0),0))+SUM(VLOOKUP($B$45&amp;$C46&amp;F$9,Data!$A$4:$AL$1118,MATCH(D$17,Data!$A$1:$AK$1,0),0))+SUM(VLOOKUP($B$45&amp;$C46&amp;F$8,Data!$A$4:$AL$1118,MATCH(D$17,Data!$A$1:$AK$1,0),0))+SUM(VLOOKUP($B$45&amp;$C46&amp;F$11,Data!$A$4:$AL$1118,MATCH(D$17,Data!$A$1:$AK$1,0),0)),"-")</f>
        <v>73548</v>
      </c>
      <c r="G46" s="249">
        <f>IFERROR(SUM(VLOOKUP($B$45&amp;$C46&amp;G$11,Data!$A$4:$AL$1118,MATCH(D$17,Data!$A$1:$AK$1,0),0)),"-")</f>
        <v>36844</v>
      </c>
      <c r="H46" s="250">
        <f>IFERROR(SUM(VLOOKUP($B$45&amp;$C46&amp;H$11,Data!$A$4:$AL$1118,MATCH(D$17,Data!$A$1:$AK$1,0),0)),"-")</f>
        <v>24514</v>
      </c>
      <c r="I46" s="248">
        <f>IFERROR(SUM(VLOOKUP($B$45&amp;$C46&amp;I$11,Data!$A$4:$AL$1118,MATCH(I$17,Data!$A$1:$AK$1,0),0)),"-")</f>
        <v>175021</v>
      </c>
      <c r="J46" s="249">
        <f>IFERROR(SUM(VLOOKUP($B$45&amp;$C46&amp;J$10,Data!$A$4:$AL$1118,MATCH(I$17,Data!$A$1:$AK$1,0),0))+SUM(VLOOKUP($B$45&amp;$C46&amp;J$9,Data!$A$4:$AL$1118,MATCH(I$17,Data!$A$1:$AK$1,0),0))+SUM(VLOOKUP($B$45&amp;$C46&amp;J$8,Data!$A$4:$AL$1118,MATCH(I$17,Data!$A$1:$AK$1,0),0))+SUM(VLOOKUP($B$45&amp;$C46&amp;J$11,Data!$A$4:$AL$1118,MATCH(I$17,Data!$A$1:$AK$1,0),0))+SUM(VLOOKUP($B$45&amp;$C46&amp;J$7,Data!$A$4:$AL$1118,MATCH(I$17,Data!$A$1:$AK$1,0),0)),"-")</f>
        <v>69343</v>
      </c>
      <c r="K46" s="249">
        <f>IFERROR(SUM(VLOOKUP($B$45&amp;$C46&amp;K$10,Data!$A$4:$AL$1118,MATCH(I$17,Data!$A$1:$AK$1,0),0))+SUM(VLOOKUP($B$45&amp;$C46&amp;K$9,Data!$A$4:$AL$1118,MATCH(I$17,Data!$A$1:$AK$1,0),0))+SUM(VLOOKUP($B$45&amp;$C46&amp;K$8,Data!$A$4:$AL$1118,MATCH(I$17,Data!$A$1:$AK$1,0),0))+SUM(VLOOKUP($B$45&amp;$C46&amp;K$11,Data!$A$4:$AL$1118,MATCH(I$17,Data!$A$1:$AK$1,0),0)),"-")</f>
        <v>57496</v>
      </c>
      <c r="L46" s="249">
        <f>IFERROR(SUM(VLOOKUP($B$45&amp;$C46&amp;L$11,Data!$A$4:$AL$1118,MATCH(I$17,Data!$A$1:$AK$1,0),0)),"-")</f>
        <v>28746</v>
      </c>
      <c r="M46" s="250">
        <f>IFERROR(SUM(VLOOKUP($B$45&amp;$C46&amp;M$11,Data!$A$4:$AL$1118,MATCH(I$17,Data!$A$1:$AK$1,0),0)),"-")</f>
        <v>19436</v>
      </c>
      <c r="N46" s="245">
        <f t="shared" si="1"/>
        <v>0.77841773334163544</v>
      </c>
      <c r="O46" s="246">
        <f t="shared" si="0"/>
        <v>0.77102606297811782</v>
      </c>
      <c r="P46" s="246">
        <f t="shared" si="0"/>
        <v>0.78174797411214447</v>
      </c>
      <c r="Q46" s="246">
        <f t="shared" si="0"/>
        <v>0.78020844642275544</v>
      </c>
      <c r="R46" s="247">
        <f t="shared" si="0"/>
        <v>0.79285306355551932</v>
      </c>
    </row>
    <row r="47" spans="2:18" x14ac:dyDescent="0.2">
      <c r="B47" s="126"/>
      <c r="C47" s="122" t="s">
        <v>58</v>
      </c>
      <c r="D47" s="248">
        <f>IFERROR(SUM(VLOOKUP($B$45&amp;$C47&amp;D$11,Data!$A$4:$AL$1118,MATCH(D$17,Data!$A$1:$AK$1,0),0)),"-")</f>
        <v>214799</v>
      </c>
      <c r="E47" s="249">
        <f>IFERROR(SUM(VLOOKUP($B$45&amp;$C47&amp;E$10,Data!$A$4:$AL$1118,MATCH(D$17,Data!$A$1:$AK$1,0),0))+SUM(VLOOKUP($B$45&amp;$C47&amp;E$9,Data!$A$4:$AL$1118,MATCH(D$17,Data!$A$1:$AK$1,0),0))+SUM(VLOOKUP($B$45&amp;$C47&amp;E$8,Data!$A$4:$AL$1118,MATCH(D$17,Data!$A$1:$AK$1,0),0))+SUM(VLOOKUP($B$45&amp;$C47&amp;E$11,Data!$A$4:$AL$1118,MATCH(D$17,Data!$A$1:$AK$1,0),0))+SUM(VLOOKUP($B$45&amp;$C47&amp;E$7,Data!$A$4:$AL$1118,MATCH(D$17,Data!$A$1:$AK$1,0),0)),"-")</f>
        <v>85868</v>
      </c>
      <c r="F47" s="249">
        <f>IFERROR(SUM(VLOOKUP($B$45&amp;$C47&amp;F$10,Data!$A$4:$AL$1118,MATCH(D$17,Data!$A$1:$AK$1,0),0))+SUM(VLOOKUP($B$45&amp;$C47&amp;F$9,Data!$A$4:$AL$1118,MATCH(D$17,Data!$A$1:$AK$1,0),0))+SUM(VLOOKUP($B$45&amp;$C47&amp;F$8,Data!$A$4:$AL$1118,MATCH(D$17,Data!$A$1:$AK$1,0),0))+SUM(VLOOKUP($B$45&amp;$C47&amp;F$11,Data!$A$4:$AL$1118,MATCH(D$17,Data!$A$1:$AK$1,0),0)),"-")</f>
        <v>69121</v>
      </c>
      <c r="G47" s="249">
        <f>IFERROR(SUM(VLOOKUP($B$45&amp;$C47&amp;G$11,Data!$A$4:$AL$1118,MATCH(D$17,Data!$A$1:$AK$1,0),0)),"-")</f>
        <v>35802</v>
      </c>
      <c r="H47" s="250">
        <f>IFERROR(SUM(VLOOKUP($B$45&amp;$C47&amp;H$11,Data!$A$4:$AL$1118,MATCH(D$17,Data!$A$1:$AK$1,0),0)),"-")</f>
        <v>24008</v>
      </c>
      <c r="I47" s="248">
        <f>IFERROR(SUM(VLOOKUP($B$45&amp;$C47&amp;I$11,Data!$A$4:$AL$1118,MATCH(I$17,Data!$A$1:$AK$1,0),0)),"-")</f>
        <v>165623</v>
      </c>
      <c r="J47" s="249">
        <f>IFERROR(SUM(VLOOKUP($B$45&amp;$C47&amp;J$10,Data!$A$4:$AL$1118,MATCH(I$17,Data!$A$1:$AK$1,0),0))+SUM(VLOOKUP($B$45&amp;$C47&amp;J$9,Data!$A$4:$AL$1118,MATCH(I$17,Data!$A$1:$AK$1,0),0))+SUM(VLOOKUP($B$45&amp;$C47&amp;J$8,Data!$A$4:$AL$1118,MATCH(I$17,Data!$A$1:$AK$1,0),0))+SUM(VLOOKUP($B$45&amp;$C47&amp;J$11,Data!$A$4:$AL$1118,MATCH(I$17,Data!$A$1:$AK$1,0),0))+SUM(VLOOKUP($B$45&amp;$C47&amp;J$7,Data!$A$4:$AL$1118,MATCH(I$17,Data!$A$1:$AK$1,0),0)),"-")</f>
        <v>65465</v>
      </c>
      <c r="K47" s="249">
        <f>IFERROR(SUM(VLOOKUP($B$45&amp;$C47&amp;K$10,Data!$A$4:$AL$1118,MATCH(I$17,Data!$A$1:$AK$1,0),0))+SUM(VLOOKUP($B$45&amp;$C47&amp;K$9,Data!$A$4:$AL$1118,MATCH(I$17,Data!$A$1:$AK$1,0),0))+SUM(VLOOKUP($B$45&amp;$C47&amp;K$8,Data!$A$4:$AL$1118,MATCH(I$17,Data!$A$1:$AK$1,0),0))+SUM(VLOOKUP($B$45&amp;$C47&amp;K$11,Data!$A$4:$AL$1118,MATCH(I$17,Data!$A$1:$AK$1,0),0)),"-")</f>
        <v>54186</v>
      </c>
      <c r="L47" s="249">
        <f>IFERROR(SUM(VLOOKUP($B$45&amp;$C47&amp;L$11,Data!$A$4:$AL$1118,MATCH(I$17,Data!$A$1:$AK$1,0),0)),"-")</f>
        <v>27272</v>
      </c>
      <c r="M47" s="250">
        <f>IFERROR(SUM(VLOOKUP($B$45&amp;$C47&amp;M$11,Data!$A$4:$AL$1118,MATCH(I$17,Data!$A$1:$AK$1,0),0)),"-")</f>
        <v>18700</v>
      </c>
      <c r="N47" s="245">
        <f t="shared" si="1"/>
        <v>0.77106038668708887</v>
      </c>
      <c r="O47" s="246">
        <f t="shared" si="0"/>
        <v>0.76239111193925557</v>
      </c>
      <c r="P47" s="246">
        <f t="shared" si="0"/>
        <v>0.78392963064770471</v>
      </c>
      <c r="Q47" s="246">
        <f t="shared" si="0"/>
        <v>0.76174515390201669</v>
      </c>
      <c r="R47" s="247">
        <f t="shared" si="0"/>
        <v>0.77890703098967007</v>
      </c>
    </row>
    <row r="48" spans="2:18" x14ac:dyDescent="0.2">
      <c r="B48" s="126"/>
      <c r="C48" s="122" t="s">
        <v>59</v>
      </c>
      <c r="D48" s="248">
        <f>IFERROR(SUM(VLOOKUP($B$45&amp;$C48&amp;D$11,Data!$A$4:$AL$1118,MATCH(D$17,Data!$A$1:$AK$1,0),0)),"-")</f>
        <v>228733</v>
      </c>
      <c r="E48" s="249">
        <f>IFERROR(SUM(VLOOKUP($B$45&amp;$C48&amp;E$10,Data!$A$4:$AL$1118,MATCH(D$17,Data!$A$1:$AK$1,0),0))+SUM(VLOOKUP($B$45&amp;$C48&amp;E$9,Data!$A$4:$AL$1118,MATCH(D$17,Data!$A$1:$AK$1,0),0))+SUM(VLOOKUP($B$45&amp;$C48&amp;E$8,Data!$A$4:$AL$1118,MATCH(D$17,Data!$A$1:$AK$1,0),0))+SUM(VLOOKUP($B$45&amp;$C48&amp;E$11,Data!$A$4:$AL$1118,MATCH(D$17,Data!$A$1:$AK$1,0),0))+SUM(VLOOKUP($B$45&amp;$C48&amp;E$7,Data!$A$4:$AL$1118,MATCH(D$17,Data!$A$1:$AK$1,0),0)),"-")</f>
        <v>90981</v>
      </c>
      <c r="F48" s="249">
        <f>IFERROR(SUM(VLOOKUP($B$45&amp;$C48&amp;F$10,Data!$A$4:$AL$1118,MATCH(D$17,Data!$A$1:$AK$1,0),0))+SUM(VLOOKUP($B$45&amp;$C48&amp;F$9,Data!$A$4:$AL$1118,MATCH(D$17,Data!$A$1:$AK$1,0),0))+SUM(VLOOKUP($B$45&amp;$C48&amp;F$8,Data!$A$4:$AL$1118,MATCH(D$17,Data!$A$1:$AK$1,0),0))+SUM(VLOOKUP($B$45&amp;$C48&amp;F$11,Data!$A$4:$AL$1118,MATCH(D$17,Data!$A$1:$AK$1,0),0)),"-")</f>
        <v>74091</v>
      </c>
      <c r="G48" s="249">
        <f>IFERROR(SUM(VLOOKUP($B$45&amp;$C48&amp;G$11,Data!$A$4:$AL$1118,MATCH(D$17,Data!$A$1:$AK$1,0),0)),"-")</f>
        <v>38592</v>
      </c>
      <c r="H48" s="250">
        <f>IFERROR(SUM(VLOOKUP($B$45&amp;$C48&amp;H$11,Data!$A$4:$AL$1118,MATCH(D$17,Data!$A$1:$AK$1,0),0)),"-")</f>
        <v>25069</v>
      </c>
      <c r="I48" s="248">
        <f>IFERROR(SUM(VLOOKUP($B$45&amp;$C48&amp;I$11,Data!$A$4:$AL$1118,MATCH(I$17,Data!$A$1:$AK$1,0),0)),"-")</f>
        <v>169415</v>
      </c>
      <c r="J48" s="249">
        <f>IFERROR(SUM(VLOOKUP($B$45&amp;$C48&amp;J$10,Data!$A$4:$AL$1118,MATCH(I$17,Data!$A$1:$AK$1,0),0))+SUM(VLOOKUP($B$45&amp;$C48&amp;J$9,Data!$A$4:$AL$1118,MATCH(I$17,Data!$A$1:$AK$1,0),0))+SUM(VLOOKUP($B$45&amp;$C48&amp;J$8,Data!$A$4:$AL$1118,MATCH(I$17,Data!$A$1:$AK$1,0),0))+SUM(VLOOKUP($B$45&amp;$C48&amp;J$11,Data!$A$4:$AL$1118,MATCH(I$17,Data!$A$1:$AK$1,0),0))+SUM(VLOOKUP($B$45&amp;$C48&amp;J$7,Data!$A$4:$AL$1118,MATCH(I$17,Data!$A$1:$AK$1,0),0)),"-")</f>
        <v>66794</v>
      </c>
      <c r="K48" s="249">
        <f>IFERROR(SUM(VLOOKUP($B$45&amp;$C48&amp;K$10,Data!$A$4:$AL$1118,MATCH(I$17,Data!$A$1:$AK$1,0),0))+SUM(VLOOKUP($B$45&amp;$C48&amp;K$9,Data!$A$4:$AL$1118,MATCH(I$17,Data!$A$1:$AK$1,0),0))+SUM(VLOOKUP($B$45&amp;$C48&amp;K$8,Data!$A$4:$AL$1118,MATCH(I$17,Data!$A$1:$AK$1,0),0))+SUM(VLOOKUP($B$45&amp;$C48&amp;K$11,Data!$A$4:$AL$1118,MATCH(I$17,Data!$A$1:$AK$1,0),0)),"-")</f>
        <v>55128</v>
      </c>
      <c r="L48" s="249">
        <f>IFERROR(SUM(VLOOKUP($B$45&amp;$C48&amp;L$11,Data!$A$4:$AL$1118,MATCH(I$17,Data!$A$1:$AK$1,0),0)),"-")</f>
        <v>28440</v>
      </c>
      <c r="M48" s="250">
        <f>IFERROR(SUM(VLOOKUP($B$45&amp;$C48&amp;M$11,Data!$A$4:$AL$1118,MATCH(I$17,Data!$A$1:$AK$1,0),0)),"-")</f>
        <v>19053</v>
      </c>
      <c r="N48" s="245">
        <f t="shared" si="1"/>
        <v>0.74066706596774401</v>
      </c>
      <c r="O48" s="246">
        <f t="shared" si="0"/>
        <v>0.73415328475176134</v>
      </c>
      <c r="P48" s="246">
        <f t="shared" si="0"/>
        <v>0.74405798275094137</v>
      </c>
      <c r="Q48" s="246">
        <f t="shared" si="0"/>
        <v>0.73694029850746268</v>
      </c>
      <c r="R48" s="247">
        <f t="shared" si="0"/>
        <v>0.76002233834616462</v>
      </c>
    </row>
    <row r="49" spans="2:18" x14ac:dyDescent="0.2">
      <c r="B49" s="126"/>
      <c r="C49" s="122" t="s">
        <v>60</v>
      </c>
      <c r="D49" s="248">
        <f>IFERROR(SUM(VLOOKUP($B$45&amp;$C49&amp;D$11,Data!$A$4:$AL$1118,MATCH(D$17,Data!$A$1:$AK$1,0),0)),"-")</f>
        <v>221441</v>
      </c>
      <c r="E49" s="249">
        <f>IFERROR(SUM(VLOOKUP($B$45&amp;$C49&amp;E$10,Data!$A$4:$AL$1118,MATCH(D$17,Data!$A$1:$AK$1,0),0))+SUM(VLOOKUP($B$45&amp;$C49&amp;E$9,Data!$A$4:$AL$1118,MATCH(D$17,Data!$A$1:$AK$1,0),0))+SUM(VLOOKUP($B$45&amp;$C49&amp;E$8,Data!$A$4:$AL$1118,MATCH(D$17,Data!$A$1:$AK$1,0),0))+SUM(VLOOKUP($B$45&amp;$C49&amp;E$11,Data!$A$4:$AL$1118,MATCH(D$17,Data!$A$1:$AK$1,0),0))+SUM(VLOOKUP($B$45&amp;$C49&amp;E$7,Data!$A$4:$AL$1118,MATCH(D$17,Data!$A$1:$AK$1,0),0)),"-")</f>
        <v>88097</v>
      </c>
      <c r="F49" s="249">
        <f>IFERROR(SUM(VLOOKUP($B$45&amp;$C49&amp;F$10,Data!$A$4:$AL$1118,MATCH(D$17,Data!$A$1:$AK$1,0),0))+SUM(VLOOKUP($B$45&amp;$C49&amp;F$9,Data!$A$4:$AL$1118,MATCH(D$17,Data!$A$1:$AK$1,0),0))+SUM(VLOOKUP($B$45&amp;$C49&amp;F$8,Data!$A$4:$AL$1118,MATCH(D$17,Data!$A$1:$AK$1,0),0))+SUM(VLOOKUP($B$45&amp;$C49&amp;F$11,Data!$A$4:$AL$1118,MATCH(D$17,Data!$A$1:$AK$1,0),0)),"-")</f>
        <v>72135</v>
      </c>
      <c r="G49" s="249">
        <f>IFERROR(SUM(VLOOKUP($B$45&amp;$C49&amp;G$11,Data!$A$4:$AL$1118,MATCH(D$17,Data!$A$1:$AK$1,0),0)),"-")</f>
        <v>35615</v>
      </c>
      <c r="H49" s="250">
        <f>IFERROR(SUM(VLOOKUP($B$45&amp;$C49&amp;H$11,Data!$A$4:$AL$1118,MATCH(D$17,Data!$A$1:$AK$1,0),0)),"-")</f>
        <v>25594</v>
      </c>
      <c r="I49" s="248">
        <f>IFERROR(SUM(VLOOKUP($B$45&amp;$C49&amp;I$11,Data!$A$4:$AL$1118,MATCH(I$17,Data!$A$1:$AK$1,0),0)),"-")</f>
        <v>166928</v>
      </c>
      <c r="J49" s="249">
        <f>IFERROR(SUM(VLOOKUP($B$45&amp;$C49&amp;J$10,Data!$A$4:$AL$1118,MATCH(I$17,Data!$A$1:$AK$1,0),0))+SUM(VLOOKUP($B$45&amp;$C49&amp;J$9,Data!$A$4:$AL$1118,MATCH(I$17,Data!$A$1:$AK$1,0),0))+SUM(VLOOKUP($B$45&amp;$C49&amp;J$8,Data!$A$4:$AL$1118,MATCH(I$17,Data!$A$1:$AK$1,0),0))+SUM(VLOOKUP($B$45&amp;$C49&amp;J$11,Data!$A$4:$AL$1118,MATCH(I$17,Data!$A$1:$AK$1,0),0))+SUM(VLOOKUP($B$45&amp;$C49&amp;J$7,Data!$A$4:$AL$1118,MATCH(I$17,Data!$A$1:$AK$1,0),0)),"-")</f>
        <v>66046</v>
      </c>
      <c r="K49" s="249">
        <f>IFERROR(SUM(VLOOKUP($B$45&amp;$C49&amp;K$10,Data!$A$4:$AL$1118,MATCH(I$17,Data!$A$1:$AK$1,0),0))+SUM(VLOOKUP($B$45&amp;$C49&amp;K$9,Data!$A$4:$AL$1118,MATCH(I$17,Data!$A$1:$AK$1,0),0))+SUM(VLOOKUP($B$45&amp;$C49&amp;K$8,Data!$A$4:$AL$1118,MATCH(I$17,Data!$A$1:$AK$1,0),0))+SUM(VLOOKUP($B$45&amp;$C49&amp;K$11,Data!$A$4:$AL$1118,MATCH(I$17,Data!$A$1:$AK$1,0),0)),"-")</f>
        <v>54718</v>
      </c>
      <c r="L49" s="249">
        <f>IFERROR(SUM(VLOOKUP($B$45&amp;$C49&amp;L$11,Data!$A$4:$AL$1118,MATCH(I$17,Data!$A$1:$AK$1,0),0)),"-")</f>
        <v>26486</v>
      </c>
      <c r="M49" s="250">
        <f>IFERROR(SUM(VLOOKUP($B$45&amp;$C49&amp;M$11,Data!$A$4:$AL$1118,MATCH(I$17,Data!$A$1:$AK$1,0),0)),"-")</f>
        <v>19678</v>
      </c>
      <c r="N49" s="245">
        <f t="shared" si="1"/>
        <v>0.75382607556866166</v>
      </c>
      <c r="O49" s="246">
        <f t="shared" si="0"/>
        <v>0.74969635742420282</v>
      </c>
      <c r="P49" s="246">
        <f t="shared" si="0"/>
        <v>0.75854994108269214</v>
      </c>
      <c r="Q49" s="246">
        <f t="shared" si="0"/>
        <v>0.7436754176610979</v>
      </c>
      <c r="R49" s="247">
        <f t="shared" si="0"/>
        <v>0.76885207470500894</v>
      </c>
    </row>
    <row r="50" spans="2:18" x14ac:dyDescent="0.2">
      <c r="B50" s="126"/>
      <c r="C50" s="122" t="s">
        <v>61</v>
      </c>
      <c r="D50" s="248">
        <f>IFERROR(SUM(VLOOKUP($B$45&amp;$C50&amp;D$11,Data!$A$4:$AL$1118,MATCH(D$17,Data!$A$1:$AK$1,0),0)),"-")</f>
        <v>216928</v>
      </c>
      <c r="E50" s="249">
        <f>IFERROR(SUM(VLOOKUP($B$45&amp;$C50&amp;E$10,Data!$A$4:$AL$1118,MATCH(D$17,Data!$A$1:$AK$1,0),0))+SUM(VLOOKUP($B$45&amp;$C50&amp;E$9,Data!$A$4:$AL$1118,MATCH(D$17,Data!$A$1:$AK$1,0),0))+SUM(VLOOKUP($B$45&amp;$C50&amp;E$8,Data!$A$4:$AL$1118,MATCH(D$17,Data!$A$1:$AK$1,0),0))+SUM(VLOOKUP($B$45&amp;$C50&amp;E$11,Data!$A$4:$AL$1118,MATCH(D$17,Data!$A$1:$AK$1,0),0))+SUM(VLOOKUP($B$45&amp;$C50&amp;E$7,Data!$A$4:$AL$1118,MATCH(D$17,Data!$A$1:$AK$1,0),0)),"-")</f>
        <v>86830</v>
      </c>
      <c r="F50" s="249">
        <f>IFERROR(SUM(VLOOKUP($B$45&amp;$C50&amp;F$10,Data!$A$4:$AL$1118,MATCH(D$17,Data!$A$1:$AK$1,0),0))+SUM(VLOOKUP($B$45&amp;$C50&amp;F$9,Data!$A$4:$AL$1118,MATCH(D$17,Data!$A$1:$AK$1,0),0))+SUM(VLOOKUP($B$45&amp;$C50&amp;F$8,Data!$A$4:$AL$1118,MATCH(D$17,Data!$A$1:$AK$1,0),0))+SUM(VLOOKUP($B$45&amp;$C50&amp;F$11,Data!$A$4:$AL$1118,MATCH(D$17,Data!$A$1:$AK$1,0),0)),"-")</f>
        <v>71254</v>
      </c>
      <c r="G50" s="249">
        <f>IFERROR(SUM(VLOOKUP($B$45&amp;$C50&amp;G$11,Data!$A$4:$AL$1118,MATCH(D$17,Data!$A$1:$AK$1,0),0)),"-")</f>
        <v>35531</v>
      </c>
      <c r="H50" s="250">
        <f>IFERROR(SUM(VLOOKUP($B$45&amp;$C50&amp;H$11,Data!$A$4:$AL$1118,MATCH(D$17,Data!$A$1:$AK$1,0),0)),"-")</f>
        <v>23313</v>
      </c>
      <c r="I50" s="248">
        <f>IFERROR(SUM(VLOOKUP($B$45&amp;$C50&amp;I$11,Data!$A$4:$AL$1118,MATCH(I$17,Data!$A$1:$AK$1,0),0)),"-")</f>
        <v>160101</v>
      </c>
      <c r="J50" s="249">
        <f>IFERROR(SUM(VLOOKUP($B$45&amp;$C50&amp;J$10,Data!$A$4:$AL$1118,MATCH(I$17,Data!$A$1:$AK$1,0),0))+SUM(VLOOKUP($B$45&amp;$C50&amp;J$9,Data!$A$4:$AL$1118,MATCH(I$17,Data!$A$1:$AK$1,0),0))+SUM(VLOOKUP($B$45&amp;$C50&amp;J$8,Data!$A$4:$AL$1118,MATCH(I$17,Data!$A$1:$AK$1,0),0))+SUM(VLOOKUP($B$45&amp;$C50&amp;J$11,Data!$A$4:$AL$1118,MATCH(I$17,Data!$A$1:$AK$1,0),0))+SUM(VLOOKUP($B$45&amp;$C50&amp;J$7,Data!$A$4:$AL$1118,MATCH(I$17,Data!$A$1:$AK$1,0),0)),"-")</f>
        <v>62880</v>
      </c>
      <c r="K50" s="249">
        <f>IFERROR(SUM(VLOOKUP($B$45&amp;$C50&amp;K$10,Data!$A$4:$AL$1118,MATCH(I$17,Data!$A$1:$AK$1,0),0))+SUM(VLOOKUP($B$45&amp;$C50&amp;K$9,Data!$A$4:$AL$1118,MATCH(I$17,Data!$A$1:$AK$1,0),0))+SUM(VLOOKUP($B$45&amp;$C50&amp;K$8,Data!$A$4:$AL$1118,MATCH(I$17,Data!$A$1:$AK$1,0),0))+SUM(VLOOKUP($B$45&amp;$C50&amp;K$11,Data!$A$4:$AL$1118,MATCH(I$17,Data!$A$1:$AK$1,0),0)),"-")</f>
        <v>54039</v>
      </c>
      <c r="L50" s="249">
        <f>IFERROR(SUM(VLOOKUP($B$45&amp;$C50&amp;L$11,Data!$A$4:$AL$1118,MATCH(I$17,Data!$A$1:$AK$1,0),0)),"-")</f>
        <v>25275</v>
      </c>
      <c r="M50" s="250">
        <f>IFERROR(SUM(VLOOKUP($B$45&amp;$C50&amp;M$11,Data!$A$4:$AL$1118,MATCH(I$17,Data!$A$1:$AK$1,0),0)),"-")</f>
        <v>17907</v>
      </c>
      <c r="N50" s="245">
        <f t="shared" si="1"/>
        <v>0.73803750553178937</v>
      </c>
      <c r="O50" s="246">
        <f t="shared" si="0"/>
        <v>0.72417367269376942</v>
      </c>
      <c r="P50" s="246">
        <f t="shared" si="0"/>
        <v>0.75839952844752578</v>
      </c>
      <c r="Q50" s="246">
        <f t="shared" si="0"/>
        <v>0.71135065154372235</v>
      </c>
      <c r="R50" s="247">
        <f t="shared" si="0"/>
        <v>0.76811221207051861</v>
      </c>
    </row>
    <row r="51" spans="2:18" x14ac:dyDescent="0.2">
      <c r="B51" s="126"/>
      <c r="C51" s="122" t="s">
        <v>62</v>
      </c>
      <c r="D51" s="248">
        <f>IFERROR(SUM(VLOOKUP($B$45&amp;$C51&amp;D$11,Data!$A$4:$AL$1118,MATCH(D$17,Data!$A$1:$AK$1,0),0)),"-")</f>
        <v>233469</v>
      </c>
      <c r="E51" s="249">
        <f>IFERROR(SUM(VLOOKUP($B$45&amp;$C51&amp;E$10,Data!$A$4:$AL$1118,MATCH(D$17,Data!$A$1:$AK$1,0),0))+SUM(VLOOKUP($B$45&amp;$C51&amp;E$9,Data!$A$4:$AL$1118,MATCH(D$17,Data!$A$1:$AK$1,0),0))+SUM(VLOOKUP($B$45&amp;$C51&amp;E$8,Data!$A$4:$AL$1118,MATCH(D$17,Data!$A$1:$AK$1,0),0))+SUM(VLOOKUP($B$45&amp;$C51&amp;E$11,Data!$A$4:$AL$1118,MATCH(D$17,Data!$A$1:$AK$1,0),0))+SUM(VLOOKUP($B$45&amp;$C51&amp;E$7,Data!$A$4:$AL$1118,MATCH(D$17,Data!$A$1:$AK$1,0),0)),"-")</f>
        <v>93043</v>
      </c>
      <c r="F51" s="249">
        <f>IFERROR(SUM(VLOOKUP($B$45&amp;$C51&amp;F$10,Data!$A$4:$AL$1118,MATCH(D$17,Data!$A$1:$AK$1,0),0))+SUM(VLOOKUP($B$45&amp;$C51&amp;F$9,Data!$A$4:$AL$1118,MATCH(D$17,Data!$A$1:$AK$1,0),0))+SUM(VLOOKUP($B$45&amp;$C51&amp;F$8,Data!$A$4:$AL$1118,MATCH(D$17,Data!$A$1:$AK$1,0),0))+SUM(VLOOKUP($B$45&amp;$C51&amp;F$11,Data!$A$4:$AL$1118,MATCH(D$17,Data!$A$1:$AK$1,0),0)),"-")</f>
        <v>77118</v>
      </c>
      <c r="G51" s="249">
        <f>IFERROR(SUM(VLOOKUP($B$45&amp;$C51&amp;G$11,Data!$A$4:$AL$1118,MATCH(D$17,Data!$A$1:$AK$1,0),0)),"-")</f>
        <v>38484</v>
      </c>
      <c r="H51" s="250">
        <f>IFERROR(SUM(VLOOKUP($B$45&amp;$C51&amp;H$11,Data!$A$4:$AL$1118,MATCH(D$17,Data!$A$1:$AK$1,0),0)),"-")</f>
        <v>24824</v>
      </c>
      <c r="I51" s="248">
        <f>IFERROR(SUM(VLOOKUP($B$45&amp;$C51&amp;I$11,Data!$A$4:$AL$1118,MATCH(I$17,Data!$A$1:$AK$1,0),0)),"-")</f>
        <v>171971</v>
      </c>
      <c r="J51" s="249">
        <f>IFERROR(SUM(VLOOKUP($B$45&amp;$C51&amp;J$10,Data!$A$4:$AL$1118,MATCH(I$17,Data!$A$1:$AK$1,0),0))+SUM(VLOOKUP($B$45&amp;$C51&amp;J$9,Data!$A$4:$AL$1118,MATCH(I$17,Data!$A$1:$AK$1,0),0))+SUM(VLOOKUP($B$45&amp;$C51&amp;J$8,Data!$A$4:$AL$1118,MATCH(I$17,Data!$A$1:$AK$1,0),0))+SUM(VLOOKUP($B$45&amp;$C51&amp;J$11,Data!$A$4:$AL$1118,MATCH(I$17,Data!$A$1:$AK$1,0),0))+SUM(VLOOKUP($B$45&amp;$C51&amp;J$7,Data!$A$4:$AL$1118,MATCH(I$17,Data!$A$1:$AK$1,0),0)),"-")</f>
        <v>68102</v>
      </c>
      <c r="K51" s="249">
        <f>IFERROR(SUM(VLOOKUP($B$45&amp;$C51&amp;K$10,Data!$A$4:$AL$1118,MATCH(I$17,Data!$A$1:$AK$1,0),0))+SUM(VLOOKUP($B$45&amp;$C51&amp;K$9,Data!$A$4:$AL$1118,MATCH(I$17,Data!$A$1:$AK$1,0),0))+SUM(VLOOKUP($B$45&amp;$C51&amp;K$8,Data!$A$4:$AL$1118,MATCH(I$17,Data!$A$1:$AK$1,0),0))+SUM(VLOOKUP($B$45&amp;$C51&amp;K$11,Data!$A$4:$AL$1118,MATCH(I$17,Data!$A$1:$AK$1,0),0)),"-")</f>
        <v>57742</v>
      </c>
      <c r="L51" s="249">
        <f>IFERROR(SUM(VLOOKUP($B$45&amp;$C51&amp;L$11,Data!$A$4:$AL$1118,MATCH(I$17,Data!$A$1:$AK$1,0),0)),"-")</f>
        <v>26962</v>
      </c>
      <c r="M51" s="250">
        <f>IFERROR(SUM(VLOOKUP($B$45&amp;$C51&amp;M$11,Data!$A$4:$AL$1118,MATCH(I$17,Data!$A$1:$AK$1,0),0)),"-")</f>
        <v>19165</v>
      </c>
      <c r="N51" s="245">
        <f t="shared" si="1"/>
        <v>0.73659029678458388</v>
      </c>
      <c r="O51" s="246">
        <f t="shared" si="0"/>
        <v>0.73194114549186939</v>
      </c>
      <c r="P51" s="246">
        <f t="shared" si="0"/>
        <v>0.74874867086802044</v>
      </c>
      <c r="Q51" s="246">
        <f t="shared" si="0"/>
        <v>0.70060284793680494</v>
      </c>
      <c r="R51" s="247">
        <f t="shared" si="0"/>
        <v>0.77203512729616497</v>
      </c>
    </row>
    <row r="52" spans="2:18" x14ac:dyDescent="0.2">
      <c r="B52" s="126"/>
      <c r="C52" s="122" t="s">
        <v>63</v>
      </c>
      <c r="D52" s="248">
        <f>IFERROR(SUM(VLOOKUP($B$45&amp;$C52&amp;D$11,Data!$A$4:$AL$1118,MATCH(D$17,Data!$A$1:$AK$1,0),0)),"-")</f>
        <v>227179</v>
      </c>
      <c r="E52" s="249">
        <f>IFERROR(SUM(VLOOKUP($B$45&amp;$C52&amp;E$10,Data!$A$4:$AL$1118,MATCH(D$17,Data!$A$1:$AK$1,0),0))+SUM(VLOOKUP($B$45&amp;$C52&amp;E$9,Data!$A$4:$AL$1118,MATCH(D$17,Data!$A$1:$AK$1,0),0))+SUM(VLOOKUP($B$45&amp;$C52&amp;E$8,Data!$A$4:$AL$1118,MATCH(D$17,Data!$A$1:$AK$1,0),0))+SUM(VLOOKUP($B$45&amp;$C52&amp;E$11,Data!$A$4:$AL$1118,MATCH(D$17,Data!$A$1:$AK$1,0),0))+SUM(VLOOKUP($B$45&amp;$C52&amp;E$7,Data!$A$4:$AL$1118,MATCH(D$17,Data!$A$1:$AK$1,0),0)),"-")</f>
        <v>91915</v>
      </c>
      <c r="F52" s="249">
        <f>IFERROR(SUM(VLOOKUP($B$45&amp;$C52&amp;F$10,Data!$A$4:$AL$1118,MATCH(D$17,Data!$A$1:$AK$1,0),0))+SUM(VLOOKUP($B$45&amp;$C52&amp;F$9,Data!$A$4:$AL$1118,MATCH(D$17,Data!$A$1:$AK$1,0),0))+SUM(VLOOKUP($B$45&amp;$C52&amp;F$8,Data!$A$4:$AL$1118,MATCH(D$17,Data!$A$1:$AK$1,0),0))+SUM(VLOOKUP($B$45&amp;$C52&amp;F$11,Data!$A$4:$AL$1118,MATCH(D$17,Data!$A$1:$AK$1,0),0)),"-")</f>
        <v>74214</v>
      </c>
      <c r="G52" s="249">
        <f>IFERROR(SUM(VLOOKUP($B$45&amp;$C52&amp;G$11,Data!$A$4:$AL$1118,MATCH(D$17,Data!$A$1:$AK$1,0),0)),"-")</f>
        <v>36951</v>
      </c>
      <c r="H52" s="250">
        <f>IFERROR(SUM(VLOOKUP($B$45&amp;$C52&amp;H$11,Data!$A$4:$AL$1118,MATCH(D$17,Data!$A$1:$AK$1,0),0)),"-")</f>
        <v>24099</v>
      </c>
      <c r="I52" s="248">
        <f>IFERROR(SUM(VLOOKUP($B$45&amp;$C52&amp;I$11,Data!$A$4:$AL$1118,MATCH(I$17,Data!$A$1:$AK$1,0),0)),"-")</f>
        <v>165922</v>
      </c>
      <c r="J52" s="249">
        <f>IFERROR(SUM(VLOOKUP($B$45&amp;$C52&amp;J$10,Data!$A$4:$AL$1118,MATCH(I$17,Data!$A$1:$AK$1,0),0))+SUM(VLOOKUP($B$45&amp;$C52&amp;J$9,Data!$A$4:$AL$1118,MATCH(I$17,Data!$A$1:$AK$1,0),0))+SUM(VLOOKUP($B$45&amp;$C52&amp;J$8,Data!$A$4:$AL$1118,MATCH(I$17,Data!$A$1:$AK$1,0),0))+SUM(VLOOKUP($B$45&amp;$C52&amp;J$11,Data!$A$4:$AL$1118,MATCH(I$17,Data!$A$1:$AK$1,0),0))+SUM(VLOOKUP($B$45&amp;$C52&amp;J$7,Data!$A$4:$AL$1118,MATCH(I$17,Data!$A$1:$AK$1,0),0)),"-")</f>
        <v>66219</v>
      </c>
      <c r="K52" s="249">
        <f>IFERROR(SUM(VLOOKUP($B$45&amp;$C52&amp;K$10,Data!$A$4:$AL$1118,MATCH(I$17,Data!$A$1:$AK$1,0),0))+SUM(VLOOKUP($B$45&amp;$C52&amp;K$9,Data!$A$4:$AL$1118,MATCH(I$17,Data!$A$1:$AK$1,0),0))+SUM(VLOOKUP($B$45&amp;$C52&amp;K$8,Data!$A$4:$AL$1118,MATCH(I$17,Data!$A$1:$AK$1,0),0))+SUM(VLOOKUP($B$45&amp;$C52&amp;K$11,Data!$A$4:$AL$1118,MATCH(I$17,Data!$A$1:$AK$1,0),0)),"-")</f>
        <v>55043</v>
      </c>
      <c r="L52" s="249">
        <f>IFERROR(SUM(VLOOKUP($B$45&amp;$C52&amp;L$11,Data!$A$4:$AL$1118,MATCH(I$17,Data!$A$1:$AK$1,0),0)),"-")</f>
        <v>26286</v>
      </c>
      <c r="M52" s="250">
        <f>IFERROR(SUM(VLOOKUP($B$45&amp;$C52&amp;M$11,Data!$A$4:$AL$1118,MATCH(I$17,Data!$A$1:$AK$1,0),0)),"-")</f>
        <v>18374</v>
      </c>
      <c r="N52" s="245">
        <f t="shared" si="1"/>
        <v>0.73035799963905113</v>
      </c>
      <c r="O52" s="246">
        <f t="shared" si="0"/>
        <v>0.72043736060490671</v>
      </c>
      <c r="P52" s="246">
        <f t="shared" si="0"/>
        <v>0.74167946748591906</v>
      </c>
      <c r="Q52" s="246">
        <f t="shared" si="0"/>
        <v>0.71137452301696846</v>
      </c>
      <c r="R52" s="247">
        <f t="shared" si="0"/>
        <v>0.76243827544711396</v>
      </c>
    </row>
    <row r="53" spans="2:18" x14ac:dyDescent="0.2">
      <c r="B53" s="126"/>
      <c r="C53" s="122" t="s">
        <v>64</v>
      </c>
      <c r="D53" s="248">
        <f>IFERROR(SUM(VLOOKUP($B$45&amp;$C53&amp;D$11,Data!$A$4:$AL$1118,MATCH(D$17,Data!$A$1:$AK$1,0),0)),"-")</f>
        <v>249721</v>
      </c>
      <c r="E53" s="249">
        <f>IFERROR(SUM(VLOOKUP($B$45&amp;$C53&amp;E$10,Data!$A$4:$AL$1118,MATCH(D$17,Data!$A$1:$AK$1,0),0))+SUM(VLOOKUP($B$45&amp;$C53&amp;E$9,Data!$A$4:$AL$1118,MATCH(D$17,Data!$A$1:$AK$1,0),0))+SUM(VLOOKUP($B$45&amp;$C53&amp;E$8,Data!$A$4:$AL$1118,MATCH(D$17,Data!$A$1:$AK$1,0),0))+SUM(VLOOKUP($B$45&amp;$C53&amp;E$11,Data!$A$4:$AL$1118,MATCH(D$17,Data!$A$1:$AK$1,0),0))+SUM(VLOOKUP($B$45&amp;$C53&amp;E$7,Data!$A$4:$AL$1118,MATCH(D$17,Data!$A$1:$AK$1,0),0)),"-")</f>
        <v>100915</v>
      </c>
      <c r="F53" s="249">
        <f>IFERROR(SUM(VLOOKUP($B$45&amp;$C53&amp;F$10,Data!$A$4:$AL$1118,MATCH(D$17,Data!$A$1:$AK$1,0),0))+SUM(VLOOKUP($B$45&amp;$C53&amp;F$9,Data!$A$4:$AL$1118,MATCH(D$17,Data!$A$1:$AK$1,0),0))+SUM(VLOOKUP($B$45&amp;$C53&amp;F$8,Data!$A$4:$AL$1118,MATCH(D$17,Data!$A$1:$AK$1,0),0))+SUM(VLOOKUP($B$45&amp;$C53&amp;F$11,Data!$A$4:$AL$1118,MATCH(D$17,Data!$A$1:$AK$1,0),0)),"-")</f>
        <v>82383</v>
      </c>
      <c r="G53" s="249">
        <f>IFERROR(SUM(VLOOKUP($B$45&amp;$C53&amp;G$11,Data!$A$4:$AL$1118,MATCH(D$17,Data!$A$1:$AK$1,0),0)),"-")</f>
        <v>39766</v>
      </c>
      <c r="H53" s="250">
        <f>IFERROR(SUM(VLOOKUP($B$45&amp;$C53&amp;H$11,Data!$A$4:$AL$1118,MATCH(D$17,Data!$A$1:$AK$1,0),0)),"-")</f>
        <v>26657</v>
      </c>
      <c r="I53" s="248">
        <f>IFERROR(SUM(VLOOKUP($B$45&amp;$C53&amp;I$11,Data!$A$4:$AL$1118,MATCH(I$17,Data!$A$1:$AK$1,0),0)),"-")</f>
        <v>179223</v>
      </c>
      <c r="J53" s="249">
        <f>IFERROR(SUM(VLOOKUP($B$45&amp;$C53&amp;J$10,Data!$A$4:$AL$1118,MATCH(I$17,Data!$A$1:$AK$1,0),0))+SUM(VLOOKUP($B$45&amp;$C53&amp;J$9,Data!$A$4:$AL$1118,MATCH(I$17,Data!$A$1:$AK$1,0),0))+SUM(VLOOKUP($B$45&amp;$C53&amp;J$8,Data!$A$4:$AL$1118,MATCH(I$17,Data!$A$1:$AK$1,0),0))+SUM(VLOOKUP($B$45&amp;$C53&amp;J$11,Data!$A$4:$AL$1118,MATCH(I$17,Data!$A$1:$AK$1,0),0))+SUM(VLOOKUP($B$45&amp;$C53&amp;J$7,Data!$A$4:$AL$1118,MATCH(I$17,Data!$A$1:$AK$1,0),0)),"-")</f>
        <v>70565</v>
      </c>
      <c r="K53" s="249">
        <f>IFERROR(SUM(VLOOKUP($B$45&amp;$C53&amp;K$10,Data!$A$4:$AL$1118,MATCH(I$17,Data!$A$1:$AK$1,0),0))+SUM(VLOOKUP($B$45&amp;$C53&amp;K$9,Data!$A$4:$AL$1118,MATCH(I$17,Data!$A$1:$AK$1,0),0))+SUM(VLOOKUP($B$45&amp;$C53&amp;K$8,Data!$A$4:$AL$1118,MATCH(I$17,Data!$A$1:$AK$1,0),0))+SUM(VLOOKUP($B$45&amp;$C53&amp;K$11,Data!$A$4:$AL$1118,MATCH(I$17,Data!$A$1:$AK$1,0),0)),"-")</f>
        <v>59948</v>
      </c>
      <c r="L53" s="249">
        <f>IFERROR(SUM(VLOOKUP($B$45&amp;$C53&amp;L$11,Data!$A$4:$AL$1118,MATCH(I$17,Data!$A$1:$AK$1,0),0)),"-")</f>
        <v>28551</v>
      </c>
      <c r="M53" s="250">
        <f>IFERROR(SUM(VLOOKUP($B$45&amp;$C53&amp;M$11,Data!$A$4:$AL$1118,MATCH(I$17,Data!$A$1:$AK$1,0),0)),"-")</f>
        <v>20159</v>
      </c>
      <c r="N53" s="245">
        <f t="shared" si="1"/>
        <v>0.71769294532698491</v>
      </c>
      <c r="O53" s="246">
        <f t="shared" si="0"/>
        <v>0.69925184561264431</v>
      </c>
      <c r="P53" s="246">
        <f t="shared" si="0"/>
        <v>0.72767439884442175</v>
      </c>
      <c r="Q53" s="246">
        <f t="shared" si="0"/>
        <v>0.71797515465473016</v>
      </c>
      <c r="R53" s="247">
        <f t="shared" si="0"/>
        <v>0.7562366357804704</v>
      </c>
    </row>
    <row r="54" spans="2:18" x14ac:dyDescent="0.2">
      <c r="B54" s="126"/>
      <c r="C54" s="122" t="s">
        <v>65</v>
      </c>
      <c r="D54" s="248">
        <f>IFERROR(SUM(VLOOKUP($B$45&amp;$C54&amp;D$11,Data!$A$4:$AL$1118,MATCH(D$17,Data!$A$1:$AK$1,0),0)),"-")</f>
        <v>234247</v>
      </c>
      <c r="E54" s="249">
        <f>IFERROR(SUM(VLOOKUP($B$45&amp;$C54&amp;E$10,Data!$A$4:$AL$1118,MATCH(D$17,Data!$A$1:$AK$1,0),0))+SUM(VLOOKUP($B$45&amp;$C54&amp;E$9,Data!$A$4:$AL$1118,MATCH(D$17,Data!$A$1:$AK$1,0),0))+SUM(VLOOKUP($B$45&amp;$C54&amp;E$8,Data!$A$4:$AL$1118,MATCH(D$17,Data!$A$1:$AK$1,0),0))+SUM(VLOOKUP($B$45&amp;$C54&amp;E$11,Data!$A$4:$AL$1118,MATCH(D$17,Data!$A$1:$AK$1,0),0))+SUM(VLOOKUP($B$45&amp;$C54&amp;E$7,Data!$A$4:$AL$1118,MATCH(D$17,Data!$A$1:$AK$1,0),0)),"-")</f>
        <v>94478</v>
      </c>
      <c r="F54" s="249">
        <f>IFERROR(SUM(VLOOKUP($B$45&amp;$C54&amp;F$10,Data!$A$4:$AL$1118,MATCH(D$17,Data!$A$1:$AK$1,0),0))+SUM(VLOOKUP($B$45&amp;$C54&amp;F$9,Data!$A$4:$AL$1118,MATCH(D$17,Data!$A$1:$AK$1,0),0))+SUM(VLOOKUP($B$45&amp;$C54&amp;F$8,Data!$A$4:$AL$1118,MATCH(D$17,Data!$A$1:$AK$1,0),0))+SUM(VLOOKUP($B$45&amp;$C54&amp;F$11,Data!$A$4:$AL$1118,MATCH(D$17,Data!$A$1:$AK$1,0),0)),"-")</f>
        <v>77476</v>
      </c>
      <c r="G54" s="249">
        <f>IFERROR(SUM(VLOOKUP($B$45&amp;$C54&amp;G$11,Data!$A$4:$AL$1118,MATCH(D$17,Data!$A$1:$AK$1,0),0)),"-")</f>
        <v>37316</v>
      </c>
      <c r="H54" s="250">
        <f>IFERROR(SUM(VLOOKUP($B$45&amp;$C54&amp;H$11,Data!$A$4:$AL$1118,MATCH(D$17,Data!$A$1:$AK$1,0),0)),"-")</f>
        <v>24977</v>
      </c>
      <c r="I54" s="248">
        <f>IFERROR(SUM(VLOOKUP($B$45&amp;$C54&amp;I$11,Data!$A$4:$AL$1118,MATCH(I$17,Data!$A$1:$AK$1,0),0)),"-")</f>
        <v>178938</v>
      </c>
      <c r="J54" s="249">
        <f>IFERROR(SUM(VLOOKUP($B$45&amp;$C54&amp;J$10,Data!$A$4:$AL$1118,MATCH(I$17,Data!$A$1:$AK$1,0),0))+SUM(VLOOKUP($B$45&amp;$C54&amp;J$9,Data!$A$4:$AL$1118,MATCH(I$17,Data!$A$1:$AK$1,0),0))+SUM(VLOOKUP($B$45&amp;$C54&amp;J$8,Data!$A$4:$AL$1118,MATCH(I$17,Data!$A$1:$AK$1,0),0))+SUM(VLOOKUP($B$45&amp;$C54&amp;J$11,Data!$A$4:$AL$1118,MATCH(I$17,Data!$A$1:$AK$1,0),0))+SUM(VLOOKUP($B$45&amp;$C54&amp;J$7,Data!$A$4:$AL$1118,MATCH(I$17,Data!$A$1:$AK$1,0),0)),"-")</f>
        <v>70733</v>
      </c>
      <c r="K54" s="249">
        <f>IFERROR(SUM(VLOOKUP($B$45&amp;$C54&amp;K$10,Data!$A$4:$AL$1118,MATCH(I$17,Data!$A$1:$AK$1,0),0))+SUM(VLOOKUP($B$45&amp;$C54&amp;K$9,Data!$A$4:$AL$1118,MATCH(I$17,Data!$A$1:$AK$1,0),0))+SUM(VLOOKUP($B$45&amp;$C54&amp;K$8,Data!$A$4:$AL$1118,MATCH(I$17,Data!$A$1:$AK$1,0),0))+SUM(VLOOKUP($B$45&amp;$C54&amp;K$11,Data!$A$4:$AL$1118,MATCH(I$17,Data!$A$1:$AK$1,0),0)),"-")</f>
        <v>58563</v>
      </c>
      <c r="L54" s="249">
        <f>IFERROR(SUM(VLOOKUP($B$45&amp;$C54&amp;L$11,Data!$A$4:$AL$1118,MATCH(I$17,Data!$A$1:$AK$1,0),0)),"-")</f>
        <v>29977</v>
      </c>
      <c r="M54" s="250">
        <f>IFERROR(SUM(VLOOKUP($B$45&amp;$C54&amp;M$11,Data!$A$4:$AL$1118,MATCH(I$17,Data!$A$1:$AK$1,0),0)),"-")</f>
        <v>19665</v>
      </c>
      <c r="N54" s="245">
        <f t="shared" si="1"/>
        <v>0.76388598359850923</v>
      </c>
      <c r="O54" s="246">
        <f t="shared" si="0"/>
        <v>0.74867164842608858</v>
      </c>
      <c r="P54" s="246">
        <f t="shared" si="0"/>
        <v>0.7558856936341577</v>
      </c>
      <c r="Q54" s="246">
        <f t="shared" si="0"/>
        <v>0.80332833101082646</v>
      </c>
      <c r="R54" s="247">
        <f t="shared" si="0"/>
        <v>0.78732433839131999</v>
      </c>
    </row>
    <row r="55" spans="2:18" x14ac:dyDescent="0.2">
      <c r="B55" s="126"/>
      <c r="C55" s="122" t="s">
        <v>66</v>
      </c>
      <c r="D55" s="248">
        <f>IFERROR(SUM(VLOOKUP($B$45&amp;$C55&amp;D$11,Data!$A$4:$AL$1118,MATCH(D$17,Data!$A$1:$AK$1,0),0)),"-")</f>
        <v>218545</v>
      </c>
      <c r="E55" s="249">
        <f>IFERROR(SUM(VLOOKUP($B$45&amp;$C55&amp;E$10,Data!$A$4:$AL$1118,MATCH(D$17,Data!$A$1:$AK$1,0),0))+SUM(VLOOKUP($B$45&amp;$C55&amp;E$9,Data!$A$4:$AL$1118,MATCH(D$17,Data!$A$1:$AK$1,0),0))+SUM(VLOOKUP($B$45&amp;$C55&amp;E$8,Data!$A$4:$AL$1118,MATCH(D$17,Data!$A$1:$AK$1,0),0))+SUM(VLOOKUP($B$45&amp;$C55&amp;E$11,Data!$A$4:$AL$1118,MATCH(D$17,Data!$A$1:$AK$1,0),0))+SUM(VLOOKUP($B$45&amp;$C55&amp;E$7,Data!$A$4:$AL$1118,MATCH(D$17,Data!$A$1:$AK$1,0),0)),"-")</f>
        <v>88227</v>
      </c>
      <c r="F55" s="249">
        <f>IFERROR(SUM(VLOOKUP($B$45&amp;$C55&amp;F$10,Data!$A$4:$AL$1118,MATCH(D$17,Data!$A$1:$AK$1,0),0))+SUM(VLOOKUP($B$45&amp;$C55&amp;F$9,Data!$A$4:$AL$1118,MATCH(D$17,Data!$A$1:$AK$1,0),0))+SUM(VLOOKUP($B$45&amp;$C55&amp;F$8,Data!$A$4:$AL$1118,MATCH(D$17,Data!$A$1:$AK$1,0),0))+SUM(VLOOKUP($B$45&amp;$C55&amp;F$11,Data!$A$4:$AL$1118,MATCH(D$17,Data!$A$1:$AK$1,0),0)),"-")</f>
        <v>72335</v>
      </c>
      <c r="G55" s="249">
        <f>IFERROR(SUM(VLOOKUP($B$45&amp;$C55&amp;G$11,Data!$A$4:$AL$1118,MATCH(D$17,Data!$A$1:$AK$1,0),0)),"-")</f>
        <v>35400</v>
      </c>
      <c r="H55" s="250">
        <f>IFERROR(SUM(VLOOKUP($B$45&amp;$C55&amp;H$11,Data!$A$4:$AL$1118,MATCH(D$17,Data!$A$1:$AK$1,0),0)),"-")</f>
        <v>22583</v>
      </c>
      <c r="I55" s="248">
        <f>IFERROR(SUM(VLOOKUP($B$45&amp;$C55&amp;I$11,Data!$A$4:$AL$1118,MATCH(I$17,Data!$A$1:$AK$1,0),0)),"-")</f>
        <v>161897</v>
      </c>
      <c r="J55" s="249">
        <f>IFERROR(SUM(VLOOKUP($B$45&amp;$C55&amp;J$10,Data!$A$4:$AL$1118,MATCH(I$17,Data!$A$1:$AK$1,0),0))+SUM(VLOOKUP($B$45&amp;$C55&amp;J$9,Data!$A$4:$AL$1118,MATCH(I$17,Data!$A$1:$AK$1,0),0))+SUM(VLOOKUP($B$45&amp;$C55&amp;J$8,Data!$A$4:$AL$1118,MATCH(I$17,Data!$A$1:$AK$1,0),0))+SUM(VLOOKUP($B$45&amp;$C55&amp;J$11,Data!$A$4:$AL$1118,MATCH(I$17,Data!$A$1:$AK$1,0),0))+SUM(VLOOKUP($B$45&amp;$C55&amp;J$7,Data!$A$4:$AL$1118,MATCH(I$17,Data!$A$1:$AK$1,0),0)),"-")</f>
        <v>63103</v>
      </c>
      <c r="K55" s="249">
        <f>IFERROR(SUM(VLOOKUP($B$45&amp;$C55&amp;K$10,Data!$A$4:$AL$1118,MATCH(I$17,Data!$A$1:$AK$1,0),0))+SUM(VLOOKUP($B$45&amp;$C55&amp;K$9,Data!$A$4:$AL$1118,MATCH(I$17,Data!$A$1:$AK$1,0),0))+SUM(VLOOKUP($B$45&amp;$C55&amp;K$8,Data!$A$4:$AL$1118,MATCH(I$17,Data!$A$1:$AK$1,0),0))+SUM(VLOOKUP($B$45&amp;$C55&amp;K$11,Data!$A$4:$AL$1118,MATCH(I$17,Data!$A$1:$AK$1,0),0)),"-")</f>
        <v>52954</v>
      </c>
      <c r="L55" s="249">
        <f>IFERROR(SUM(VLOOKUP($B$45&amp;$C55&amp;L$11,Data!$A$4:$AL$1118,MATCH(I$17,Data!$A$1:$AK$1,0),0)),"-")</f>
        <v>28384</v>
      </c>
      <c r="M55" s="250">
        <f>IFERROR(SUM(VLOOKUP($B$45&amp;$C55&amp;M$11,Data!$A$4:$AL$1118,MATCH(I$17,Data!$A$1:$AK$1,0),0)),"-")</f>
        <v>17456</v>
      </c>
      <c r="N55" s="245">
        <f t="shared" si="1"/>
        <v>0.74079480198586101</v>
      </c>
      <c r="O55" s="246">
        <f t="shared" si="0"/>
        <v>0.71523456538247931</v>
      </c>
      <c r="P55" s="246">
        <f t="shared" si="0"/>
        <v>0.73206608142669527</v>
      </c>
      <c r="Q55" s="246">
        <f t="shared" si="0"/>
        <v>0.80180790960451975</v>
      </c>
      <c r="R55" s="247">
        <f t="shared" si="0"/>
        <v>0.77297081875747242</v>
      </c>
    </row>
    <row r="56" spans="2:18" x14ac:dyDescent="0.2">
      <c r="B56" s="126"/>
      <c r="C56" s="127" t="s">
        <v>67</v>
      </c>
      <c r="D56" s="248">
        <f>IFERROR(SUM(VLOOKUP($B$45&amp;$C56&amp;D$11,Data!$A$4:$AL$1118,MATCH(D$17,Data!$A$1:$AK$1,0),0)),"-")</f>
        <v>242633</v>
      </c>
      <c r="E56" s="249">
        <f>IFERROR(SUM(VLOOKUP($B$45&amp;$C56&amp;E$10,Data!$A$4:$AL$1118,MATCH(D$17,Data!$A$1:$AK$1,0),0))+SUM(VLOOKUP($B$45&amp;$C56&amp;E$9,Data!$A$4:$AL$1118,MATCH(D$17,Data!$A$1:$AK$1,0),0))+SUM(VLOOKUP($B$45&amp;$C56&amp;E$8,Data!$A$4:$AL$1118,MATCH(D$17,Data!$A$1:$AK$1,0),0))+SUM(VLOOKUP($B$45&amp;$C56&amp;E$11,Data!$A$4:$AL$1118,MATCH(D$17,Data!$A$1:$AK$1,0),0))+SUM(VLOOKUP($B$45&amp;$C56&amp;E$7,Data!$A$4:$AL$1118,MATCH(D$17,Data!$A$1:$AK$1,0),0)),"-")</f>
        <v>98457</v>
      </c>
      <c r="F56" s="249">
        <f>IFERROR(SUM(VLOOKUP($B$45&amp;$C56&amp;F$10,Data!$A$4:$AL$1118,MATCH(D$17,Data!$A$1:$AK$1,0),0))+SUM(VLOOKUP($B$45&amp;$C56&amp;F$9,Data!$A$4:$AL$1118,MATCH(D$17,Data!$A$1:$AK$1,0),0))+SUM(VLOOKUP($B$45&amp;$C56&amp;F$8,Data!$A$4:$AL$1118,MATCH(D$17,Data!$A$1:$AK$1,0),0))+SUM(VLOOKUP($B$45&amp;$C56&amp;F$11,Data!$A$4:$AL$1118,MATCH(D$17,Data!$A$1:$AK$1,0),0)),"-")</f>
        <v>79896</v>
      </c>
      <c r="G56" s="249">
        <f>IFERROR(SUM(VLOOKUP($B$45&amp;$C56&amp;G$11,Data!$A$4:$AL$1118,MATCH(D$17,Data!$A$1:$AK$1,0),0)),"-")</f>
        <v>39044</v>
      </c>
      <c r="H56" s="250">
        <f>IFERROR(SUM(VLOOKUP($B$45&amp;$C56&amp;H$11,Data!$A$4:$AL$1118,MATCH(D$17,Data!$A$1:$AK$1,0),0)),"-")</f>
        <v>25236</v>
      </c>
      <c r="I56" s="248">
        <f>IFERROR(SUM(VLOOKUP($B$45&amp;$C56&amp;I$11,Data!$A$4:$AL$1118,MATCH(I$17,Data!$A$1:$AK$1,0),0)),"-")</f>
        <v>181439</v>
      </c>
      <c r="J56" s="249">
        <f>IFERROR(SUM(VLOOKUP($B$45&amp;$C56&amp;J$10,Data!$A$4:$AL$1118,MATCH(I$17,Data!$A$1:$AK$1,0),0))+SUM(VLOOKUP($B$45&amp;$C56&amp;J$9,Data!$A$4:$AL$1118,MATCH(I$17,Data!$A$1:$AK$1,0),0))+SUM(VLOOKUP($B$45&amp;$C56&amp;J$8,Data!$A$4:$AL$1118,MATCH(I$17,Data!$A$1:$AK$1,0),0))+SUM(VLOOKUP($B$45&amp;$C56&amp;J$11,Data!$A$4:$AL$1118,MATCH(I$17,Data!$A$1:$AK$1,0),0))+SUM(VLOOKUP($B$45&amp;$C56&amp;J$7,Data!$A$4:$AL$1118,MATCH(I$17,Data!$A$1:$AK$1,0),0)),"-")</f>
        <v>71104</v>
      </c>
      <c r="K56" s="249">
        <f>IFERROR(SUM(VLOOKUP($B$45&amp;$C56&amp;K$10,Data!$A$4:$AL$1118,MATCH(I$17,Data!$A$1:$AK$1,0),0))+SUM(VLOOKUP($B$45&amp;$C56&amp;K$9,Data!$A$4:$AL$1118,MATCH(I$17,Data!$A$1:$AK$1,0),0))+SUM(VLOOKUP($B$45&amp;$C56&amp;K$8,Data!$A$4:$AL$1118,MATCH(I$17,Data!$A$1:$AK$1,0),0))+SUM(VLOOKUP($B$45&amp;$C56&amp;K$11,Data!$A$4:$AL$1118,MATCH(I$17,Data!$A$1:$AK$1,0),0)),"-")</f>
        <v>59309</v>
      </c>
      <c r="L56" s="249">
        <f>IFERROR(SUM(VLOOKUP($B$45&amp;$C56&amp;L$11,Data!$A$4:$AL$1118,MATCH(I$17,Data!$A$1:$AK$1,0),0)),"-")</f>
        <v>31574</v>
      </c>
      <c r="M56" s="250">
        <f>IFERROR(SUM(VLOOKUP($B$45&amp;$C56&amp;M$11,Data!$A$4:$AL$1118,MATCH(I$17,Data!$A$1:$AK$1,0),0)),"-")</f>
        <v>19452</v>
      </c>
      <c r="N56" s="245">
        <f t="shared" si="1"/>
        <v>0.74779193267197785</v>
      </c>
      <c r="O56" s="246">
        <f t="shared" si="0"/>
        <v>0.72218328813593746</v>
      </c>
      <c r="P56" s="246">
        <f t="shared" si="0"/>
        <v>0.74232752578351857</v>
      </c>
      <c r="Q56" s="246">
        <f t="shared" si="0"/>
        <v>0.80867738961172009</v>
      </c>
      <c r="R56" s="247">
        <f t="shared" si="0"/>
        <v>0.77080361388492624</v>
      </c>
    </row>
    <row r="57" spans="2:18" s="229" customFormat="1" x14ac:dyDescent="0.2">
      <c r="B57" s="128"/>
      <c r="C57" s="129" t="s">
        <v>158</v>
      </c>
      <c r="D57" s="251">
        <f t="shared" ref="D57:M57" si="6">SUM(D45:D56)</f>
        <v>2736889</v>
      </c>
      <c r="E57" s="252">
        <f t="shared" si="6"/>
        <v>1099037</v>
      </c>
      <c r="F57" s="252">
        <f t="shared" si="6"/>
        <v>896018</v>
      </c>
      <c r="G57" s="252">
        <f t="shared" si="6"/>
        <v>446319</v>
      </c>
      <c r="H57" s="253">
        <f t="shared" si="6"/>
        <v>295515</v>
      </c>
      <c r="I57" s="251">
        <f t="shared" si="6"/>
        <v>2047093</v>
      </c>
      <c r="J57" s="252">
        <f t="shared" si="6"/>
        <v>808224</v>
      </c>
      <c r="K57" s="252">
        <f t="shared" si="6"/>
        <v>674553</v>
      </c>
      <c r="L57" s="252">
        <f t="shared" si="6"/>
        <v>336090</v>
      </c>
      <c r="M57" s="253">
        <f t="shared" si="6"/>
        <v>228226</v>
      </c>
      <c r="N57" s="160">
        <f t="shared" si="1"/>
        <v>0.74796347239511718</v>
      </c>
      <c r="O57" s="254">
        <f t="shared" si="0"/>
        <v>0.73539289396080387</v>
      </c>
      <c r="P57" s="254">
        <f t="shared" si="0"/>
        <v>0.75283420645567389</v>
      </c>
      <c r="Q57" s="254">
        <f t="shared" si="0"/>
        <v>0.75302642280521326</v>
      </c>
      <c r="R57" s="161">
        <f t="shared" si="0"/>
        <v>0.77229920647006078</v>
      </c>
    </row>
    <row r="58" spans="2:18" s="255" customFormat="1" x14ac:dyDescent="0.2">
      <c r="B58" s="186" t="s">
        <v>196</v>
      </c>
      <c r="C58" s="119" t="s">
        <v>56</v>
      </c>
      <c r="D58" s="248">
        <f>IFERROR(SUM(VLOOKUP($B$58&amp;$C58&amp;D$11,Data!$A$4:$AL$1118,MATCH(D$17,Data!$A$1:$AK$1,0),0)),"-")</f>
        <v>234828</v>
      </c>
      <c r="E58" s="249">
        <f>IFERROR(SUM(VLOOKUP($B$58&amp;$C58&amp;E$10,Data!$A$4:$AL$1118,MATCH(D$17,Data!$A$1:$AK$1,0),0))+SUM(VLOOKUP($B$58&amp;$C58&amp;E$9,Data!$A$4:$AL$1118,MATCH(D$17,Data!$A$1:$AK$1,0),0))+SUM(VLOOKUP($B$58&amp;$C58&amp;E$8,Data!$A$4:$AL$1118,MATCH(D$17,Data!$A$1:$AK$1,0),0))+SUM(VLOOKUP($B$58&amp;$C58&amp;E$11,Data!$A$4:$AL$1118,MATCH(D$17,Data!$A$1:$AK$1,0),0))+SUM(VLOOKUP($B$58&amp;$C58&amp;E$7,Data!$A$4:$AL$1118,MATCH(D$17,Data!$A$1:$AK$1,0),0)),"-")</f>
        <v>93903</v>
      </c>
      <c r="F58" s="249">
        <f>IFERROR(SUM(VLOOKUP($B$58&amp;$C58&amp;F$10,Data!$A$4:$AL$1118,MATCH(D$17,Data!$A$1:$AK$1,0),0))+SUM(VLOOKUP($B$58&amp;$C58&amp;F$9,Data!$A$4:$AL$1118,MATCH(D$17,Data!$A$1:$AK$1,0),0))+SUM(VLOOKUP($B$58&amp;$C58&amp;F$8,Data!$A$4:$AL$1118,MATCH(D$17,Data!$A$1:$AK$1,0),0))+SUM(VLOOKUP($B$58&amp;$C58&amp;F$11,Data!$A$4:$AL$1118,MATCH(D$17,Data!$A$1:$AK$1,0),0)),"-")</f>
        <v>78750</v>
      </c>
      <c r="G58" s="249">
        <f>IFERROR(SUM(VLOOKUP($B$58&amp;$C58&amp;G$11,Data!$A$4:$AL$1118,MATCH(D$17,Data!$A$1:$AK$1,0),0)),"-")</f>
        <v>37991</v>
      </c>
      <c r="H58" s="244">
        <f>IFERROR(SUM(VLOOKUP($B$58&amp;$C58&amp;H$11,Data!$A$4:$AL$1118,MATCH(D$17,Data!$A$1:$AK$1,0),0)),"-")</f>
        <v>24184</v>
      </c>
      <c r="I58" s="248">
        <f>IFERROR(SUM(VLOOKUP($B$58&amp;$C58&amp;I$11,Data!$A$4:$AL$1118,MATCH(I$17,Data!$A$1:$AK$1,0),0)),"-")</f>
        <v>173142</v>
      </c>
      <c r="J58" s="249">
        <f>IFERROR(SUM(VLOOKUP($B$58&amp;$C58&amp;J$10,Data!$A$4:$AL$1118,MATCH(I$17,Data!$A$1:$AK$1,0),0))+SUM(VLOOKUP($B$58&amp;$C58&amp;J$9,Data!$A$4:$AL$1118,MATCH(I$17,Data!$A$1:$AK$1,0),0))+SUM(VLOOKUP($B$58&amp;$C58&amp;J$8,Data!$A$4:$AL$1118,MATCH(I$17,Data!$A$1:$AK$1,0),0))+SUM(VLOOKUP($B$58&amp;$C58&amp;J$11,Data!$A$4:$AL$1118,MATCH(I$17,Data!$A$1:$AK$1,0),0))+SUM(VLOOKUP($B$58&amp;$C58&amp;J$7,Data!$A$4:$AL$1118,MATCH(I$17,Data!$A$1:$AK$1,0),0)),"-")</f>
        <v>68853</v>
      </c>
      <c r="K58" s="249">
        <f>IFERROR(SUM(VLOOKUP($B$58&amp;$C58&amp;K$10,Data!$A$4:$AL$1118,MATCH(I$17,Data!$A$1:$AK$1,0),0))+SUM(VLOOKUP($B$58&amp;$C58&amp;K$9,Data!$A$4:$AL$1118,MATCH(I$17,Data!$A$1:$AK$1,0),0))+SUM(VLOOKUP($B$58&amp;$C58&amp;K$8,Data!$A$4:$AL$1118,MATCH(I$17,Data!$A$1:$AK$1,0),0))+SUM(VLOOKUP($B$58&amp;$C58&amp;K$11,Data!$A$4:$AL$1118,MATCH(I$17,Data!$A$1:$AK$1,0),0)),"-")</f>
        <v>58817</v>
      </c>
      <c r="L58" s="249">
        <f>IFERROR(SUM(VLOOKUP($B$58&amp;$C58&amp;L$11,Data!$A$4:$AL$1118,MATCH(I$17,Data!$A$1:$AK$1,0),0)),"-")</f>
        <v>26905</v>
      </c>
      <c r="M58" s="244">
        <f>IFERROR(SUM(VLOOKUP($B$58&amp;$C58&amp;M$11,Data!$A$4:$AL$1118,MATCH(I$17,Data!$A$1:$AK$1,0),0)),"-")</f>
        <v>18567</v>
      </c>
      <c r="N58" s="245">
        <f t="shared" si="1"/>
        <v>0.73731411927027446</v>
      </c>
      <c r="O58" s="246">
        <f t="shared" si="0"/>
        <v>0.7332353598926552</v>
      </c>
      <c r="P58" s="246">
        <f t="shared" si="0"/>
        <v>0.7468825396825397</v>
      </c>
      <c r="Q58" s="246">
        <f t="shared" si="0"/>
        <v>0.7081940459582533</v>
      </c>
      <c r="R58" s="247">
        <f t="shared" si="0"/>
        <v>0.76773900099239167</v>
      </c>
    </row>
    <row r="59" spans="2:18" x14ac:dyDescent="0.2">
      <c r="B59" s="126"/>
      <c r="C59" s="122" t="s">
        <v>57</v>
      </c>
      <c r="D59" s="248">
        <f>IFERROR(SUM(VLOOKUP($B$58&amp;$C59&amp;D$11,Data!$A$4:$AL$1118,MATCH(D$17,Data!$A$1:$AK$1,0),0)),"-")</f>
        <v>249806</v>
      </c>
      <c r="E59" s="249">
        <f>IFERROR(SUM(VLOOKUP($B$58&amp;$C59&amp;E$10,Data!$A$4:$AL$1118,MATCH(D$17,Data!$A$1:$AK$1,0),0))+SUM(VLOOKUP($B$58&amp;$C59&amp;E$9,Data!$A$4:$AL$1118,MATCH(D$17,Data!$A$1:$AK$1,0),0))+SUM(VLOOKUP($B$58&amp;$C59&amp;E$8,Data!$A$4:$AL$1118,MATCH(D$17,Data!$A$1:$AK$1,0),0))+SUM(VLOOKUP($B$58&amp;$C59&amp;E$11,Data!$A$4:$AL$1118,MATCH(D$17,Data!$A$1:$AK$1,0),0))+SUM(VLOOKUP($B$58&amp;$C59&amp;E$7,Data!$A$4:$AL$1118,MATCH(D$17,Data!$A$1:$AK$1,0),0)),"-")</f>
        <v>99542</v>
      </c>
      <c r="F59" s="249">
        <f>IFERROR(SUM(VLOOKUP($B$58&amp;$C59&amp;F$10,Data!$A$4:$AL$1118,MATCH(D$17,Data!$A$1:$AK$1,0),0))+SUM(VLOOKUP($B$58&amp;$C59&amp;F$9,Data!$A$4:$AL$1118,MATCH(D$17,Data!$A$1:$AK$1,0),0))+SUM(VLOOKUP($B$58&amp;$C59&amp;F$8,Data!$A$4:$AL$1118,MATCH(D$17,Data!$A$1:$AK$1,0),0))+SUM(VLOOKUP($B$58&amp;$C59&amp;F$11,Data!$A$4:$AL$1118,MATCH(D$17,Data!$A$1:$AK$1,0),0)),"-")</f>
        <v>84005</v>
      </c>
      <c r="G59" s="249">
        <f>IFERROR(SUM(VLOOKUP($B$58&amp;$C59&amp;G$11,Data!$A$4:$AL$1118,MATCH(D$17,Data!$A$1:$AK$1,0),0)),"-")</f>
        <v>39834</v>
      </c>
      <c r="H59" s="250">
        <f>IFERROR(SUM(VLOOKUP($B$58&amp;$C59&amp;H$11,Data!$A$4:$AL$1118,MATCH(D$17,Data!$A$1:$AK$1,0),0)),"-")</f>
        <v>26425</v>
      </c>
      <c r="I59" s="248">
        <f>IFERROR(SUM(VLOOKUP($B$58&amp;$C59&amp;I$11,Data!$A$4:$AL$1118,MATCH(I$17,Data!$A$1:$AK$1,0),0)),"-")</f>
        <v>181279</v>
      </c>
      <c r="J59" s="249">
        <f>IFERROR(SUM(VLOOKUP($B$58&amp;$C59&amp;J$10,Data!$A$4:$AL$1118,MATCH(I$17,Data!$A$1:$AK$1,0),0))+SUM(VLOOKUP($B$58&amp;$C59&amp;J$9,Data!$A$4:$AL$1118,MATCH(I$17,Data!$A$1:$AK$1,0),0))+SUM(VLOOKUP($B$58&amp;$C59&amp;J$8,Data!$A$4:$AL$1118,MATCH(I$17,Data!$A$1:$AK$1,0),0))+SUM(VLOOKUP($B$58&amp;$C59&amp;J$11,Data!$A$4:$AL$1118,MATCH(I$17,Data!$A$1:$AK$1,0),0))+SUM(VLOOKUP($B$58&amp;$C59&amp;J$7,Data!$A$4:$AL$1118,MATCH(I$17,Data!$A$1:$AK$1,0),0)),"-")</f>
        <v>70990</v>
      </c>
      <c r="K59" s="249">
        <f>IFERROR(SUM(VLOOKUP($B$58&amp;$C59&amp;K$10,Data!$A$4:$AL$1118,MATCH(I$17,Data!$A$1:$AK$1,0),0))+SUM(VLOOKUP($B$58&amp;$C59&amp;K$9,Data!$A$4:$AL$1118,MATCH(I$17,Data!$A$1:$AK$1,0),0))+SUM(VLOOKUP($B$58&amp;$C59&amp;K$8,Data!$A$4:$AL$1118,MATCH(I$17,Data!$A$1:$AK$1,0),0))+SUM(VLOOKUP($B$58&amp;$C59&amp;K$11,Data!$A$4:$AL$1118,MATCH(I$17,Data!$A$1:$AK$1,0),0)),"-")</f>
        <v>62794</v>
      </c>
      <c r="L59" s="249">
        <f>IFERROR(SUM(VLOOKUP($B$58&amp;$C59&amp;L$11,Data!$A$4:$AL$1118,MATCH(I$17,Data!$A$1:$AK$1,0),0)),"-")</f>
        <v>27539</v>
      </c>
      <c r="M59" s="250">
        <f>IFERROR(SUM(VLOOKUP($B$58&amp;$C59&amp;M$11,Data!$A$4:$AL$1118,MATCH(I$17,Data!$A$1:$AK$1,0),0)),"-")</f>
        <v>19956</v>
      </c>
      <c r="N59" s="245">
        <f t="shared" si="1"/>
        <v>0.72567912700255399</v>
      </c>
      <c r="O59" s="246">
        <f t="shared" si="0"/>
        <v>0.71316630166161021</v>
      </c>
      <c r="P59" s="246">
        <f t="shared" si="0"/>
        <v>0.74750312481399916</v>
      </c>
      <c r="Q59" s="246">
        <f t="shared" si="0"/>
        <v>0.69134407792338204</v>
      </c>
      <c r="R59" s="247">
        <f t="shared" si="0"/>
        <v>0.75519394512771998</v>
      </c>
    </row>
    <row r="60" spans="2:18" x14ac:dyDescent="0.2">
      <c r="B60" s="126"/>
      <c r="C60" s="122" t="s">
        <v>58</v>
      </c>
      <c r="D60" s="248">
        <f>IFERROR(SUM(VLOOKUP($B$58&amp;$C60&amp;D$11,Data!$A$4:$AL$1118,MATCH(D$17,Data!$A$1:$AK$1,0),0)),"-")</f>
        <v>241341</v>
      </c>
      <c r="E60" s="249">
        <f>IFERROR(SUM(VLOOKUP($B$58&amp;$C60&amp;E$10,Data!$A$4:$AL$1118,MATCH(D$17,Data!$A$1:$AK$1,0),0))+SUM(VLOOKUP($B$58&amp;$C60&amp;E$9,Data!$A$4:$AL$1118,MATCH(D$17,Data!$A$1:$AK$1,0),0))+SUM(VLOOKUP($B$58&amp;$C60&amp;E$8,Data!$A$4:$AL$1118,MATCH(D$17,Data!$A$1:$AK$1,0),0))+SUM(VLOOKUP($B$58&amp;$C60&amp;E$11,Data!$A$4:$AL$1118,MATCH(D$17,Data!$A$1:$AK$1,0),0))+SUM(VLOOKUP($B$58&amp;$C60&amp;E$7,Data!$A$4:$AL$1118,MATCH(D$17,Data!$A$1:$AK$1,0),0)),"-")</f>
        <v>95840</v>
      </c>
      <c r="F60" s="249">
        <f>IFERROR(SUM(VLOOKUP($B$58&amp;$C60&amp;F$10,Data!$A$4:$AL$1118,MATCH(D$17,Data!$A$1:$AK$1,0),0))+SUM(VLOOKUP($B$58&amp;$C60&amp;F$9,Data!$A$4:$AL$1118,MATCH(D$17,Data!$A$1:$AK$1,0),0))+SUM(VLOOKUP($B$58&amp;$C60&amp;F$8,Data!$A$4:$AL$1118,MATCH(D$17,Data!$A$1:$AK$1,0),0))+SUM(VLOOKUP($B$58&amp;$C60&amp;F$11,Data!$A$4:$AL$1118,MATCH(D$17,Data!$A$1:$AK$1,0),0)),"-")</f>
        <v>80575</v>
      </c>
      <c r="G60" s="249">
        <f>IFERROR(SUM(VLOOKUP($B$58&amp;$C60&amp;G$11,Data!$A$4:$AL$1118,MATCH(D$17,Data!$A$1:$AK$1,0),0)),"-")</f>
        <v>39158</v>
      </c>
      <c r="H60" s="250">
        <f>IFERROR(SUM(VLOOKUP($B$58&amp;$C60&amp;H$11,Data!$A$4:$AL$1118,MATCH(D$17,Data!$A$1:$AK$1,0),0)),"-")</f>
        <v>25768</v>
      </c>
      <c r="I60" s="248">
        <f>IFERROR(SUM(VLOOKUP($B$58&amp;$C60&amp;I$11,Data!$A$4:$AL$1118,MATCH(I$17,Data!$A$1:$AK$1,0),0)),"-")</f>
        <v>170768</v>
      </c>
      <c r="J60" s="249">
        <f>IFERROR(SUM(VLOOKUP($B$58&amp;$C60&amp;J$10,Data!$A$4:$AL$1118,MATCH(I$17,Data!$A$1:$AK$1,0),0))+SUM(VLOOKUP($B$58&amp;$C60&amp;J$9,Data!$A$4:$AL$1118,MATCH(I$17,Data!$A$1:$AK$1,0),0))+SUM(VLOOKUP($B$58&amp;$C60&amp;J$8,Data!$A$4:$AL$1118,MATCH(I$17,Data!$A$1:$AK$1,0),0))+SUM(VLOOKUP($B$58&amp;$C60&amp;J$11,Data!$A$4:$AL$1118,MATCH(I$17,Data!$A$1:$AK$1,0),0))+SUM(VLOOKUP($B$58&amp;$C60&amp;J$7,Data!$A$4:$AL$1118,MATCH(I$17,Data!$A$1:$AK$1,0),0)),"-")</f>
        <v>67470</v>
      </c>
      <c r="K60" s="249">
        <f>IFERROR(SUM(VLOOKUP($B$58&amp;$C60&amp;K$10,Data!$A$4:$AL$1118,MATCH(I$17,Data!$A$1:$AK$1,0),0))+SUM(VLOOKUP($B$58&amp;$C60&amp;K$9,Data!$A$4:$AL$1118,MATCH(I$17,Data!$A$1:$AK$1,0),0))+SUM(VLOOKUP($B$58&amp;$C60&amp;K$8,Data!$A$4:$AL$1118,MATCH(I$17,Data!$A$1:$AK$1,0),0))+SUM(VLOOKUP($B$58&amp;$C60&amp;K$11,Data!$A$4:$AL$1118,MATCH(I$17,Data!$A$1:$AK$1,0),0)),"-")</f>
        <v>58671</v>
      </c>
      <c r="L60" s="249">
        <f>IFERROR(SUM(VLOOKUP($B$58&amp;$C60&amp;L$11,Data!$A$4:$AL$1118,MATCH(I$17,Data!$A$1:$AK$1,0),0)),"-")</f>
        <v>25127</v>
      </c>
      <c r="M60" s="250">
        <f>IFERROR(SUM(VLOOKUP($B$58&amp;$C60&amp;M$11,Data!$A$4:$AL$1118,MATCH(I$17,Data!$A$1:$AK$1,0),0)),"-")</f>
        <v>19500</v>
      </c>
      <c r="N60" s="245">
        <f t="shared" si="1"/>
        <v>0.70757973158311271</v>
      </c>
      <c r="O60" s="246">
        <f t="shared" si="0"/>
        <v>0.70398580968280466</v>
      </c>
      <c r="P60" s="246">
        <f t="shared" si="0"/>
        <v>0.72815389388768226</v>
      </c>
      <c r="Q60" s="246">
        <f t="shared" si="0"/>
        <v>0.64168241483221822</v>
      </c>
      <c r="R60" s="247">
        <f t="shared" si="0"/>
        <v>0.75675256131636137</v>
      </c>
    </row>
    <row r="61" spans="2:18" x14ac:dyDescent="0.2">
      <c r="B61" s="126"/>
      <c r="C61" s="122" t="s">
        <v>59</v>
      </c>
      <c r="D61" s="248">
        <f>IFERROR(SUM(VLOOKUP($B$58&amp;$C61&amp;D$11,Data!$A$4:$AL$1118,MATCH(D$17,Data!$A$1:$AK$1,0),0)),"-")</f>
        <v>248837</v>
      </c>
      <c r="E61" s="249">
        <f>IFERROR(SUM(VLOOKUP($B$58&amp;$C61&amp;E$10,Data!$A$4:$AL$1118,MATCH(D$17,Data!$A$1:$AK$1,0),0))+SUM(VLOOKUP($B$58&amp;$C61&amp;E$9,Data!$A$4:$AL$1118,MATCH(D$17,Data!$A$1:$AK$1,0),0))+SUM(VLOOKUP($B$58&amp;$C61&amp;E$8,Data!$A$4:$AL$1118,MATCH(D$17,Data!$A$1:$AK$1,0),0))+SUM(VLOOKUP($B$58&amp;$C61&amp;E$11,Data!$A$4:$AL$1118,MATCH(D$17,Data!$A$1:$AK$1,0),0))+SUM(VLOOKUP($B$58&amp;$C61&amp;E$7,Data!$A$4:$AL$1118,MATCH(D$17,Data!$A$1:$AK$1,0),0)),"-")</f>
        <v>99112</v>
      </c>
      <c r="F61" s="249">
        <f>IFERROR(SUM(VLOOKUP($B$58&amp;$C61&amp;F$10,Data!$A$4:$AL$1118,MATCH(D$17,Data!$A$1:$AK$1,0),0))+SUM(VLOOKUP($B$58&amp;$C61&amp;F$9,Data!$A$4:$AL$1118,MATCH(D$17,Data!$A$1:$AK$1,0),0))+SUM(VLOOKUP($B$58&amp;$C61&amp;F$8,Data!$A$4:$AL$1118,MATCH(D$17,Data!$A$1:$AK$1,0),0))+SUM(VLOOKUP($B$58&amp;$C61&amp;F$11,Data!$A$4:$AL$1118,MATCH(D$17,Data!$A$1:$AK$1,0),0)),"-")</f>
        <v>83343</v>
      </c>
      <c r="G61" s="249">
        <f>IFERROR(SUM(VLOOKUP($B$58&amp;$C61&amp;G$11,Data!$A$4:$AL$1118,MATCH(D$17,Data!$A$1:$AK$1,0),0)),"-")</f>
        <v>39826</v>
      </c>
      <c r="H61" s="250">
        <f>IFERROR(SUM(VLOOKUP($B$58&amp;$C61&amp;H$11,Data!$A$4:$AL$1118,MATCH(D$17,Data!$A$1:$AK$1,0),0)),"-")</f>
        <v>26556</v>
      </c>
      <c r="I61" s="248">
        <f>IFERROR(SUM(VLOOKUP($B$58&amp;$C61&amp;I$11,Data!$A$4:$AL$1118,MATCH(I$17,Data!$A$1:$AK$1,0),0)),"-")</f>
        <v>171250</v>
      </c>
      <c r="J61" s="249">
        <f>IFERROR(SUM(VLOOKUP($B$58&amp;$C61&amp;J$10,Data!$A$4:$AL$1118,MATCH(I$17,Data!$A$1:$AK$1,0),0))+SUM(VLOOKUP($B$58&amp;$C61&amp;J$9,Data!$A$4:$AL$1118,MATCH(I$17,Data!$A$1:$AK$1,0),0))+SUM(VLOOKUP($B$58&amp;$C61&amp;J$8,Data!$A$4:$AL$1118,MATCH(I$17,Data!$A$1:$AK$1,0),0))+SUM(VLOOKUP($B$58&amp;$C61&amp;J$11,Data!$A$4:$AL$1118,MATCH(I$17,Data!$A$1:$AK$1,0),0))+SUM(VLOOKUP($B$58&amp;$C61&amp;J$7,Data!$A$4:$AL$1118,MATCH(I$17,Data!$A$1:$AK$1,0),0)),"-")</f>
        <v>67211</v>
      </c>
      <c r="K61" s="249">
        <f>IFERROR(SUM(VLOOKUP($B$58&amp;$C61&amp;K$10,Data!$A$4:$AL$1118,MATCH(I$17,Data!$A$1:$AK$1,0),0))+SUM(VLOOKUP($B$58&amp;$C61&amp;K$9,Data!$A$4:$AL$1118,MATCH(I$17,Data!$A$1:$AK$1,0),0))+SUM(VLOOKUP($B$58&amp;$C61&amp;K$8,Data!$A$4:$AL$1118,MATCH(I$17,Data!$A$1:$AK$1,0),0))+SUM(VLOOKUP($B$58&amp;$C61&amp;K$11,Data!$A$4:$AL$1118,MATCH(I$17,Data!$A$1:$AK$1,0),0)),"-")</f>
        <v>60182</v>
      </c>
      <c r="L61" s="249">
        <f>IFERROR(SUM(VLOOKUP($B$58&amp;$C61&amp;L$11,Data!$A$4:$AL$1118,MATCH(I$17,Data!$A$1:$AK$1,0),0)),"-")</f>
        <v>24171</v>
      </c>
      <c r="M61" s="250">
        <f>IFERROR(SUM(VLOOKUP($B$58&amp;$C61&amp;M$11,Data!$A$4:$AL$1118,MATCH(I$17,Data!$A$1:$AK$1,0),0)),"-")</f>
        <v>19686</v>
      </c>
      <c r="N61" s="245">
        <f t="shared" si="1"/>
        <v>0.68820151344052527</v>
      </c>
      <c r="O61" s="246">
        <f t="shared" si="0"/>
        <v>0.67813181047703608</v>
      </c>
      <c r="P61" s="246">
        <f t="shared" si="0"/>
        <v>0.72210023637258081</v>
      </c>
      <c r="Q61" s="246">
        <f t="shared" si="0"/>
        <v>0.60691508060061261</v>
      </c>
      <c r="R61" s="247">
        <f t="shared" si="0"/>
        <v>0.74130140081337548</v>
      </c>
    </row>
    <row r="62" spans="2:18" x14ac:dyDescent="0.2">
      <c r="B62" s="126"/>
      <c r="C62" s="122" t="s">
        <v>60</v>
      </c>
      <c r="D62" s="248">
        <f>IFERROR(SUM(VLOOKUP($B$58&amp;$C62&amp;D$11,Data!$A$4:$AL$1118,MATCH(D$17,Data!$A$1:$AK$1,0),0)),"-")</f>
        <v>235963</v>
      </c>
      <c r="E62" s="249">
        <f>IFERROR(SUM(VLOOKUP($B$58&amp;$C62&amp;E$10,Data!$A$4:$AL$1118,MATCH(D$17,Data!$A$1:$AK$1,0),0))+SUM(VLOOKUP($B$58&amp;$C62&amp;E$9,Data!$A$4:$AL$1118,MATCH(D$17,Data!$A$1:$AK$1,0),0))+SUM(VLOOKUP($B$58&amp;$C62&amp;E$8,Data!$A$4:$AL$1118,MATCH(D$17,Data!$A$1:$AK$1,0),0))+SUM(VLOOKUP($B$58&amp;$C62&amp;E$11,Data!$A$4:$AL$1118,MATCH(D$17,Data!$A$1:$AK$1,0),0))+SUM(VLOOKUP($B$58&amp;$C62&amp;E$7,Data!$A$4:$AL$1118,MATCH(D$17,Data!$A$1:$AK$1,0),0)),"-")</f>
        <v>93282</v>
      </c>
      <c r="F62" s="249">
        <f>IFERROR(SUM(VLOOKUP($B$58&amp;$C62&amp;F$10,Data!$A$4:$AL$1118,MATCH(D$17,Data!$A$1:$AK$1,0),0))+SUM(VLOOKUP($B$58&amp;$C62&amp;F$9,Data!$A$4:$AL$1118,MATCH(D$17,Data!$A$1:$AK$1,0),0))+SUM(VLOOKUP($B$58&amp;$C62&amp;F$8,Data!$A$4:$AL$1118,MATCH(D$17,Data!$A$1:$AK$1,0),0))+SUM(VLOOKUP($B$58&amp;$C62&amp;F$11,Data!$A$4:$AL$1118,MATCH(D$17,Data!$A$1:$AK$1,0),0)),"-")</f>
        <v>80042</v>
      </c>
      <c r="G62" s="249">
        <f>IFERROR(SUM(VLOOKUP($B$58&amp;$C62&amp;G$11,Data!$A$4:$AL$1118,MATCH(D$17,Data!$A$1:$AK$1,0),0)),"-")</f>
        <v>36741</v>
      </c>
      <c r="H62" s="250">
        <f>IFERROR(SUM(VLOOKUP($B$58&amp;$C62&amp;H$11,Data!$A$4:$AL$1118,MATCH(D$17,Data!$A$1:$AK$1,0),0)),"-")</f>
        <v>25898</v>
      </c>
      <c r="I62" s="248">
        <f>IFERROR(SUM(VLOOKUP($B$58&amp;$C62&amp;I$11,Data!$A$4:$AL$1118,MATCH(I$17,Data!$A$1:$AK$1,0),0)),"-")</f>
        <v>167383</v>
      </c>
      <c r="J62" s="249">
        <f>IFERROR(SUM(VLOOKUP($B$58&amp;$C62&amp;J$10,Data!$A$4:$AL$1118,MATCH(I$17,Data!$A$1:$AK$1,0),0))+SUM(VLOOKUP($B$58&amp;$C62&amp;J$9,Data!$A$4:$AL$1118,MATCH(I$17,Data!$A$1:$AK$1,0),0))+SUM(VLOOKUP($B$58&amp;$C62&amp;J$8,Data!$A$4:$AL$1118,MATCH(I$17,Data!$A$1:$AK$1,0),0))+SUM(VLOOKUP($B$58&amp;$C62&amp;J$11,Data!$A$4:$AL$1118,MATCH(I$17,Data!$A$1:$AK$1,0),0))+SUM(VLOOKUP($B$58&amp;$C62&amp;J$7,Data!$A$4:$AL$1118,MATCH(I$17,Data!$A$1:$AK$1,0),0)),"-")</f>
        <v>65355</v>
      </c>
      <c r="K62" s="249">
        <f>IFERROR(SUM(VLOOKUP($B$58&amp;$C62&amp;K$10,Data!$A$4:$AL$1118,MATCH(I$17,Data!$A$1:$AK$1,0),0))+SUM(VLOOKUP($B$58&amp;$C62&amp;K$9,Data!$A$4:$AL$1118,MATCH(I$17,Data!$A$1:$AK$1,0),0))+SUM(VLOOKUP($B$58&amp;$C62&amp;K$8,Data!$A$4:$AL$1118,MATCH(I$17,Data!$A$1:$AK$1,0),0))+SUM(VLOOKUP($B$58&amp;$C62&amp;K$11,Data!$A$4:$AL$1118,MATCH(I$17,Data!$A$1:$AK$1,0),0)),"-")</f>
        <v>59453</v>
      </c>
      <c r="L62" s="249">
        <f>IFERROR(SUM(VLOOKUP($B$58&amp;$C62&amp;L$11,Data!$A$4:$AL$1118,MATCH(I$17,Data!$A$1:$AK$1,0),0)),"-")</f>
        <v>22747</v>
      </c>
      <c r="M62" s="250">
        <f>IFERROR(SUM(VLOOKUP($B$58&amp;$C62&amp;M$11,Data!$A$4:$AL$1118,MATCH(I$17,Data!$A$1:$AK$1,0),0)),"-")</f>
        <v>19828</v>
      </c>
      <c r="N62" s="245">
        <f t="shared" si="1"/>
        <v>0.70936121341057712</v>
      </c>
      <c r="O62" s="246">
        <f t="shared" si="0"/>
        <v>0.70061748247250277</v>
      </c>
      <c r="P62" s="246">
        <f t="shared" si="0"/>
        <v>0.7427725444141825</v>
      </c>
      <c r="Q62" s="246">
        <f t="shared" si="0"/>
        <v>0.61911760703301488</v>
      </c>
      <c r="R62" s="247">
        <f t="shared" si="0"/>
        <v>0.7656189667155765</v>
      </c>
    </row>
    <row r="63" spans="2:18" x14ac:dyDescent="0.2">
      <c r="B63" s="126"/>
      <c r="C63" s="122" t="s">
        <v>61</v>
      </c>
      <c r="D63" s="248">
        <f>IFERROR(SUM(VLOOKUP($B$58&amp;$C63&amp;D$11,Data!$A$4:$AL$1118,MATCH(D$17,Data!$A$1:$AK$1,0),0)),"-")</f>
        <v>236520</v>
      </c>
      <c r="E63" s="249">
        <f>IFERROR(SUM(VLOOKUP($B$58&amp;$C63&amp;E$10,Data!$A$4:$AL$1118,MATCH(D$17,Data!$A$1:$AK$1,0),0))+SUM(VLOOKUP($B$58&amp;$C63&amp;E$9,Data!$A$4:$AL$1118,MATCH(D$17,Data!$A$1:$AK$1,0),0))+SUM(VLOOKUP($B$58&amp;$C63&amp;E$8,Data!$A$4:$AL$1118,MATCH(D$17,Data!$A$1:$AK$1,0),0))+SUM(VLOOKUP($B$58&amp;$C63&amp;E$11,Data!$A$4:$AL$1118,MATCH(D$17,Data!$A$1:$AK$1,0),0))+SUM(VLOOKUP($B$58&amp;$C63&amp;E$7,Data!$A$4:$AL$1118,MATCH(D$17,Data!$A$1:$AK$1,0),0)),"-")</f>
        <v>93747</v>
      </c>
      <c r="F63" s="249">
        <f>IFERROR(SUM(VLOOKUP($B$58&amp;$C63&amp;F$10,Data!$A$4:$AL$1118,MATCH(D$17,Data!$A$1:$AK$1,0),0))+SUM(VLOOKUP($B$58&amp;$C63&amp;F$9,Data!$A$4:$AL$1118,MATCH(D$17,Data!$A$1:$AK$1,0),0))+SUM(VLOOKUP($B$58&amp;$C63&amp;F$8,Data!$A$4:$AL$1118,MATCH(D$17,Data!$A$1:$AK$1,0),0))+SUM(VLOOKUP($B$58&amp;$C63&amp;F$11,Data!$A$4:$AL$1118,MATCH(D$17,Data!$A$1:$AK$1,0),0)),"-")</f>
        <v>80178</v>
      </c>
      <c r="G63" s="249">
        <f>IFERROR(SUM(VLOOKUP($B$58&amp;$C63&amp;G$11,Data!$A$4:$AL$1118,MATCH(D$17,Data!$A$1:$AK$1,0),0)),"-")</f>
        <v>37788</v>
      </c>
      <c r="H63" s="250">
        <f>IFERROR(SUM(VLOOKUP($B$58&amp;$C63&amp;H$11,Data!$A$4:$AL$1118,MATCH(D$17,Data!$A$1:$AK$1,0),0)),"-")</f>
        <v>24807</v>
      </c>
      <c r="I63" s="248">
        <f>IFERROR(SUM(VLOOKUP($B$58&amp;$C63&amp;I$11,Data!$A$4:$AL$1118,MATCH(I$17,Data!$A$1:$AK$1,0),0)),"-")</f>
        <v>165521</v>
      </c>
      <c r="J63" s="249">
        <f>IFERROR(SUM(VLOOKUP($B$58&amp;$C63&amp;J$10,Data!$A$4:$AL$1118,MATCH(I$17,Data!$A$1:$AK$1,0),0))+SUM(VLOOKUP($B$58&amp;$C63&amp;J$9,Data!$A$4:$AL$1118,MATCH(I$17,Data!$A$1:$AK$1,0),0))+SUM(VLOOKUP($B$58&amp;$C63&amp;J$8,Data!$A$4:$AL$1118,MATCH(I$17,Data!$A$1:$AK$1,0),0))+SUM(VLOOKUP($B$58&amp;$C63&amp;J$11,Data!$A$4:$AL$1118,MATCH(I$17,Data!$A$1:$AK$1,0),0))+SUM(VLOOKUP($B$58&amp;$C63&amp;J$7,Data!$A$4:$AL$1118,MATCH(I$17,Data!$A$1:$AK$1,0),0)),"-")</f>
        <v>66367</v>
      </c>
      <c r="K63" s="249">
        <f>IFERROR(SUM(VLOOKUP($B$58&amp;$C63&amp;K$10,Data!$A$4:$AL$1118,MATCH(I$17,Data!$A$1:$AK$1,0),0))+SUM(VLOOKUP($B$58&amp;$C63&amp;K$9,Data!$A$4:$AL$1118,MATCH(I$17,Data!$A$1:$AK$1,0),0))+SUM(VLOOKUP($B$58&amp;$C63&amp;K$8,Data!$A$4:$AL$1118,MATCH(I$17,Data!$A$1:$AK$1,0),0))+SUM(VLOOKUP($B$58&amp;$C63&amp;K$11,Data!$A$4:$AL$1118,MATCH(I$17,Data!$A$1:$AK$1,0),0)),"-")</f>
        <v>59643</v>
      </c>
      <c r="L63" s="249">
        <f>IFERROR(SUM(VLOOKUP($B$58&amp;$C63&amp;L$11,Data!$A$4:$AL$1118,MATCH(I$17,Data!$A$1:$AK$1,0),0)),"-")</f>
        <v>20445</v>
      </c>
      <c r="M63" s="250">
        <f>IFERROR(SUM(VLOOKUP($B$58&amp;$C63&amp;M$11,Data!$A$4:$AL$1118,MATCH(I$17,Data!$A$1:$AK$1,0),0)),"-")</f>
        <v>19066</v>
      </c>
      <c r="N63" s="245">
        <f t="shared" si="1"/>
        <v>0.69981819719262639</v>
      </c>
      <c r="O63" s="246">
        <f t="shared" si="0"/>
        <v>0.70793732066092785</v>
      </c>
      <c r="P63" s="246">
        <f t="shared" si="0"/>
        <v>0.74388236174511713</v>
      </c>
      <c r="Q63" s="246">
        <f t="shared" si="0"/>
        <v>0.54104477611940294</v>
      </c>
      <c r="R63" s="247">
        <f t="shared" si="0"/>
        <v>0.76857338654412066</v>
      </c>
    </row>
    <row r="64" spans="2:18" x14ac:dyDescent="0.2">
      <c r="B64" s="126"/>
      <c r="C64" s="122" t="s">
        <v>62</v>
      </c>
      <c r="D64" s="248">
        <f>IFERROR(SUM(VLOOKUP($B$58&amp;$C64&amp;D$11,Data!$A$4:$AL$1118,MATCH(D$17,Data!$A$1:$AK$1,0),0)),"-")</f>
        <v>250699</v>
      </c>
      <c r="E64" s="249">
        <f>IFERROR(SUM(VLOOKUP($B$58&amp;$C64&amp;E$10,Data!$A$4:$AL$1118,MATCH(D$17,Data!$A$1:$AK$1,0),0))+SUM(VLOOKUP($B$58&amp;$C64&amp;E$9,Data!$A$4:$AL$1118,MATCH(D$17,Data!$A$1:$AK$1,0),0))+SUM(VLOOKUP($B$58&amp;$C64&amp;E$8,Data!$A$4:$AL$1118,MATCH(D$17,Data!$A$1:$AK$1,0),0))+SUM(VLOOKUP($B$58&amp;$C64&amp;E$11,Data!$A$4:$AL$1118,MATCH(D$17,Data!$A$1:$AK$1,0),0))+SUM(VLOOKUP($B$58&amp;$C64&amp;E$7,Data!$A$4:$AL$1118,MATCH(D$17,Data!$A$1:$AK$1,0),0)),"-")</f>
        <v>101330</v>
      </c>
      <c r="F64" s="249">
        <f>IFERROR(SUM(VLOOKUP($B$58&amp;$C64&amp;F$10,Data!$A$4:$AL$1118,MATCH(D$17,Data!$A$1:$AK$1,0),0))+SUM(VLOOKUP($B$58&amp;$C64&amp;F$9,Data!$A$4:$AL$1118,MATCH(D$17,Data!$A$1:$AK$1,0),0))+SUM(VLOOKUP($B$58&amp;$C64&amp;F$8,Data!$A$4:$AL$1118,MATCH(D$17,Data!$A$1:$AK$1,0),0))+SUM(VLOOKUP($B$58&amp;$C64&amp;F$11,Data!$A$4:$AL$1118,MATCH(D$17,Data!$A$1:$AK$1,0),0)),"-")</f>
        <v>83186</v>
      </c>
      <c r="G64" s="249">
        <f>IFERROR(SUM(VLOOKUP($B$58&amp;$C64&amp;G$11,Data!$A$4:$AL$1118,MATCH(D$17,Data!$A$1:$AK$1,0),0)),"-")</f>
        <v>41069</v>
      </c>
      <c r="H64" s="250">
        <f>IFERROR(SUM(VLOOKUP($B$58&amp;$C64&amp;H$11,Data!$A$4:$AL$1118,MATCH(D$17,Data!$A$1:$AK$1,0),0)),"-")</f>
        <v>25114</v>
      </c>
      <c r="I64" s="248">
        <f>IFERROR(SUM(VLOOKUP($B$58&amp;$C64&amp;I$11,Data!$A$4:$AL$1118,MATCH(I$17,Data!$A$1:$AK$1,0),0)),"-")</f>
        <v>175137</v>
      </c>
      <c r="J64" s="249">
        <f>IFERROR(SUM(VLOOKUP($B$58&amp;$C64&amp;J$10,Data!$A$4:$AL$1118,MATCH(I$17,Data!$A$1:$AK$1,0),0))+SUM(VLOOKUP($B$58&amp;$C64&amp;J$9,Data!$A$4:$AL$1118,MATCH(I$17,Data!$A$1:$AK$1,0),0))+SUM(VLOOKUP($B$58&amp;$C64&amp;J$8,Data!$A$4:$AL$1118,MATCH(I$17,Data!$A$1:$AK$1,0),0))+SUM(VLOOKUP($B$58&amp;$C64&amp;J$11,Data!$A$4:$AL$1118,MATCH(I$17,Data!$A$1:$AK$1,0),0))+SUM(VLOOKUP($B$58&amp;$C64&amp;J$7,Data!$A$4:$AL$1118,MATCH(I$17,Data!$A$1:$AK$1,0),0)),"-")</f>
        <v>72118</v>
      </c>
      <c r="K64" s="249">
        <f>IFERROR(SUM(VLOOKUP($B$58&amp;$C64&amp;K$10,Data!$A$4:$AL$1118,MATCH(I$17,Data!$A$1:$AK$1,0),0))+SUM(VLOOKUP($B$58&amp;$C64&amp;K$9,Data!$A$4:$AL$1118,MATCH(I$17,Data!$A$1:$AK$1,0),0))+SUM(VLOOKUP($B$58&amp;$C64&amp;K$8,Data!$A$4:$AL$1118,MATCH(I$17,Data!$A$1:$AK$1,0),0))+SUM(VLOOKUP($B$58&amp;$C64&amp;K$11,Data!$A$4:$AL$1118,MATCH(I$17,Data!$A$1:$AK$1,0),0)),"-")</f>
        <v>60921</v>
      </c>
      <c r="L64" s="249">
        <f>IFERROR(SUM(VLOOKUP($B$58&amp;$C64&amp;L$11,Data!$A$4:$AL$1118,MATCH(I$17,Data!$A$1:$AK$1,0),0)),"-")</f>
        <v>23624</v>
      </c>
      <c r="M64" s="250">
        <f>IFERROR(SUM(VLOOKUP($B$58&amp;$C64&amp;M$11,Data!$A$4:$AL$1118,MATCH(I$17,Data!$A$1:$AK$1,0),0)),"-")</f>
        <v>18474</v>
      </c>
      <c r="N64" s="245">
        <f t="shared" si="1"/>
        <v>0.698594729137332</v>
      </c>
      <c r="O64" s="246">
        <f t="shared" si="0"/>
        <v>0.71171420112503703</v>
      </c>
      <c r="P64" s="246">
        <f t="shared" si="0"/>
        <v>0.73234678912316975</v>
      </c>
      <c r="Q64" s="246">
        <f t="shared" si="0"/>
        <v>0.57522705690423437</v>
      </c>
      <c r="R64" s="247">
        <f t="shared" si="0"/>
        <v>0.73560563828940029</v>
      </c>
    </row>
    <row r="65" spans="2:18" x14ac:dyDescent="0.2">
      <c r="B65" s="126"/>
      <c r="C65" s="122" t="s">
        <v>63</v>
      </c>
      <c r="D65" s="248">
        <f>IFERROR(SUM(VLOOKUP($B$58&amp;$C65&amp;D$11,Data!$A$4:$AL$1118,MATCH(D$17,Data!$A$1:$AK$1,0),0)),"-")</f>
        <v>251173</v>
      </c>
      <c r="E65" s="249">
        <f>IFERROR(SUM(VLOOKUP($B$58&amp;$C65&amp;E$10,Data!$A$4:$AL$1118,MATCH(D$17,Data!$A$1:$AK$1,0),0))+SUM(VLOOKUP($B$58&amp;$C65&amp;E$9,Data!$A$4:$AL$1118,MATCH(D$17,Data!$A$1:$AK$1,0),0))+SUM(VLOOKUP($B$58&amp;$C65&amp;E$8,Data!$A$4:$AL$1118,MATCH(D$17,Data!$A$1:$AK$1,0),0))+SUM(VLOOKUP($B$58&amp;$C65&amp;E$11,Data!$A$4:$AL$1118,MATCH(D$17,Data!$A$1:$AK$1,0),0))+SUM(VLOOKUP($B$58&amp;$C65&amp;E$7,Data!$A$4:$AL$1118,MATCH(D$17,Data!$A$1:$AK$1,0),0)),"-")</f>
        <v>101858</v>
      </c>
      <c r="F65" s="249">
        <f>IFERROR(SUM(VLOOKUP($B$58&amp;$C65&amp;F$10,Data!$A$4:$AL$1118,MATCH(D$17,Data!$A$1:$AK$1,0),0))+SUM(VLOOKUP($B$58&amp;$C65&amp;F$9,Data!$A$4:$AL$1118,MATCH(D$17,Data!$A$1:$AK$1,0),0))+SUM(VLOOKUP($B$58&amp;$C65&amp;F$8,Data!$A$4:$AL$1118,MATCH(D$17,Data!$A$1:$AK$1,0),0))+SUM(VLOOKUP($B$58&amp;$C65&amp;F$11,Data!$A$4:$AL$1118,MATCH(D$17,Data!$A$1:$AK$1,0),0)),"-")</f>
        <v>83535</v>
      </c>
      <c r="G65" s="249">
        <f>IFERROR(SUM(VLOOKUP($B$58&amp;$C65&amp;G$11,Data!$A$4:$AL$1118,MATCH(D$17,Data!$A$1:$AK$1,0),0)),"-")</f>
        <v>40771</v>
      </c>
      <c r="H65" s="250">
        <f>IFERROR(SUM(VLOOKUP($B$58&amp;$C65&amp;H$11,Data!$A$4:$AL$1118,MATCH(D$17,Data!$A$1:$AK$1,0),0)),"-")</f>
        <v>25009</v>
      </c>
      <c r="I65" s="248">
        <f>IFERROR(SUM(VLOOKUP($B$58&amp;$C65&amp;I$11,Data!$A$4:$AL$1118,MATCH(I$17,Data!$A$1:$AK$1,0),0)),"-")</f>
        <v>171753</v>
      </c>
      <c r="J65" s="249">
        <f>IFERROR(SUM(VLOOKUP($B$58&amp;$C65&amp;J$10,Data!$A$4:$AL$1118,MATCH(I$17,Data!$A$1:$AK$1,0),0))+SUM(VLOOKUP($B$58&amp;$C65&amp;J$9,Data!$A$4:$AL$1118,MATCH(I$17,Data!$A$1:$AK$1,0),0))+SUM(VLOOKUP($B$58&amp;$C65&amp;J$8,Data!$A$4:$AL$1118,MATCH(I$17,Data!$A$1:$AK$1,0),0))+SUM(VLOOKUP($B$58&amp;$C65&amp;J$11,Data!$A$4:$AL$1118,MATCH(I$17,Data!$A$1:$AK$1,0),0))+SUM(VLOOKUP($B$58&amp;$C65&amp;J$7,Data!$A$4:$AL$1118,MATCH(I$17,Data!$A$1:$AK$1,0),0)),"-")</f>
        <v>71188</v>
      </c>
      <c r="K65" s="249">
        <f>IFERROR(SUM(VLOOKUP($B$58&amp;$C65&amp;K$10,Data!$A$4:$AL$1118,MATCH(I$17,Data!$A$1:$AK$1,0),0))+SUM(VLOOKUP($B$58&amp;$C65&amp;K$9,Data!$A$4:$AL$1118,MATCH(I$17,Data!$A$1:$AK$1,0),0))+SUM(VLOOKUP($B$58&amp;$C65&amp;K$8,Data!$A$4:$AL$1118,MATCH(I$17,Data!$A$1:$AK$1,0),0))+SUM(VLOOKUP($B$58&amp;$C65&amp;K$11,Data!$A$4:$AL$1118,MATCH(I$17,Data!$A$1:$AK$1,0),0)),"-")</f>
        <v>60442</v>
      </c>
      <c r="L65" s="249">
        <f>IFERROR(SUM(VLOOKUP($B$58&amp;$C65&amp;L$11,Data!$A$4:$AL$1118,MATCH(I$17,Data!$A$1:$AK$1,0),0)),"-")</f>
        <v>22412</v>
      </c>
      <c r="M65" s="250">
        <f>IFERROR(SUM(VLOOKUP($B$58&amp;$C65&amp;M$11,Data!$A$4:$AL$1118,MATCH(I$17,Data!$A$1:$AK$1,0),0)),"-")</f>
        <v>17711</v>
      </c>
      <c r="N65" s="245">
        <f t="shared" si="1"/>
        <v>0.68380359353911446</v>
      </c>
      <c r="O65" s="246">
        <f t="shared" si="0"/>
        <v>0.69889453945689095</v>
      </c>
      <c r="P65" s="246">
        <f t="shared" si="0"/>
        <v>0.72355300173579939</v>
      </c>
      <c r="Q65" s="246">
        <f t="shared" si="0"/>
        <v>0.54970444678815822</v>
      </c>
      <c r="R65" s="247">
        <f t="shared" si="0"/>
        <v>0.70818505338078297</v>
      </c>
    </row>
    <row r="66" spans="2:18" x14ac:dyDescent="0.2">
      <c r="B66" s="126"/>
      <c r="C66" s="122" t="s">
        <v>64</v>
      </c>
      <c r="D66" s="248">
        <f>IFERROR(SUM(VLOOKUP($B$58&amp;$C66&amp;D$11,Data!$A$4:$AL$1118,MATCH(D$17,Data!$A$1:$AK$1,0),0)),"-")</f>
        <v>287063</v>
      </c>
      <c r="E66" s="249">
        <f>IFERROR(SUM(VLOOKUP($B$58&amp;$C66&amp;E$10,Data!$A$4:$AL$1118,MATCH(D$17,Data!$A$1:$AK$1,0),0))+SUM(VLOOKUP($B$58&amp;$C66&amp;E$9,Data!$A$4:$AL$1118,MATCH(D$17,Data!$A$1:$AK$1,0),0))+SUM(VLOOKUP($B$58&amp;$C66&amp;E$8,Data!$A$4:$AL$1118,MATCH(D$17,Data!$A$1:$AK$1,0),0))+SUM(VLOOKUP($B$58&amp;$C66&amp;E$11,Data!$A$4:$AL$1118,MATCH(D$17,Data!$A$1:$AK$1,0),0))+SUM(VLOOKUP($B$58&amp;$C66&amp;E$7,Data!$A$4:$AL$1118,MATCH(D$17,Data!$A$1:$AK$1,0),0)),"-")</f>
        <v>119532</v>
      </c>
      <c r="F66" s="249">
        <f>IFERROR(SUM(VLOOKUP($B$58&amp;$C66&amp;F$10,Data!$A$4:$AL$1118,MATCH(D$17,Data!$A$1:$AK$1,0),0))+SUM(VLOOKUP($B$58&amp;$C66&amp;F$9,Data!$A$4:$AL$1118,MATCH(D$17,Data!$A$1:$AK$1,0),0))+SUM(VLOOKUP($B$58&amp;$C66&amp;F$8,Data!$A$4:$AL$1118,MATCH(D$17,Data!$A$1:$AK$1,0),0))+SUM(VLOOKUP($B$58&amp;$C66&amp;F$11,Data!$A$4:$AL$1118,MATCH(D$17,Data!$A$1:$AK$1,0),0)),"-")</f>
        <v>94214</v>
      </c>
      <c r="G66" s="249">
        <f>IFERROR(SUM(VLOOKUP($B$58&amp;$C66&amp;G$11,Data!$A$4:$AL$1118,MATCH(D$17,Data!$A$1:$AK$1,0),0)),"-")</f>
        <v>45232</v>
      </c>
      <c r="H66" s="250">
        <f>IFERROR(SUM(VLOOKUP($B$58&amp;$C66&amp;H$11,Data!$A$4:$AL$1118,MATCH(D$17,Data!$A$1:$AK$1,0),0)),"-")</f>
        <v>28085</v>
      </c>
      <c r="I66" s="248">
        <f>IFERROR(SUM(VLOOKUP($B$58&amp;$C66&amp;I$11,Data!$A$4:$AL$1118,MATCH(I$17,Data!$A$1:$AK$1,0),0)),"-")</f>
        <v>175061</v>
      </c>
      <c r="J66" s="249">
        <f>IFERROR(SUM(VLOOKUP($B$58&amp;$C66&amp;J$10,Data!$A$4:$AL$1118,MATCH(I$17,Data!$A$1:$AK$1,0),0))+SUM(VLOOKUP($B$58&amp;$C66&amp;J$9,Data!$A$4:$AL$1118,MATCH(I$17,Data!$A$1:$AK$1,0),0))+SUM(VLOOKUP($B$58&amp;$C66&amp;J$8,Data!$A$4:$AL$1118,MATCH(I$17,Data!$A$1:$AK$1,0),0))+SUM(VLOOKUP($B$58&amp;$C66&amp;J$11,Data!$A$4:$AL$1118,MATCH(I$17,Data!$A$1:$AK$1,0),0))+SUM(VLOOKUP($B$58&amp;$C66&amp;J$7,Data!$A$4:$AL$1118,MATCH(I$17,Data!$A$1:$AK$1,0),0)),"-")</f>
        <v>73391</v>
      </c>
      <c r="K66" s="249">
        <f>IFERROR(SUM(VLOOKUP($B$58&amp;$C66&amp;K$10,Data!$A$4:$AL$1118,MATCH(I$17,Data!$A$1:$AK$1,0),0))+SUM(VLOOKUP($B$58&amp;$C66&amp;K$9,Data!$A$4:$AL$1118,MATCH(I$17,Data!$A$1:$AK$1,0),0))+SUM(VLOOKUP($B$58&amp;$C66&amp;K$8,Data!$A$4:$AL$1118,MATCH(I$17,Data!$A$1:$AK$1,0),0))+SUM(VLOOKUP($B$58&amp;$C66&amp;K$11,Data!$A$4:$AL$1118,MATCH(I$17,Data!$A$1:$AK$1,0),0)),"-")</f>
        <v>62287</v>
      </c>
      <c r="L66" s="249">
        <f>IFERROR(SUM(VLOOKUP($B$58&amp;$C66&amp;L$11,Data!$A$4:$AL$1118,MATCH(I$17,Data!$A$1:$AK$1,0),0)),"-")</f>
        <v>21592</v>
      </c>
      <c r="M66" s="250">
        <f>IFERROR(SUM(VLOOKUP($B$58&amp;$C66&amp;M$11,Data!$A$4:$AL$1118,MATCH(I$17,Data!$A$1:$AK$1,0),0)),"-")</f>
        <v>17791</v>
      </c>
      <c r="N66" s="245">
        <f t="shared" si="1"/>
        <v>0.6098347749448727</v>
      </c>
      <c r="O66" s="246">
        <f t="shared" si="0"/>
        <v>0.61398621289696487</v>
      </c>
      <c r="P66" s="246">
        <f t="shared" si="0"/>
        <v>0.66112255078863014</v>
      </c>
      <c r="Q66" s="246">
        <f t="shared" si="0"/>
        <v>0.47736116024053765</v>
      </c>
      <c r="R66" s="247">
        <f t="shared" si="0"/>
        <v>0.63346982374933236</v>
      </c>
    </row>
    <row r="67" spans="2:18" x14ac:dyDescent="0.2">
      <c r="B67" s="126"/>
      <c r="C67" s="122" t="s">
        <v>65</v>
      </c>
      <c r="D67" s="248">
        <f>IFERROR(SUM(VLOOKUP($B$58&amp;$C67&amp;D$11,Data!$A$4:$AL$1118,MATCH(D$17,Data!$A$1:$AK$1,0),0)),"-")</f>
        <v>258025</v>
      </c>
      <c r="E67" s="249">
        <f>IFERROR(SUM(VLOOKUP($B$58&amp;$C67&amp;E$10,Data!$A$4:$AL$1118,MATCH(D$17,Data!$A$1:$AK$1,0),0))+SUM(VLOOKUP($B$58&amp;$C67&amp;E$9,Data!$A$4:$AL$1118,MATCH(D$17,Data!$A$1:$AK$1,0),0))+SUM(VLOOKUP($B$58&amp;$C67&amp;E$8,Data!$A$4:$AL$1118,MATCH(D$17,Data!$A$1:$AK$1,0),0))+SUM(VLOOKUP($B$58&amp;$C67&amp;E$11,Data!$A$4:$AL$1118,MATCH(D$17,Data!$A$1:$AK$1,0),0))+SUM(VLOOKUP($B$58&amp;$C67&amp;E$7,Data!$A$4:$AL$1118,MATCH(D$17,Data!$A$1:$AK$1,0),0)),"-")</f>
        <v>108115</v>
      </c>
      <c r="F67" s="249">
        <f>IFERROR(SUM(VLOOKUP($B$58&amp;$C67&amp;F$10,Data!$A$4:$AL$1118,MATCH(D$17,Data!$A$1:$AK$1,0),0))+SUM(VLOOKUP($B$58&amp;$C67&amp;F$9,Data!$A$4:$AL$1118,MATCH(D$17,Data!$A$1:$AK$1,0),0))+SUM(VLOOKUP($B$58&amp;$C67&amp;F$8,Data!$A$4:$AL$1118,MATCH(D$17,Data!$A$1:$AK$1,0),0))+SUM(VLOOKUP($B$58&amp;$C67&amp;F$11,Data!$A$4:$AL$1118,MATCH(D$17,Data!$A$1:$AK$1,0),0)),"-")</f>
        <v>84238</v>
      </c>
      <c r="G67" s="249">
        <f>IFERROR(SUM(VLOOKUP($B$58&amp;$C67&amp;G$11,Data!$A$4:$AL$1118,MATCH(D$17,Data!$A$1:$AK$1,0),0)),"-")</f>
        <v>39679</v>
      </c>
      <c r="H67" s="250">
        <f>IFERROR(SUM(VLOOKUP($B$58&amp;$C67&amp;H$11,Data!$A$4:$AL$1118,MATCH(D$17,Data!$A$1:$AK$1,0),0)),"-")</f>
        <v>25993</v>
      </c>
      <c r="I67" s="248">
        <f>IFERROR(SUM(VLOOKUP($B$58&amp;$C67&amp;I$11,Data!$A$4:$AL$1118,MATCH(I$17,Data!$A$1:$AK$1,0),0)),"-")</f>
        <v>174299</v>
      </c>
      <c r="J67" s="249">
        <f>IFERROR(SUM(VLOOKUP($B$58&amp;$C67&amp;J$10,Data!$A$4:$AL$1118,MATCH(I$17,Data!$A$1:$AK$1,0),0))+SUM(VLOOKUP($B$58&amp;$C67&amp;J$9,Data!$A$4:$AL$1118,MATCH(I$17,Data!$A$1:$AK$1,0),0))+SUM(VLOOKUP($B$58&amp;$C67&amp;J$8,Data!$A$4:$AL$1118,MATCH(I$17,Data!$A$1:$AK$1,0),0))+SUM(VLOOKUP($B$58&amp;$C67&amp;J$11,Data!$A$4:$AL$1118,MATCH(I$17,Data!$A$1:$AK$1,0),0))+SUM(VLOOKUP($B$58&amp;$C67&amp;J$7,Data!$A$4:$AL$1118,MATCH(I$17,Data!$A$1:$AK$1,0),0)),"-")</f>
        <v>71621</v>
      </c>
      <c r="K67" s="249">
        <f>IFERROR(SUM(VLOOKUP($B$58&amp;$C67&amp;K$10,Data!$A$4:$AL$1118,MATCH(I$17,Data!$A$1:$AK$1,0),0))+SUM(VLOOKUP($B$58&amp;$C67&amp;K$9,Data!$A$4:$AL$1118,MATCH(I$17,Data!$A$1:$AK$1,0),0))+SUM(VLOOKUP($B$58&amp;$C67&amp;K$8,Data!$A$4:$AL$1118,MATCH(I$17,Data!$A$1:$AK$1,0),0))+SUM(VLOOKUP($B$58&amp;$C67&amp;K$11,Data!$A$4:$AL$1118,MATCH(I$17,Data!$A$1:$AK$1,0),0)),"-")</f>
        <v>61273</v>
      </c>
      <c r="L67" s="249">
        <f>IFERROR(SUM(VLOOKUP($B$58&amp;$C67&amp;L$11,Data!$A$4:$AL$1118,MATCH(I$17,Data!$A$1:$AK$1,0),0)),"-")</f>
        <v>23748</v>
      </c>
      <c r="M67" s="250">
        <f>IFERROR(SUM(VLOOKUP($B$58&amp;$C67&amp;M$11,Data!$A$4:$AL$1118,MATCH(I$17,Data!$A$1:$AK$1,0),0)),"-")</f>
        <v>17657</v>
      </c>
      <c r="N67" s="245">
        <f t="shared" si="1"/>
        <v>0.67551206278461384</v>
      </c>
      <c r="O67" s="246">
        <f t="shared" si="0"/>
        <v>0.66245201868380887</v>
      </c>
      <c r="P67" s="246">
        <f t="shared" si="0"/>
        <v>0.72737956741613052</v>
      </c>
      <c r="Q67" s="246">
        <f t="shared" si="0"/>
        <v>0.59850298646639277</v>
      </c>
      <c r="R67" s="247">
        <f t="shared" si="0"/>
        <v>0.67929827261185705</v>
      </c>
    </row>
    <row r="68" spans="2:18" x14ac:dyDescent="0.2">
      <c r="B68" s="126"/>
      <c r="C68" s="159" t="s">
        <v>66</v>
      </c>
      <c r="D68" s="248">
        <f>IFERROR(SUM(VLOOKUP($B$58&amp;$C68&amp;D$11,Data!$A$4:$AL$1118,MATCH(D$17,Data!$A$1:$AK$1,0),0)),"-")</f>
        <v>228604</v>
      </c>
      <c r="E68" s="249">
        <f>IFERROR(SUM(VLOOKUP($B$58&amp;$C68&amp;E$10,Data!$A$4:$AL$1118,MATCH(D$17,Data!$A$1:$AK$1,0),0))+SUM(VLOOKUP($B$58&amp;$C68&amp;E$9,Data!$A$4:$AL$1118,MATCH(D$17,Data!$A$1:$AK$1,0),0))+SUM(VLOOKUP($B$58&amp;$C68&amp;E$8,Data!$A$4:$AL$1118,MATCH(D$17,Data!$A$1:$AK$1,0),0))+SUM(VLOOKUP($B$58&amp;$C68&amp;E$11,Data!$A$4:$AL$1118,MATCH(D$17,Data!$A$1:$AK$1,0),0))+SUM(VLOOKUP($B$58&amp;$C68&amp;E$7,Data!$A$4:$AL$1118,MATCH(D$17,Data!$A$1:$AK$1,0),0)),"-")</f>
        <v>94608</v>
      </c>
      <c r="F68" s="249">
        <f>IFERROR(SUM(VLOOKUP($B$58&amp;$C68&amp;F$10,Data!$A$4:$AL$1118,MATCH(D$17,Data!$A$1:$AK$1,0),0))+SUM(VLOOKUP($B$58&amp;$C68&amp;F$9,Data!$A$4:$AL$1118,MATCH(D$17,Data!$A$1:$AK$1,0),0))+SUM(VLOOKUP($B$58&amp;$C68&amp;F$8,Data!$A$4:$AL$1118,MATCH(D$17,Data!$A$1:$AK$1,0),0))+SUM(VLOOKUP($B$58&amp;$C68&amp;F$11,Data!$A$4:$AL$1118,MATCH(D$17,Data!$A$1:$AK$1,0),0)),"-")</f>
        <v>74487</v>
      </c>
      <c r="G68" s="249">
        <f>IFERROR(SUM(VLOOKUP($B$58&amp;$C68&amp;G$11,Data!$A$4:$AL$1118,MATCH(D$17,Data!$A$1:$AK$1,0),0)),"-")</f>
        <v>36435</v>
      </c>
      <c r="H68" s="250">
        <f>IFERROR(SUM(VLOOKUP($B$58&amp;$C68&amp;H$11,Data!$A$4:$AL$1118,MATCH(D$17,Data!$A$1:$AK$1,0),0)),"-")</f>
        <v>23074</v>
      </c>
      <c r="I68" s="248">
        <f>IFERROR(SUM(VLOOKUP($B$58&amp;$C68&amp;I$11,Data!$A$4:$AL$1118,MATCH(I$17,Data!$A$1:$AK$1,0),0)),"-")</f>
        <v>154423</v>
      </c>
      <c r="J68" s="249">
        <f>IFERROR(SUM(VLOOKUP($B$58&amp;$C68&amp;J$10,Data!$A$4:$AL$1118,MATCH(I$17,Data!$A$1:$AK$1,0),0))+SUM(VLOOKUP($B$58&amp;$C68&amp;J$9,Data!$A$4:$AL$1118,MATCH(I$17,Data!$A$1:$AK$1,0),0))+SUM(VLOOKUP($B$58&amp;$C68&amp;J$8,Data!$A$4:$AL$1118,MATCH(I$17,Data!$A$1:$AK$1,0),0))+SUM(VLOOKUP($B$58&amp;$C68&amp;J$11,Data!$A$4:$AL$1118,MATCH(I$17,Data!$A$1:$AK$1,0),0))+SUM(VLOOKUP($B$58&amp;$C68&amp;J$7,Data!$A$4:$AL$1118,MATCH(I$17,Data!$A$1:$AK$1,0),0)),"-")</f>
        <v>63387</v>
      </c>
      <c r="K68" s="249">
        <f>IFERROR(SUM(VLOOKUP($B$58&amp;$C68&amp;K$10,Data!$A$4:$AL$1118,MATCH(I$17,Data!$A$1:$AK$1,0),0))+SUM(VLOOKUP($B$58&amp;$C68&amp;K$9,Data!$A$4:$AL$1118,MATCH(I$17,Data!$A$1:$AK$1,0),0))+SUM(VLOOKUP($B$58&amp;$C68&amp;K$8,Data!$A$4:$AL$1118,MATCH(I$17,Data!$A$1:$AK$1,0),0))+SUM(VLOOKUP($B$58&amp;$C68&amp;K$11,Data!$A$4:$AL$1118,MATCH(I$17,Data!$A$1:$AK$1,0),0)),"-")</f>
        <v>54474</v>
      </c>
      <c r="L68" s="249">
        <f>IFERROR(SUM(VLOOKUP($B$58&amp;$C68&amp;L$11,Data!$A$4:$AL$1118,MATCH(I$17,Data!$A$1:$AK$1,0),0)),"-")</f>
        <v>21407</v>
      </c>
      <c r="M68" s="250">
        <f>IFERROR(SUM(VLOOKUP($B$58&amp;$C68&amp;M$11,Data!$A$4:$AL$1118,MATCH(I$17,Data!$A$1:$AK$1,0),0)),"-")</f>
        <v>15155</v>
      </c>
      <c r="N68" s="245">
        <f t="shared" si="1"/>
        <v>0.67550436562789806</v>
      </c>
      <c r="O68" s="246">
        <f t="shared" si="0"/>
        <v>0.66999619482496198</v>
      </c>
      <c r="P68" s="246">
        <f t="shared" si="0"/>
        <v>0.73132224414998592</v>
      </c>
      <c r="Q68" s="246">
        <f t="shared" si="0"/>
        <v>0.58753945382187456</v>
      </c>
      <c r="R68" s="247">
        <f t="shared" si="0"/>
        <v>0.65679986131576662</v>
      </c>
    </row>
    <row r="69" spans="2:18" x14ac:dyDescent="0.2">
      <c r="B69" s="126"/>
      <c r="C69" s="127" t="s">
        <v>67</v>
      </c>
      <c r="D69" s="248">
        <f>IFERROR(SUM(VLOOKUP($B$58&amp;$C69&amp;D$11,Data!$A$4:$AL$1118,MATCH(D$17,Data!$A$1:$AK$1,0),0)),"-")</f>
        <v>252615</v>
      </c>
      <c r="E69" s="249">
        <f>IFERROR(SUM(VLOOKUP($B$58&amp;$C69&amp;E$10,Data!$A$4:$AL$1118,MATCH(D$17,Data!$A$1:$AK$1,0),0))+SUM(VLOOKUP($B$58&amp;$C69&amp;E$9,Data!$A$4:$AL$1118,MATCH(D$17,Data!$A$1:$AK$1,0),0))+SUM(VLOOKUP($B$58&amp;$C69&amp;E$8,Data!$A$4:$AL$1118,MATCH(D$17,Data!$A$1:$AK$1,0),0))+SUM(VLOOKUP($B$58&amp;$C69&amp;E$11,Data!$A$4:$AL$1118,MATCH(D$17,Data!$A$1:$AK$1,0),0))+SUM(VLOOKUP($B$58&amp;$C69&amp;E$7,Data!$A$4:$AL$1118,MATCH(D$17,Data!$A$1:$AK$1,0),0)),"-")</f>
        <v>105170</v>
      </c>
      <c r="F69" s="249">
        <f>IFERROR(SUM(VLOOKUP($B$58&amp;$C69&amp;F$10,Data!$A$4:$AL$1118,MATCH(D$17,Data!$A$1:$AK$1,0),0))+SUM(VLOOKUP($B$58&amp;$C69&amp;F$9,Data!$A$4:$AL$1118,MATCH(D$17,Data!$A$1:$AK$1,0),0))+SUM(VLOOKUP($B$58&amp;$C69&amp;F$8,Data!$A$4:$AL$1118,MATCH(D$17,Data!$A$1:$AK$1,0),0))+SUM(VLOOKUP($B$58&amp;$C69&amp;F$11,Data!$A$4:$AL$1118,MATCH(D$17,Data!$A$1:$AK$1,0),0)),"-")</f>
        <v>82949</v>
      </c>
      <c r="G69" s="249">
        <f>IFERROR(SUM(VLOOKUP($B$58&amp;$C69&amp;G$11,Data!$A$4:$AL$1118,MATCH(D$17,Data!$A$1:$AK$1,0),0)),"-")</f>
        <v>40344</v>
      </c>
      <c r="H69" s="250">
        <f>IFERROR(SUM(VLOOKUP($B$58&amp;$C69&amp;H$11,Data!$A$4:$AL$1118,MATCH(D$17,Data!$A$1:$AK$1,0),0)),"-")</f>
        <v>24152</v>
      </c>
      <c r="I69" s="248">
        <f>IFERROR(SUM(VLOOKUP($B$58&amp;$C69&amp;I$11,Data!$A$4:$AL$1118,MATCH(I$17,Data!$A$1:$AK$1,0),0)),"-")</f>
        <v>175757</v>
      </c>
      <c r="J69" s="249">
        <f>IFERROR(SUM(VLOOKUP($B$58&amp;$C69&amp;J$10,Data!$A$4:$AL$1118,MATCH(I$17,Data!$A$1:$AK$1,0),0))+SUM(VLOOKUP($B$58&amp;$C69&amp;J$9,Data!$A$4:$AL$1118,MATCH(I$17,Data!$A$1:$AK$1,0),0))+SUM(VLOOKUP($B$58&amp;$C69&amp;J$8,Data!$A$4:$AL$1118,MATCH(I$17,Data!$A$1:$AK$1,0),0))+SUM(VLOOKUP($B$58&amp;$C69&amp;J$11,Data!$A$4:$AL$1118,MATCH(I$17,Data!$A$1:$AK$1,0),0))+SUM(VLOOKUP($B$58&amp;$C69&amp;J$7,Data!$A$4:$AL$1118,MATCH(I$17,Data!$A$1:$AK$1,0),0)),"-")</f>
        <v>72849</v>
      </c>
      <c r="K69" s="249">
        <f>IFERROR(SUM(VLOOKUP($B$58&amp;$C69&amp;K$10,Data!$A$4:$AL$1118,MATCH(I$17,Data!$A$1:$AK$1,0),0))+SUM(VLOOKUP($B$58&amp;$C69&amp;K$9,Data!$A$4:$AL$1118,MATCH(I$17,Data!$A$1:$AK$1,0),0))+SUM(VLOOKUP($B$58&amp;$C69&amp;K$8,Data!$A$4:$AL$1118,MATCH(I$17,Data!$A$1:$AK$1,0),0))+SUM(VLOOKUP($B$58&amp;$C69&amp;K$11,Data!$A$4:$AL$1118,MATCH(I$17,Data!$A$1:$AK$1,0),0)),"-")</f>
        <v>61896</v>
      </c>
      <c r="L69" s="249">
        <f>IFERROR(SUM(VLOOKUP($B$58&amp;$C69&amp;L$11,Data!$A$4:$AL$1118,MATCH(I$17,Data!$A$1:$AK$1,0),0)),"-")</f>
        <v>23848</v>
      </c>
      <c r="M69" s="250">
        <f>IFERROR(SUM(VLOOKUP($B$58&amp;$C69&amp;M$11,Data!$A$4:$AL$1118,MATCH(I$17,Data!$A$1:$AK$1,0),0)),"-")</f>
        <v>17164</v>
      </c>
      <c r="N69" s="245">
        <f t="shared" si="1"/>
        <v>0.69575045028996696</v>
      </c>
      <c r="O69" s="246">
        <f t="shared" si="0"/>
        <v>0.69267852049063416</v>
      </c>
      <c r="P69" s="246">
        <f t="shared" si="0"/>
        <v>0.74619344416448663</v>
      </c>
      <c r="Q69" s="246">
        <f t="shared" si="0"/>
        <v>0.5911163989688677</v>
      </c>
      <c r="R69" s="247">
        <f t="shared" si="0"/>
        <v>0.7106657833719775</v>
      </c>
    </row>
    <row r="70" spans="2:18" x14ac:dyDescent="0.2">
      <c r="B70" s="128"/>
      <c r="C70" s="129" t="s">
        <v>239</v>
      </c>
      <c r="D70" s="251">
        <f>SUM(D58:D69)</f>
        <v>2975474</v>
      </c>
      <c r="E70" s="252">
        <f t="shared" ref="E70:F70" si="7">SUM(E58:E69)</f>
        <v>1206039</v>
      </c>
      <c r="F70" s="252">
        <f t="shared" si="7"/>
        <v>989502</v>
      </c>
      <c r="G70" s="252">
        <f>SUM(G58:G69)</f>
        <v>474868</v>
      </c>
      <c r="H70" s="253">
        <f>SUM(H58:H69)</f>
        <v>305065</v>
      </c>
      <c r="I70" s="251">
        <f>SUM(I58:I69)</f>
        <v>2055773</v>
      </c>
      <c r="J70" s="252">
        <f t="shared" ref="J70" si="8">SUM(J58:J69)</f>
        <v>830800</v>
      </c>
      <c r="K70" s="252">
        <f t="shared" ref="K70" si="9">SUM(K58:K69)</f>
        <v>720853</v>
      </c>
      <c r="L70" s="252">
        <f>SUM(L58:L69)</f>
        <v>283565</v>
      </c>
      <c r="M70" s="253">
        <f>SUM(M58:M69)</f>
        <v>220555</v>
      </c>
      <c r="N70" s="160">
        <f t="shared" si="1"/>
        <v>0.69090605395980609</v>
      </c>
      <c r="O70" s="254">
        <f t="shared" si="0"/>
        <v>0.68886661210790034</v>
      </c>
      <c r="P70" s="254">
        <f t="shared" si="0"/>
        <v>0.72850080141323614</v>
      </c>
      <c r="Q70" s="254">
        <f t="shared" si="0"/>
        <v>0.59714489079070399</v>
      </c>
      <c r="R70" s="161">
        <f t="shared" si="0"/>
        <v>0.72297707046039372</v>
      </c>
    </row>
    <row r="71" spans="2:18" x14ac:dyDescent="0.2">
      <c r="B71" s="186" t="s">
        <v>237</v>
      </c>
      <c r="C71" s="119" t="s">
        <v>56</v>
      </c>
      <c r="D71" s="248">
        <f>IFERROR(SUM(VLOOKUP($B$71&amp;$C71&amp;D$11,Data!$A$4:$AL$1118,MATCH(D$17,Data!$A$1:$AK$1,0),0)),"-")</f>
        <v>237495</v>
      </c>
      <c r="E71" s="249">
        <f>IFERROR(SUM(VLOOKUP($B$71&amp;$C71&amp;E$10,Data!$A$4:$AL$1118,MATCH(D$17,Data!$A$1:$AK$1,0),0))+SUM(VLOOKUP($B$71&amp;$C71&amp;E$9,Data!$A$4:$AL$1118,MATCH(D$17,Data!$A$1:$AK$1,0),0))+SUM(VLOOKUP($B$71&amp;$C71&amp;E$8,Data!$A$4:$AL$1118,MATCH(D$17,Data!$A$1:$AK$1,0),0))+SUM(VLOOKUP($B$71&amp;$C71&amp;E$11,Data!$A$4:$AL$1118,MATCH(D$17,Data!$A$1:$AK$1,0),0))+SUM(VLOOKUP($B$71&amp;$C71&amp;E$7,Data!$A$4:$AL$1118,MATCH(D$17,Data!$A$1:$AK$1,0),0)),"-")</f>
        <v>98853</v>
      </c>
      <c r="F71" s="249">
        <f>IFERROR(SUM(VLOOKUP($B$71&amp;$C71&amp;F$10,Data!$A$4:$AL$1118,MATCH(D$17,Data!$A$1:$AK$1,0),0))+SUM(VLOOKUP($B$71&amp;$C71&amp;F$9,Data!$A$4:$AL$1118,MATCH(D$17,Data!$A$1:$AK$1,0),0))+SUM(VLOOKUP($B$71&amp;$C71&amp;F$8,Data!$A$4:$AL$1118,MATCH(D$17,Data!$A$1:$AK$1,0),0))+SUM(VLOOKUP($B$71&amp;$C71&amp;F$11,Data!$A$4:$AL$1118,MATCH(D$17,Data!$A$1:$AK$1,0),0)),"-")</f>
        <v>78440</v>
      </c>
      <c r="G71" s="249">
        <f>IFERROR(SUM(VLOOKUP($B$71&amp;$C71&amp;G$11,Data!$A$4:$AL$1118,MATCH(D$17,Data!$A$1:$AK$1,0),0)),"-")</f>
        <v>37018</v>
      </c>
      <c r="H71" s="244">
        <f>IFERROR(SUM(VLOOKUP($B$71&amp;$C71&amp;H$11,Data!$A$4:$AL$1118,MATCH(D$17,Data!$A$1:$AK$1,0),0)),"-")</f>
        <v>23184</v>
      </c>
      <c r="I71" s="248">
        <f>IFERROR(SUM(VLOOKUP($B$71&amp;$C71&amp;I$11,Data!$A$4:$AL$1118,MATCH(I$17,Data!$A$1:$AK$1,0),0)),"-")</f>
        <v>171660</v>
      </c>
      <c r="J71" s="249">
        <f>IFERROR(SUM(VLOOKUP($B$71&amp;$C71&amp;J$10,Data!$A$4:$AL$1118,MATCH(I$17,Data!$A$1:$AK$1,0),0))+SUM(VLOOKUP($B$71&amp;$C71&amp;J$9,Data!$A$4:$AL$1118,MATCH(I$17,Data!$A$1:$AK$1,0),0))+SUM(VLOOKUP($B$71&amp;$C71&amp;J$8,Data!$A$4:$AL$1118,MATCH(I$17,Data!$A$1:$AK$1,0),0))+SUM(VLOOKUP($B$71&amp;$C71&amp;J$11,Data!$A$4:$AL$1118,MATCH(I$17,Data!$A$1:$AK$1,0),0))+SUM(VLOOKUP($B$71&amp;$C71&amp;J$7,Data!$A$4:$AL$1118,MATCH(I$17,Data!$A$1:$AK$1,0),0)),"-")</f>
        <v>72214</v>
      </c>
      <c r="K71" s="249">
        <f>IFERROR(SUM(VLOOKUP($B$71&amp;$C71&amp;K$10,Data!$A$4:$AL$1118,MATCH(I$17,Data!$A$1:$AK$1,0),0))+SUM(VLOOKUP($B$71&amp;$C71&amp;K$9,Data!$A$4:$AL$1118,MATCH(I$17,Data!$A$1:$AK$1,0),0))+SUM(VLOOKUP($B$71&amp;$C71&amp;K$8,Data!$A$4:$AL$1118,MATCH(I$17,Data!$A$1:$AK$1,0),0))+SUM(VLOOKUP($B$71&amp;$C71&amp;K$11,Data!$A$4:$AL$1118,MATCH(I$17,Data!$A$1:$AK$1,0),0)),"-")</f>
        <v>59384</v>
      </c>
      <c r="L71" s="249">
        <f>IFERROR(SUM(VLOOKUP($B$71&amp;$C71&amp;L$11,Data!$A$4:$AL$1118,MATCH(I$17,Data!$A$1:$AK$1,0),0)),"-")</f>
        <v>24228</v>
      </c>
      <c r="M71" s="244">
        <f>IFERROR(SUM(VLOOKUP($B$71&amp;$C71&amp;M$11,Data!$A$4:$AL$1118,MATCH(I$17,Data!$A$1:$AK$1,0),0)),"-")</f>
        <v>15834</v>
      </c>
      <c r="N71" s="245">
        <f t="shared" si="1"/>
        <v>0.72279416408766506</v>
      </c>
      <c r="O71" s="246">
        <f t="shared" si="0"/>
        <v>0.73051905354415136</v>
      </c>
      <c r="P71" s="246">
        <f t="shared" si="0"/>
        <v>0.75706272310045897</v>
      </c>
      <c r="Q71" s="246">
        <f t="shared" si="0"/>
        <v>0.65449240909827655</v>
      </c>
      <c r="R71" s="247">
        <f t="shared" si="0"/>
        <v>0.68297101449275366</v>
      </c>
    </row>
    <row r="72" spans="2:18" x14ac:dyDescent="0.2">
      <c r="B72" s="126"/>
      <c r="C72" s="122" t="s">
        <v>57</v>
      </c>
      <c r="D72" s="248">
        <f>IFERROR(SUM(VLOOKUP($B$71&amp;$C72&amp;D$11,Data!$A$4:$AL$1118,MATCH(D$17,Data!$A$1:$AK$1,0),0)),"-")</f>
        <v>246750</v>
      </c>
      <c r="E72" s="249">
        <f>IFERROR(SUM(VLOOKUP($B$71&amp;$C72&amp;E$10,Data!$A$4:$AL$1118,MATCH(D$17,Data!$A$1:$AK$1,0),0))+SUM(VLOOKUP($B$71&amp;$C72&amp;E$9,Data!$A$4:$AL$1118,MATCH(D$17,Data!$A$1:$AK$1,0),0))+SUM(VLOOKUP($B$71&amp;$C72&amp;E$8,Data!$A$4:$AL$1118,MATCH(D$17,Data!$A$1:$AK$1,0),0))+SUM(VLOOKUP($B$71&amp;$C72&amp;E$11,Data!$A$4:$AL$1118,MATCH(D$17,Data!$A$1:$AK$1,0),0))+SUM(VLOOKUP($B$71&amp;$C72&amp;E$7,Data!$A$4:$AL$1118,MATCH(D$17,Data!$A$1:$AK$1,0),0)),"-")</f>
        <v>101974</v>
      </c>
      <c r="F72" s="249">
        <f>IFERROR(SUM(VLOOKUP($B$71&amp;$C72&amp;F$10,Data!$A$4:$AL$1118,MATCH(D$17,Data!$A$1:$AK$1,0),0))+SUM(VLOOKUP($B$71&amp;$C72&amp;F$9,Data!$A$4:$AL$1118,MATCH(D$17,Data!$A$1:$AK$1,0),0))+SUM(VLOOKUP($B$71&amp;$C72&amp;F$8,Data!$A$4:$AL$1118,MATCH(D$17,Data!$A$1:$AK$1,0),0))+SUM(VLOOKUP($B$71&amp;$C72&amp;F$11,Data!$A$4:$AL$1118,MATCH(D$17,Data!$A$1:$AK$1,0),0)),"-")</f>
        <v>81625</v>
      </c>
      <c r="G72" s="249">
        <f>IFERROR(SUM(VLOOKUP($B$71&amp;$C72&amp;G$11,Data!$A$4:$AL$1118,MATCH(D$17,Data!$A$1:$AK$1,0),0)),"-")</f>
        <v>38060</v>
      </c>
      <c r="H72" s="250">
        <f>IFERROR(SUM(VLOOKUP($B$71&amp;$C72&amp;H$11,Data!$A$4:$AL$1118,MATCH(D$17,Data!$A$1:$AK$1,0),0)),"-")</f>
        <v>25091</v>
      </c>
      <c r="I72" s="248">
        <f>IFERROR(SUM(VLOOKUP($B$71&amp;$C72&amp;I$11,Data!$A$4:$AL$1118,MATCH(I$17,Data!$A$1:$AK$1,0),0)),"-")</f>
        <v>180592</v>
      </c>
      <c r="J72" s="249">
        <f>IFERROR(SUM(VLOOKUP($B$71&amp;$C72&amp;J$10,Data!$A$4:$AL$1118,MATCH(I$17,Data!$A$1:$AK$1,0),0))+SUM(VLOOKUP($B$71&amp;$C72&amp;J$9,Data!$A$4:$AL$1118,MATCH(I$17,Data!$A$1:$AK$1,0),0))+SUM(VLOOKUP($B$71&amp;$C72&amp;J$8,Data!$A$4:$AL$1118,MATCH(I$17,Data!$A$1:$AK$1,0),0))+SUM(VLOOKUP($B$71&amp;$C72&amp;J$11,Data!$A$4:$AL$1118,MATCH(I$17,Data!$A$1:$AK$1,0),0))+SUM(VLOOKUP($B$71&amp;$C72&amp;J$7,Data!$A$4:$AL$1118,MATCH(I$17,Data!$A$1:$AK$1,0),0)),"-")</f>
        <v>76282</v>
      </c>
      <c r="K72" s="249">
        <f>IFERROR(SUM(VLOOKUP($B$71&amp;$C72&amp;K$10,Data!$A$4:$AL$1118,MATCH(I$17,Data!$A$1:$AK$1,0),0))+SUM(VLOOKUP($B$71&amp;$C72&amp;K$9,Data!$A$4:$AL$1118,MATCH(I$17,Data!$A$1:$AK$1,0),0))+SUM(VLOOKUP($B$71&amp;$C72&amp;K$8,Data!$A$4:$AL$1118,MATCH(I$17,Data!$A$1:$AK$1,0),0))+SUM(VLOOKUP($B$71&amp;$C72&amp;K$11,Data!$A$4:$AL$1118,MATCH(I$17,Data!$A$1:$AK$1,0),0)),"-")</f>
        <v>62055</v>
      </c>
      <c r="L72" s="249">
        <f>IFERROR(SUM(VLOOKUP($B$71&amp;$C72&amp;L$11,Data!$A$4:$AL$1118,MATCH(I$17,Data!$A$1:$AK$1,0),0)),"-")</f>
        <v>25609</v>
      </c>
      <c r="M72" s="250">
        <f>IFERROR(SUM(VLOOKUP($B$71&amp;$C72&amp;M$11,Data!$A$4:$AL$1118,MATCH(I$17,Data!$A$1:$AK$1,0),0)),"-")</f>
        <v>16646</v>
      </c>
      <c r="N72" s="245">
        <f t="shared" si="1"/>
        <v>0.73188247213779134</v>
      </c>
      <c r="O72" s="246">
        <f t="shared" si="0"/>
        <v>0.74805342538294073</v>
      </c>
      <c r="P72" s="246">
        <f t="shared" si="0"/>
        <v>0.76024502297090357</v>
      </c>
      <c r="Q72" s="246">
        <f t="shared" si="0"/>
        <v>0.67285864424592745</v>
      </c>
      <c r="R72" s="247">
        <f t="shared" si="0"/>
        <v>0.6634251325176358</v>
      </c>
    </row>
    <row r="73" spans="2:18" x14ac:dyDescent="0.2">
      <c r="B73" s="126"/>
      <c r="C73" s="122" t="s">
        <v>58</v>
      </c>
      <c r="D73" s="248">
        <f>IFERROR(SUM(VLOOKUP($B$71&amp;$C73&amp;D$11,Data!$A$4:$AL$1118,MATCH(D$17,Data!$A$1:$AK$1,0),0)),"-")</f>
        <v>242775</v>
      </c>
      <c r="E73" s="249">
        <f>IFERROR(SUM(VLOOKUP($B$71&amp;$C73&amp;E$10,Data!$A$4:$AL$1118,MATCH(D$17,Data!$A$1:$AK$1,0),0))+SUM(VLOOKUP($B$71&amp;$C73&amp;E$9,Data!$A$4:$AL$1118,MATCH(D$17,Data!$A$1:$AK$1,0),0))+SUM(VLOOKUP($B$71&amp;$C73&amp;E$8,Data!$A$4:$AL$1118,MATCH(D$17,Data!$A$1:$AK$1,0),0))+SUM(VLOOKUP($B$71&amp;$C73&amp;E$11,Data!$A$4:$AL$1118,MATCH(D$17,Data!$A$1:$AK$1,0),0))+SUM(VLOOKUP($B$71&amp;$C73&amp;E$7,Data!$A$4:$AL$1118,MATCH(D$17,Data!$A$1:$AK$1,0),0)),"-")</f>
        <v>100747</v>
      </c>
      <c r="F73" s="249">
        <f>IFERROR(SUM(VLOOKUP($B$71&amp;$C73&amp;F$10,Data!$A$4:$AL$1118,MATCH(D$17,Data!$A$1:$AK$1,0),0))+SUM(VLOOKUP($B$71&amp;$C73&amp;F$9,Data!$A$4:$AL$1118,MATCH(D$17,Data!$A$1:$AK$1,0),0))+SUM(VLOOKUP($B$71&amp;$C73&amp;F$8,Data!$A$4:$AL$1118,MATCH(D$17,Data!$A$1:$AK$1,0),0))+SUM(VLOOKUP($B$71&amp;$C73&amp;F$11,Data!$A$4:$AL$1118,MATCH(D$17,Data!$A$1:$AK$1,0),0)),"-")</f>
        <v>79663</v>
      </c>
      <c r="G73" s="249">
        <f>IFERROR(SUM(VLOOKUP($B$71&amp;$C73&amp;G$11,Data!$A$4:$AL$1118,MATCH(D$17,Data!$A$1:$AK$1,0),0)),"-")</f>
        <v>38171</v>
      </c>
      <c r="H73" s="250">
        <f>IFERROR(SUM(VLOOKUP($B$71&amp;$C73&amp;H$11,Data!$A$4:$AL$1118,MATCH(D$17,Data!$A$1:$AK$1,0),0)),"-")</f>
        <v>24194</v>
      </c>
      <c r="I73" s="248">
        <f>IFERROR(SUM(VLOOKUP($B$71&amp;$C73&amp;I$11,Data!$A$4:$AL$1118,MATCH(I$17,Data!$A$1:$AK$1,0),0)),"-")</f>
        <v>173119</v>
      </c>
      <c r="J73" s="249">
        <f>IFERROR(SUM(VLOOKUP($B$71&amp;$C73&amp;J$10,Data!$A$4:$AL$1118,MATCH(I$17,Data!$A$1:$AK$1,0),0))+SUM(VLOOKUP($B$71&amp;$C73&amp;J$9,Data!$A$4:$AL$1118,MATCH(I$17,Data!$A$1:$AK$1,0),0))+SUM(VLOOKUP($B$71&amp;$C73&amp;J$8,Data!$A$4:$AL$1118,MATCH(I$17,Data!$A$1:$AK$1,0),0))+SUM(VLOOKUP($B$71&amp;$C73&amp;J$11,Data!$A$4:$AL$1118,MATCH(I$17,Data!$A$1:$AK$1,0),0))+SUM(VLOOKUP($B$71&amp;$C73&amp;J$7,Data!$A$4:$AL$1118,MATCH(I$17,Data!$A$1:$AK$1,0),0)),"-")</f>
        <v>73408</v>
      </c>
      <c r="K73" s="249">
        <f>IFERROR(SUM(VLOOKUP($B$71&amp;$C73&amp;K$10,Data!$A$4:$AL$1118,MATCH(I$17,Data!$A$1:$AK$1,0),0))+SUM(VLOOKUP($B$71&amp;$C73&amp;K$9,Data!$A$4:$AL$1118,MATCH(I$17,Data!$A$1:$AK$1,0),0))+SUM(VLOOKUP($B$71&amp;$C73&amp;K$8,Data!$A$4:$AL$1118,MATCH(I$17,Data!$A$1:$AK$1,0),0))+SUM(VLOOKUP($B$71&amp;$C73&amp;K$11,Data!$A$4:$AL$1118,MATCH(I$17,Data!$A$1:$AK$1,0),0)),"-")</f>
        <v>58577</v>
      </c>
      <c r="L73" s="249">
        <f>IFERROR(SUM(VLOOKUP($B$71&amp;$C73&amp;L$11,Data!$A$4:$AL$1118,MATCH(I$17,Data!$A$1:$AK$1,0),0)),"-")</f>
        <v>25192</v>
      </c>
      <c r="M73" s="250">
        <f>IFERROR(SUM(VLOOKUP($B$71&amp;$C73&amp;M$11,Data!$A$4:$AL$1118,MATCH(I$17,Data!$A$1:$AK$1,0),0)),"-")</f>
        <v>15942</v>
      </c>
      <c r="N73" s="245">
        <f t="shared" si="1"/>
        <v>0.71308413139738436</v>
      </c>
      <c r="O73" s="246">
        <f t="shared" si="0"/>
        <v>0.72863708100489344</v>
      </c>
      <c r="P73" s="246">
        <f t="shared" si="0"/>
        <v>0.73530999334697411</v>
      </c>
      <c r="Q73" s="246">
        <f t="shared" si="0"/>
        <v>0.65997746980692151</v>
      </c>
      <c r="R73" s="247">
        <f t="shared" si="0"/>
        <v>0.6589237000909316</v>
      </c>
    </row>
    <row r="74" spans="2:18" x14ac:dyDescent="0.2">
      <c r="B74" s="126"/>
      <c r="C74" s="122" t="s">
        <v>59</v>
      </c>
      <c r="D74" s="248">
        <f>IFERROR(SUM(VLOOKUP($B$71&amp;$C74&amp;D$11,Data!$A$4:$AL$1118,MATCH(D$17,Data!$A$1:$AK$1,0),0)),"-")</f>
        <v>252226</v>
      </c>
      <c r="E74" s="249">
        <f>IFERROR(SUM(VLOOKUP($B$71&amp;$C74&amp;E$10,Data!$A$4:$AL$1118,MATCH(D$17,Data!$A$1:$AK$1,0),0))+SUM(VLOOKUP($B$71&amp;$C74&amp;E$9,Data!$A$4:$AL$1118,MATCH(D$17,Data!$A$1:$AK$1,0),0))+SUM(VLOOKUP($B$71&amp;$C74&amp;E$8,Data!$A$4:$AL$1118,MATCH(D$17,Data!$A$1:$AK$1,0),0))+SUM(VLOOKUP($B$71&amp;$C74&amp;E$11,Data!$A$4:$AL$1118,MATCH(D$17,Data!$A$1:$AK$1,0),0))+SUM(VLOOKUP($B$71&amp;$C74&amp;E$7,Data!$A$4:$AL$1118,MATCH(D$17,Data!$A$1:$AK$1,0),0)),"-")</f>
        <v>104034</v>
      </c>
      <c r="F74" s="249">
        <f>IFERROR(SUM(VLOOKUP($B$71&amp;$C74&amp;F$10,Data!$A$4:$AL$1118,MATCH(D$17,Data!$A$1:$AK$1,0),0))+SUM(VLOOKUP($B$71&amp;$C74&amp;F$9,Data!$A$4:$AL$1118,MATCH(D$17,Data!$A$1:$AK$1,0),0))+SUM(VLOOKUP($B$71&amp;$C74&amp;F$8,Data!$A$4:$AL$1118,MATCH(D$17,Data!$A$1:$AK$1,0),0))+SUM(VLOOKUP($B$71&amp;$C74&amp;F$11,Data!$A$4:$AL$1118,MATCH(D$17,Data!$A$1:$AK$1,0),0)),"-")</f>
        <v>83593</v>
      </c>
      <c r="G74" s="249">
        <f>IFERROR(SUM(VLOOKUP($B$71&amp;$C74&amp;G$11,Data!$A$4:$AL$1118,MATCH(D$17,Data!$A$1:$AK$1,0),0)),"-")</f>
        <v>39372</v>
      </c>
      <c r="H74" s="250">
        <f>IFERROR(SUM(VLOOKUP($B$71&amp;$C74&amp;H$11,Data!$A$4:$AL$1118,MATCH(D$17,Data!$A$1:$AK$1,0),0)),"-")</f>
        <v>25227</v>
      </c>
      <c r="I74" s="248">
        <f>IFERROR(SUM(VLOOKUP($B$71&amp;$C74&amp;I$11,Data!$A$4:$AL$1118,MATCH(I$17,Data!$A$1:$AK$1,0),0)),"-")</f>
        <v>177750</v>
      </c>
      <c r="J74" s="249">
        <f>IFERROR(SUM(VLOOKUP($B$71&amp;$C74&amp;J$10,Data!$A$4:$AL$1118,MATCH(I$17,Data!$A$1:$AK$1,0),0))+SUM(VLOOKUP($B$71&amp;$C74&amp;J$9,Data!$A$4:$AL$1118,MATCH(I$17,Data!$A$1:$AK$1,0),0))+SUM(VLOOKUP($B$71&amp;$C74&amp;J$8,Data!$A$4:$AL$1118,MATCH(I$17,Data!$A$1:$AK$1,0),0))+SUM(VLOOKUP($B$71&amp;$C74&amp;J$11,Data!$A$4:$AL$1118,MATCH(I$17,Data!$A$1:$AK$1,0),0))+SUM(VLOOKUP($B$71&amp;$C74&amp;J$7,Data!$A$4:$AL$1118,MATCH(I$17,Data!$A$1:$AK$1,0),0)),"-")</f>
        <v>73214</v>
      </c>
      <c r="K74" s="249">
        <f>IFERROR(SUM(VLOOKUP($B$71&amp;$C74&amp;K$10,Data!$A$4:$AL$1118,MATCH(I$17,Data!$A$1:$AK$1,0),0))+SUM(VLOOKUP($B$71&amp;$C74&amp;K$9,Data!$A$4:$AL$1118,MATCH(I$17,Data!$A$1:$AK$1,0),0))+SUM(VLOOKUP($B$71&amp;$C74&amp;K$8,Data!$A$4:$AL$1118,MATCH(I$17,Data!$A$1:$AK$1,0),0))+SUM(VLOOKUP($B$71&amp;$C74&amp;K$11,Data!$A$4:$AL$1118,MATCH(I$17,Data!$A$1:$AK$1,0),0)),"-")</f>
        <v>61353</v>
      </c>
      <c r="L74" s="249">
        <f>IFERROR(SUM(VLOOKUP($B$71&amp;$C74&amp;L$11,Data!$A$4:$AL$1118,MATCH(I$17,Data!$A$1:$AK$1,0),0)),"-")</f>
        <v>26355</v>
      </c>
      <c r="M74" s="250">
        <f>IFERROR(SUM(VLOOKUP($B$71&amp;$C74&amp;M$11,Data!$A$4:$AL$1118,MATCH(I$17,Data!$A$1:$AK$1,0),0)),"-")</f>
        <v>16828</v>
      </c>
      <c r="N74" s="245">
        <f t="shared" si="1"/>
        <v>0.70472512746505123</v>
      </c>
      <c r="O74" s="246">
        <f t="shared" si="0"/>
        <v>0.70375069688755598</v>
      </c>
      <c r="P74" s="246">
        <f t="shared" si="0"/>
        <v>0.73394901486966613</v>
      </c>
      <c r="Q74" s="246">
        <f t="shared" si="0"/>
        <v>0.6693843340444986</v>
      </c>
      <c r="R74" s="247">
        <f t="shared" si="0"/>
        <v>0.66706306734847587</v>
      </c>
    </row>
    <row r="75" spans="2:18" x14ac:dyDescent="0.2">
      <c r="B75" s="126"/>
      <c r="C75" s="122" t="s">
        <v>60</v>
      </c>
      <c r="D75" s="248">
        <f>IFERROR(SUM(VLOOKUP($B$71&amp;$C75&amp;D$11,Data!$A$4:$AL$1118,MATCH(D$17,Data!$A$1:$AK$1,0),0)),"-")</f>
        <v>254077</v>
      </c>
      <c r="E75" s="249">
        <f>IFERROR(SUM(VLOOKUP($B$71&amp;$C75&amp;E$10,Data!$A$4:$AL$1118,MATCH(D$17,Data!$A$1:$AK$1,0),0))+SUM(VLOOKUP($B$71&amp;$C75&amp;E$9,Data!$A$4:$AL$1118,MATCH(D$17,Data!$A$1:$AK$1,0),0))+SUM(VLOOKUP($B$71&amp;$C75&amp;E$8,Data!$A$4:$AL$1118,MATCH(D$17,Data!$A$1:$AK$1,0),0))+SUM(VLOOKUP($B$71&amp;$C75&amp;E$11,Data!$A$4:$AL$1118,MATCH(D$17,Data!$A$1:$AK$1,0),0))+SUM(VLOOKUP($B$71&amp;$C75&amp;E$7,Data!$A$4:$AL$1118,MATCH(D$17,Data!$A$1:$AK$1,0),0)),"-")</f>
        <v>104789</v>
      </c>
      <c r="F75" s="249">
        <f>IFERROR(SUM(VLOOKUP($B$71&amp;$C75&amp;F$10,Data!$A$4:$AL$1118,MATCH(D$17,Data!$A$1:$AK$1,0),0))+SUM(VLOOKUP($B$71&amp;$C75&amp;F$9,Data!$A$4:$AL$1118,MATCH(D$17,Data!$A$1:$AK$1,0),0))+SUM(VLOOKUP($B$71&amp;$C75&amp;F$8,Data!$A$4:$AL$1118,MATCH(D$17,Data!$A$1:$AK$1,0),0))+SUM(VLOOKUP($B$71&amp;$C75&amp;F$11,Data!$A$4:$AL$1118,MATCH(D$17,Data!$A$1:$AK$1,0),0)),"-")</f>
        <v>84247</v>
      </c>
      <c r="G75" s="249">
        <f>IFERROR(SUM(VLOOKUP($B$71&amp;$C75&amp;G$11,Data!$A$4:$AL$1118,MATCH(D$17,Data!$A$1:$AK$1,0),0)),"-")</f>
        <v>38918</v>
      </c>
      <c r="H75" s="250">
        <f>IFERROR(SUM(VLOOKUP($B$71&amp;$C75&amp;H$11,Data!$A$4:$AL$1118,MATCH(D$17,Data!$A$1:$AK$1,0),0)),"-")</f>
        <v>26123</v>
      </c>
      <c r="I75" s="248">
        <f>IFERROR(SUM(VLOOKUP($B$71&amp;$C75&amp;I$11,Data!$A$4:$AL$1118,MATCH(I$17,Data!$A$1:$AK$1,0),0)),"-")</f>
        <v>176983</v>
      </c>
      <c r="J75" s="249">
        <f>IFERROR(SUM(VLOOKUP($B$71&amp;$C75&amp;J$10,Data!$A$4:$AL$1118,MATCH(I$17,Data!$A$1:$AK$1,0),0))+SUM(VLOOKUP($B$71&amp;$C75&amp;J$9,Data!$A$4:$AL$1118,MATCH(I$17,Data!$A$1:$AK$1,0),0))+SUM(VLOOKUP($B$71&amp;$C75&amp;J$8,Data!$A$4:$AL$1118,MATCH(I$17,Data!$A$1:$AK$1,0),0))+SUM(VLOOKUP($B$71&amp;$C75&amp;J$11,Data!$A$4:$AL$1118,MATCH(I$17,Data!$A$1:$AK$1,0),0))+SUM(VLOOKUP($B$71&amp;$C75&amp;J$7,Data!$A$4:$AL$1118,MATCH(I$17,Data!$A$1:$AK$1,0),0)),"-")</f>
        <v>72023</v>
      </c>
      <c r="K75" s="249">
        <f>IFERROR(SUM(VLOOKUP($B$71&amp;$C75&amp;K$10,Data!$A$4:$AL$1118,MATCH(I$17,Data!$A$1:$AK$1,0),0))+SUM(VLOOKUP($B$71&amp;$C75&amp;K$9,Data!$A$4:$AL$1118,MATCH(I$17,Data!$A$1:$AK$1,0),0))+SUM(VLOOKUP($B$71&amp;$C75&amp;K$8,Data!$A$4:$AL$1118,MATCH(I$17,Data!$A$1:$AK$1,0),0))+SUM(VLOOKUP($B$71&amp;$C75&amp;K$11,Data!$A$4:$AL$1118,MATCH(I$17,Data!$A$1:$AK$1,0),0)),"-")</f>
        <v>61313</v>
      </c>
      <c r="L75" s="249">
        <f>IFERROR(SUM(VLOOKUP($B$71&amp;$C75&amp;L$11,Data!$A$4:$AL$1118,MATCH(I$17,Data!$A$1:$AK$1,0),0)),"-")</f>
        <v>25622</v>
      </c>
      <c r="M75" s="250">
        <f>IFERROR(SUM(VLOOKUP($B$71&amp;$C75&amp;M$11,Data!$A$4:$AL$1118,MATCH(I$17,Data!$A$1:$AK$1,0),0)),"-")</f>
        <v>18025</v>
      </c>
      <c r="N75" s="245">
        <f t="shared" si="1"/>
        <v>0.69657229894874384</v>
      </c>
      <c r="O75" s="246">
        <f t="shared" si="0"/>
        <v>0.68731450820219675</v>
      </c>
      <c r="P75" s="246">
        <f t="shared" si="0"/>
        <v>0.72777665673555136</v>
      </c>
      <c r="Q75" s="246">
        <f t="shared" si="0"/>
        <v>0.65835860013361425</v>
      </c>
      <c r="R75" s="247">
        <f t="shared" si="0"/>
        <v>0.6900049764575279</v>
      </c>
    </row>
    <row r="76" spans="2:18" x14ac:dyDescent="0.2">
      <c r="B76" s="126"/>
      <c r="C76" s="122" t="s">
        <v>61</v>
      </c>
      <c r="D76" s="248">
        <f>IFERROR(SUM(VLOOKUP($B$71&amp;$C76&amp;D$11,Data!$A$4:$AL$1118,MATCH(D$17,Data!$A$1:$AK$1,0),0)),"-")</f>
        <v>248094</v>
      </c>
      <c r="E76" s="249">
        <f>IFERROR(SUM(VLOOKUP($B$71&amp;$C76&amp;E$10,Data!$A$4:$AL$1118,MATCH(D$17,Data!$A$1:$AK$1,0),0))+SUM(VLOOKUP($B$71&amp;$C76&amp;E$9,Data!$A$4:$AL$1118,MATCH(D$17,Data!$A$1:$AK$1,0),0))+SUM(VLOOKUP($B$71&amp;$C76&amp;E$8,Data!$A$4:$AL$1118,MATCH(D$17,Data!$A$1:$AK$1,0),0))+SUM(VLOOKUP($B$71&amp;$C76&amp;E$11,Data!$A$4:$AL$1118,MATCH(D$17,Data!$A$1:$AK$1,0),0))+SUM(VLOOKUP($B$71&amp;$C76&amp;E$7,Data!$A$4:$AL$1118,MATCH(D$17,Data!$A$1:$AK$1,0),0)),"-")</f>
        <v>102416</v>
      </c>
      <c r="F76" s="249">
        <f>IFERROR(SUM(VLOOKUP($B$71&amp;$C76&amp;F$10,Data!$A$4:$AL$1118,MATCH(D$17,Data!$A$1:$AK$1,0),0))+SUM(VLOOKUP($B$71&amp;$C76&amp;F$9,Data!$A$4:$AL$1118,MATCH(D$17,Data!$A$1:$AK$1,0),0))+SUM(VLOOKUP($B$71&amp;$C76&amp;F$8,Data!$A$4:$AL$1118,MATCH(D$17,Data!$A$1:$AK$1,0),0))+SUM(VLOOKUP($B$71&amp;$C76&amp;F$11,Data!$A$4:$AL$1118,MATCH(D$17,Data!$A$1:$AK$1,0),0)),"-")</f>
        <v>82526</v>
      </c>
      <c r="G76" s="249">
        <f>IFERROR(SUM(VLOOKUP($B$71&amp;$C76&amp;G$11,Data!$A$4:$AL$1118,MATCH(D$17,Data!$A$1:$AK$1,0),0)),"-")</f>
        <v>38813</v>
      </c>
      <c r="H76" s="250">
        <f>IFERROR(SUM(VLOOKUP($B$71&amp;$C76&amp;H$11,Data!$A$4:$AL$1118,MATCH(D$17,Data!$A$1:$AK$1,0),0)),"-")</f>
        <v>24339</v>
      </c>
      <c r="I76" s="248">
        <f>IFERROR(SUM(VLOOKUP($B$71&amp;$C76&amp;I$11,Data!$A$4:$AL$1118,MATCH(I$17,Data!$A$1:$AK$1,0),0)),"-")</f>
        <v>170678</v>
      </c>
      <c r="J76" s="249">
        <f>IFERROR(SUM(VLOOKUP($B$71&amp;$C76&amp;J$10,Data!$A$4:$AL$1118,MATCH(I$17,Data!$A$1:$AK$1,0),0))+SUM(VLOOKUP($B$71&amp;$C76&amp;J$9,Data!$A$4:$AL$1118,MATCH(I$17,Data!$A$1:$AK$1,0),0))+SUM(VLOOKUP($B$71&amp;$C76&amp;J$8,Data!$A$4:$AL$1118,MATCH(I$17,Data!$A$1:$AK$1,0),0))+SUM(VLOOKUP($B$71&amp;$C76&amp;J$11,Data!$A$4:$AL$1118,MATCH(I$17,Data!$A$1:$AK$1,0),0))+SUM(VLOOKUP($B$71&amp;$C76&amp;J$7,Data!$A$4:$AL$1118,MATCH(I$17,Data!$A$1:$AK$1,0),0)),"-")</f>
        <v>69791</v>
      </c>
      <c r="K76" s="249">
        <f>IFERROR(SUM(VLOOKUP($B$71&amp;$C76&amp;K$10,Data!$A$4:$AL$1118,MATCH(I$17,Data!$A$1:$AK$1,0),0))+SUM(VLOOKUP($B$71&amp;$C76&amp;K$9,Data!$A$4:$AL$1118,MATCH(I$17,Data!$A$1:$AK$1,0),0))+SUM(VLOOKUP($B$71&amp;$C76&amp;K$8,Data!$A$4:$AL$1118,MATCH(I$17,Data!$A$1:$AK$1,0),0))+SUM(VLOOKUP($B$71&amp;$C76&amp;K$11,Data!$A$4:$AL$1118,MATCH(I$17,Data!$A$1:$AK$1,0),0)),"-")</f>
        <v>59931</v>
      </c>
      <c r="L76" s="249">
        <f>IFERROR(SUM(VLOOKUP($B$71&amp;$C76&amp;L$11,Data!$A$4:$AL$1118,MATCH(I$17,Data!$A$1:$AK$1,0),0)),"-")</f>
        <v>24378</v>
      </c>
      <c r="M76" s="250">
        <f>IFERROR(SUM(VLOOKUP($B$71&amp;$C76&amp;M$11,Data!$A$4:$AL$1118,MATCH(I$17,Data!$A$1:$AK$1,0),0)),"-")</f>
        <v>16578</v>
      </c>
      <c r="N76" s="245">
        <f t="shared" si="1"/>
        <v>0.68795698404636951</v>
      </c>
      <c r="O76" s="246">
        <f t="shared" si="0"/>
        <v>0.68144625839712547</v>
      </c>
      <c r="P76" s="246">
        <f t="shared" si="0"/>
        <v>0.72620749824297792</v>
      </c>
      <c r="Q76" s="246">
        <f t="shared" si="0"/>
        <v>0.62808852703990936</v>
      </c>
      <c r="R76" s="247">
        <f t="shared" si="0"/>
        <v>0.68112905213854313</v>
      </c>
    </row>
    <row r="77" spans="2:18" x14ac:dyDescent="0.2">
      <c r="B77" s="126"/>
      <c r="C77" s="122" t="s">
        <v>62</v>
      </c>
      <c r="D77" s="248">
        <f>IFERROR(SUM(VLOOKUP($B$71&amp;$C77&amp;D$11,Data!$A$4:$AL$1118,MATCH(D$17,Data!$A$1:$AK$1,0),0)),"-")</f>
        <v>266878</v>
      </c>
      <c r="E77" s="249">
        <f>IFERROR(SUM(VLOOKUP($B$71&amp;$C77&amp;E$10,Data!$A$4:$AL$1118,MATCH(D$17,Data!$A$1:$AK$1,0),0))+SUM(VLOOKUP($B$71&amp;$C77&amp;E$9,Data!$A$4:$AL$1118,MATCH(D$17,Data!$A$1:$AK$1,0),0))+SUM(VLOOKUP($B$71&amp;$C77&amp;E$8,Data!$A$4:$AL$1118,MATCH(D$17,Data!$A$1:$AK$1,0),0))+SUM(VLOOKUP($B$71&amp;$C77&amp;E$11,Data!$A$4:$AL$1118,MATCH(D$17,Data!$A$1:$AK$1,0),0))+SUM(VLOOKUP($B$71&amp;$C77&amp;E$7,Data!$A$4:$AL$1118,MATCH(D$17,Data!$A$1:$AK$1,0),0)),"-")</f>
        <v>111543</v>
      </c>
      <c r="F77" s="249">
        <f>IFERROR(SUM(VLOOKUP($B$71&amp;$C77&amp;F$10,Data!$A$4:$AL$1118,MATCH(D$17,Data!$A$1:$AK$1,0),0))+SUM(VLOOKUP($B$71&amp;$C77&amp;F$9,Data!$A$4:$AL$1118,MATCH(D$17,Data!$A$1:$AK$1,0),0))+SUM(VLOOKUP($B$71&amp;$C77&amp;F$8,Data!$A$4:$AL$1118,MATCH(D$17,Data!$A$1:$AK$1,0),0))+SUM(VLOOKUP($B$71&amp;$C77&amp;F$11,Data!$A$4:$AL$1118,MATCH(D$17,Data!$A$1:$AK$1,0),0)),"-")</f>
        <v>87562</v>
      </c>
      <c r="G77" s="249">
        <f>IFERROR(SUM(VLOOKUP($B$71&amp;$C77&amp;G$11,Data!$A$4:$AL$1118,MATCH(D$17,Data!$A$1:$AK$1,0),0)),"-")</f>
        <v>42092</v>
      </c>
      <c r="H77" s="250">
        <f>IFERROR(SUM(VLOOKUP($B$71&amp;$C77&amp;H$11,Data!$A$4:$AL$1118,MATCH(D$17,Data!$A$1:$AK$1,0),0)),"-")</f>
        <v>25681</v>
      </c>
      <c r="I77" s="248">
        <f>IFERROR(SUM(VLOOKUP($B$71&amp;$C77&amp;I$11,Data!$A$4:$AL$1118,MATCH(I$17,Data!$A$1:$AK$1,0),0)),"-")</f>
        <v>183503</v>
      </c>
      <c r="J77" s="249">
        <f>IFERROR(SUM(VLOOKUP($B$71&amp;$C77&amp;J$10,Data!$A$4:$AL$1118,MATCH(I$17,Data!$A$1:$AK$1,0),0))+SUM(VLOOKUP($B$71&amp;$C77&amp;J$9,Data!$A$4:$AL$1118,MATCH(I$17,Data!$A$1:$AK$1,0),0))+SUM(VLOOKUP($B$71&amp;$C77&amp;J$8,Data!$A$4:$AL$1118,MATCH(I$17,Data!$A$1:$AK$1,0),0))+SUM(VLOOKUP($B$71&amp;$C77&amp;J$11,Data!$A$4:$AL$1118,MATCH(I$17,Data!$A$1:$AK$1,0),0))+SUM(VLOOKUP($B$71&amp;$C77&amp;J$7,Data!$A$4:$AL$1118,MATCH(I$17,Data!$A$1:$AK$1,0),0)),"-")</f>
        <v>73842</v>
      </c>
      <c r="K77" s="249">
        <f>IFERROR(SUM(VLOOKUP($B$71&amp;$C77&amp;K$10,Data!$A$4:$AL$1118,MATCH(I$17,Data!$A$1:$AK$1,0),0))+SUM(VLOOKUP($B$71&amp;$C77&amp;K$9,Data!$A$4:$AL$1118,MATCH(I$17,Data!$A$1:$AK$1,0),0))+SUM(VLOOKUP($B$71&amp;$C77&amp;K$8,Data!$A$4:$AL$1118,MATCH(I$17,Data!$A$1:$AK$1,0),0))+SUM(VLOOKUP($B$71&amp;$C77&amp;K$11,Data!$A$4:$AL$1118,MATCH(I$17,Data!$A$1:$AK$1,0),0)),"-")</f>
        <v>64303</v>
      </c>
      <c r="L77" s="249">
        <f>IFERROR(SUM(VLOOKUP($B$71&amp;$C77&amp;L$11,Data!$A$4:$AL$1118,MATCH(I$17,Data!$A$1:$AK$1,0),0)),"-")</f>
        <v>27527</v>
      </c>
      <c r="M77" s="250">
        <f>IFERROR(SUM(VLOOKUP($B$71&amp;$C77&amp;M$11,Data!$A$4:$AL$1118,MATCH(I$17,Data!$A$1:$AK$1,0),0)),"-")</f>
        <v>17831</v>
      </c>
      <c r="N77" s="245">
        <f t="shared" si="1"/>
        <v>0.68759133386790972</v>
      </c>
      <c r="O77" s="246">
        <f t="shared" si="0"/>
        <v>0.66200478739140955</v>
      </c>
      <c r="P77" s="246">
        <f t="shared" si="0"/>
        <v>0.73437107421027381</v>
      </c>
      <c r="Q77" s="246">
        <f t="shared" si="0"/>
        <v>0.6539722512591466</v>
      </c>
      <c r="R77" s="247">
        <f t="shared" si="0"/>
        <v>0.69432654491647516</v>
      </c>
    </row>
    <row r="78" spans="2:18" x14ac:dyDescent="0.2">
      <c r="B78" s="126"/>
      <c r="C78" s="122" t="s">
        <v>63</v>
      </c>
      <c r="D78" s="248">
        <f>IFERROR(SUM(VLOOKUP($B$71&amp;$C78&amp;D$11,Data!$A$4:$AL$1118,MATCH(D$17,Data!$A$1:$AK$1,0),0)),"-")</f>
        <v>268588</v>
      </c>
      <c r="E78" s="249">
        <f>IFERROR(SUM(VLOOKUP($B$71&amp;$C78&amp;E$10,Data!$A$4:$AL$1118,MATCH(D$17,Data!$A$1:$AK$1,0),0))+SUM(VLOOKUP($B$71&amp;$C78&amp;E$9,Data!$A$4:$AL$1118,MATCH(D$17,Data!$A$1:$AK$1,0),0))+SUM(VLOOKUP($B$71&amp;$C78&amp;E$8,Data!$A$4:$AL$1118,MATCH(D$17,Data!$A$1:$AK$1,0),0))+SUM(VLOOKUP($B$71&amp;$C78&amp;E$11,Data!$A$4:$AL$1118,MATCH(D$17,Data!$A$1:$AK$1,0),0))+SUM(VLOOKUP($B$71&amp;$C78&amp;E$7,Data!$A$4:$AL$1118,MATCH(D$17,Data!$A$1:$AK$1,0),0)),"-")</f>
        <v>113324</v>
      </c>
      <c r="F78" s="249">
        <f>IFERROR(SUM(VLOOKUP($B$71&amp;$C78&amp;F$10,Data!$A$4:$AL$1118,MATCH(D$17,Data!$A$1:$AK$1,0),0))+SUM(VLOOKUP($B$71&amp;$C78&amp;F$9,Data!$A$4:$AL$1118,MATCH(D$17,Data!$A$1:$AK$1,0),0))+SUM(VLOOKUP($B$71&amp;$C78&amp;F$8,Data!$A$4:$AL$1118,MATCH(D$17,Data!$A$1:$AK$1,0),0))+SUM(VLOOKUP($B$71&amp;$C78&amp;F$11,Data!$A$4:$AL$1118,MATCH(D$17,Data!$A$1:$AK$1,0),0)),"-")</f>
        <v>87653</v>
      </c>
      <c r="G78" s="249">
        <f>IFERROR(SUM(VLOOKUP($B$71&amp;$C78&amp;G$11,Data!$A$4:$AL$1118,MATCH(D$17,Data!$A$1:$AK$1,0),0)),"-")</f>
        <v>41757</v>
      </c>
      <c r="H78" s="250">
        <f>IFERROR(SUM(VLOOKUP($B$71&amp;$C78&amp;H$11,Data!$A$4:$AL$1118,MATCH(D$17,Data!$A$1:$AK$1,0),0)),"-")</f>
        <v>25854</v>
      </c>
      <c r="I78" s="248">
        <f>IFERROR(SUM(VLOOKUP($B$71&amp;$C78&amp;I$11,Data!$A$4:$AL$1118,MATCH(I$17,Data!$A$1:$AK$1,0),0)),"-")</f>
        <v>180905</v>
      </c>
      <c r="J78" s="249">
        <f>IFERROR(SUM(VLOOKUP($B$71&amp;$C78&amp;J$10,Data!$A$4:$AL$1118,MATCH(I$17,Data!$A$1:$AK$1,0),0))+SUM(VLOOKUP($B$71&amp;$C78&amp;J$9,Data!$A$4:$AL$1118,MATCH(I$17,Data!$A$1:$AK$1,0),0))+SUM(VLOOKUP($B$71&amp;$C78&amp;J$8,Data!$A$4:$AL$1118,MATCH(I$17,Data!$A$1:$AK$1,0),0))+SUM(VLOOKUP($B$71&amp;$C78&amp;J$11,Data!$A$4:$AL$1118,MATCH(I$17,Data!$A$1:$AK$1,0),0))+SUM(VLOOKUP($B$71&amp;$C78&amp;J$7,Data!$A$4:$AL$1118,MATCH(I$17,Data!$A$1:$AK$1,0),0)),"-")</f>
        <v>72934</v>
      </c>
      <c r="K78" s="249">
        <f>IFERROR(SUM(VLOOKUP($B$71&amp;$C78&amp;K$10,Data!$A$4:$AL$1118,MATCH(I$17,Data!$A$1:$AK$1,0),0))+SUM(VLOOKUP($B$71&amp;$C78&amp;K$9,Data!$A$4:$AL$1118,MATCH(I$17,Data!$A$1:$AK$1,0),0))+SUM(VLOOKUP($B$71&amp;$C78&amp;K$8,Data!$A$4:$AL$1118,MATCH(I$17,Data!$A$1:$AK$1,0),0))+SUM(VLOOKUP($B$71&amp;$C78&amp;K$11,Data!$A$4:$AL$1118,MATCH(I$17,Data!$A$1:$AK$1,0),0)),"-")</f>
        <v>64244</v>
      </c>
      <c r="L78" s="249">
        <f>IFERROR(SUM(VLOOKUP($B$71&amp;$C78&amp;L$11,Data!$A$4:$AL$1118,MATCH(I$17,Data!$A$1:$AK$1,0),0)),"-")</f>
        <v>26888</v>
      </c>
      <c r="M78" s="250">
        <f>IFERROR(SUM(VLOOKUP($B$71&amp;$C78&amp;M$11,Data!$A$4:$AL$1118,MATCH(I$17,Data!$A$1:$AK$1,0),0)),"-")</f>
        <v>16839</v>
      </c>
      <c r="N78" s="245">
        <f t="shared" si="1"/>
        <v>0.67354088790266131</v>
      </c>
      <c r="O78" s="246">
        <f t="shared" si="0"/>
        <v>0.64358829550668883</v>
      </c>
      <c r="P78" s="246">
        <f t="shared" si="0"/>
        <v>0.73293555269072364</v>
      </c>
      <c r="Q78" s="246">
        <f t="shared" si="0"/>
        <v>0.64391599013339085</v>
      </c>
      <c r="R78" s="247">
        <f t="shared" si="0"/>
        <v>0.65131120909723839</v>
      </c>
    </row>
    <row r="79" spans="2:18" x14ac:dyDescent="0.2">
      <c r="B79" s="126"/>
      <c r="C79" s="122" t="s">
        <v>64</v>
      </c>
      <c r="D79" s="248">
        <f>IFERROR(SUM(VLOOKUP($B$71&amp;$C79&amp;D$11,Data!$A$4:$AL$1118,MATCH(D$17,Data!$A$1:$AK$1,0),0)),"-")</f>
        <v>289260</v>
      </c>
      <c r="E79" s="249">
        <f>IFERROR(SUM(VLOOKUP($B$71&amp;$C79&amp;E$10,Data!$A$4:$AL$1118,MATCH(D$17,Data!$A$1:$AK$1,0),0))+SUM(VLOOKUP($B$71&amp;$C79&amp;E$9,Data!$A$4:$AL$1118,MATCH(D$17,Data!$A$1:$AK$1,0),0))+SUM(VLOOKUP($B$71&amp;$C79&amp;E$8,Data!$A$4:$AL$1118,MATCH(D$17,Data!$A$1:$AK$1,0),0))+SUM(VLOOKUP($B$71&amp;$C79&amp;E$11,Data!$A$4:$AL$1118,MATCH(D$17,Data!$A$1:$AK$1,0),0))+SUM(VLOOKUP($B$71&amp;$C79&amp;E$7,Data!$A$4:$AL$1118,MATCH(D$17,Data!$A$1:$AK$1,0),0)),"-")</f>
        <v>122117</v>
      </c>
      <c r="F79" s="249">
        <f>IFERROR(SUM(VLOOKUP($B$71&amp;$C79&amp;F$10,Data!$A$4:$AL$1118,MATCH(D$17,Data!$A$1:$AK$1,0),0))+SUM(VLOOKUP($B$71&amp;$C79&amp;F$9,Data!$A$4:$AL$1118,MATCH(D$17,Data!$A$1:$AK$1,0),0))+SUM(VLOOKUP($B$71&amp;$C79&amp;F$8,Data!$A$4:$AL$1118,MATCH(D$17,Data!$A$1:$AK$1,0),0))+SUM(VLOOKUP($B$71&amp;$C79&amp;F$11,Data!$A$4:$AL$1118,MATCH(D$17,Data!$A$1:$AK$1,0),0)),"-")</f>
        <v>95023</v>
      </c>
      <c r="G79" s="249">
        <f>IFERROR(SUM(VLOOKUP($B$71&amp;$C79&amp;G$11,Data!$A$4:$AL$1118,MATCH(D$17,Data!$A$1:$AK$1,0),0)),"-")</f>
        <v>43946</v>
      </c>
      <c r="H79" s="250">
        <f>IFERROR(SUM(VLOOKUP($B$71&amp;$C79&amp;H$11,Data!$A$4:$AL$1118,MATCH(D$17,Data!$A$1:$AK$1,0),0)),"-")</f>
        <v>28174</v>
      </c>
      <c r="I79" s="248">
        <f>IFERROR(SUM(VLOOKUP($B$71&amp;$C79&amp;I$11,Data!$A$4:$AL$1118,MATCH(I$17,Data!$A$1:$AK$1,0),0)),"-")</f>
        <v>194491</v>
      </c>
      <c r="J79" s="249">
        <f>IFERROR(SUM(VLOOKUP($B$71&amp;$C79&amp;J$10,Data!$A$4:$AL$1118,MATCH(I$17,Data!$A$1:$AK$1,0),0))+SUM(VLOOKUP($B$71&amp;$C79&amp;J$9,Data!$A$4:$AL$1118,MATCH(I$17,Data!$A$1:$AK$1,0),0))+SUM(VLOOKUP($B$71&amp;$C79&amp;J$8,Data!$A$4:$AL$1118,MATCH(I$17,Data!$A$1:$AK$1,0),0))+SUM(VLOOKUP($B$71&amp;$C79&amp;J$11,Data!$A$4:$AL$1118,MATCH(I$17,Data!$A$1:$AK$1,0),0))+SUM(VLOOKUP($B$71&amp;$C79&amp;J$7,Data!$A$4:$AL$1118,MATCH(I$17,Data!$A$1:$AK$1,0),0)),"-")</f>
        <v>78974</v>
      </c>
      <c r="K79" s="249">
        <f>IFERROR(SUM(VLOOKUP($B$71&amp;$C79&amp;K$10,Data!$A$4:$AL$1118,MATCH(I$17,Data!$A$1:$AK$1,0),0))+SUM(VLOOKUP($B$71&amp;$C79&amp;K$9,Data!$A$4:$AL$1118,MATCH(I$17,Data!$A$1:$AK$1,0),0))+SUM(VLOOKUP($B$71&amp;$C79&amp;K$8,Data!$A$4:$AL$1118,MATCH(I$17,Data!$A$1:$AK$1,0),0))+SUM(VLOOKUP($B$71&amp;$C79&amp;K$11,Data!$A$4:$AL$1118,MATCH(I$17,Data!$A$1:$AK$1,0),0)),"-")</f>
        <v>68339</v>
      </c>
      <c r="L79" s="249">
        <f>IFERROR(SUM(VLOOKUP($B$71&amp;$C79&amp;L$11,Data!$A$4:$AL$1118,MATCH(I$17,Data!$A$1:$AK$1,0),0)),"-")</f>
        <v>29187</v>
      </c>
      <c r="M79" s="250">
        <f>IFERROR(SUM(VLOOKUP($B$71&amp;$C79&amp;M$11,Data!$A$4:$AL$1118,MATCH(I$17,Data!$A$1:$AK$1,0),0)),"-")</f>
        <v>17991</v>
      </c>
      <c r="N79" s="245">
        <f t="shared" si="1"/>
        <v>0.67237433450874651</v>
      </c>
      <c r="O79" s="246">
        <f t="shared" si="0"/>
        <v>0.6467076655993842</v>
      </c>
      <c r="P79" s="246">
        <f t="shared" si="0"/>
        <v>0.71918377655935928</v>
      </c>
      <c r="Q79" s="246">
        <f t="shared" si="0"/>
        <v>0.66415600964820465</v>
      </c>
      <c r="R79" s="247">
        <f t="shared" si="0"/>
        <v>0.63856747355718035</v>
      </c>
    </row>
    <row r="80" spans="2:18" x14ac:dyDescent="0.2">
      <c r="B80" s="126"/>
      <c r="C80" s="122" t="s">
        <v>65</v>
      </c>
      <c r="D80" s="248">
        <f>IFERROR(SUM(VLOOKUP($B$71&amp;$C80&amp;D$11,Data!$A$4:$AL$1118,MATCH(D$17,Data!$A$1:$AK$1,0),0)),"-")</f>
        <v>293525</v>
      </c>
      <c r="E80" s="249">
        <f>IFERROR(SUM(VLOOKUP($B$71&amp;$C80&amp;E$10,Data!$A$4:$AL$1118,MATCH(D$17,Data!$A$1:$AK$1,0),0))+SUM(VLOOKUP($B$71&amp;$C80&amp;E$9,Data!$A$4:$AL$1118,MATCH(D$17,Data!$A$1:$AK$1,0),0))+SUM(VLOOKUP($B$71&amp;$C80&amp;E$8,Data!$A$4:$AL$1118,MATCH(D$17,Data!$A$1:$AK$1,0),0))+SUM(VLOOKUP($B$71&amp;$C80&amp;E$11,Data!$A$4:$AL$1118,MATCH(D$17,Data!$A$1:$AK$1,0),0))+SUM(VLOOKUP($B$71&amp;$C80&amp;E$7,Data!$A$4:$AL$1118,MATCH(D$17,Data!$A$1:$AK$1,0),0)),"-")</f>
        <v>125329</v>
      </c>
      <c r="F80" s="249">
        <f>IFERROR(SUM(VLOOKUP($B$71&amp;$C80&amp;F$10,Data!$A$4:$AL$1118,MATCH(D$17,Data!$A$1:$AK$1,0),0))+SUM(VLOOKUP($B$71&amp;$C80&amp;F$9,Data!$A$4:$AL$1118,MATCH(D$17,Data!$A$1:$AK$1,0),0))+SUM(VLOOKUP($B$71&amp;$C80&amp;F$8,Data!$A$4:$AL$1118,MATCH(D$17,Data!$A$1:$AK$1,0),0))+SUM(VLOOKUP($B$71&amp;$C80&amp;F$11,Data!$A$4:$AL$1118,MATCH(D$17,Data!$A$1:$AK$1,0),0)),"-")</f>
        <v>95779</v>
      </c>
      <c r="G80" s="249">
        <f>IFERROR(SUM(VLOOKUP($B$71&amp;$C80&amp;G$11,Data!$A$4:$AL$1118,MATCH(D$17,Data!$A$1:$AK$1,0),0)),"-")</f>
        <v>44389</v>
      </c>
      <c r="H80" s="250">
        <f>IFERROR(SUM(VLOOKUP($B$71&amp;$C80&amp;H$11,Data!$A$4:$AL$1118,MATCH(D$17,Data!$A$1:$AK$1,0),0)),"-")</f>
        <v>28028</v>
      </c>
      <c r="I80" s="248">
        <f>IFERROR(SUM(VLOOKUP($B$71&amp;$C80&amp;I$11,Data!$A$4:$AL$1118,MATCH(I$17,Data!$A$1:$AK$1,0),0)),"-")</f>
        <v>185988</v>
      </c>
      <c r="J80" s="249">
        <f>IFERROR(SUM(VLOOKUP($B$71&amp;$C80&amp;J$10,Data!$A$4:$AL$1118,MATCH(I$17,Data!$A$1:$AK$1,0),0))+SUM(VLOOKUP($B$71&amp;$C80&amp;J$9,Data!$A$4:$AL$1118,MATCH(I$17,Data!$A$1:$AK$1,0),0))+SUM(VLOOKUP($B$71&amp;$C80&amp;J$8,Data!$A$4:$AL$1118,MATCH(I$17,Data!$A$1:$AK$1,0),0))+SUM(VLOOKUP($B$71&amp;$C80&amp;J$11,Data!$A$4:$AL$1118,MATCH(I$17,Data!$A$1:$AK$1,0),0))+SUM(VLOOKUP($B$71&amp;$C80&amp;J$7,Data!$A$4:$AL$1118,MATCH(I$17,Data!$A$1:$AK$1,0),0)),"-")</f>
        <v>74064</v>
      </c>
      <c r="K80" s="249">
        <f>IFERROR(SUM(VLOOKUP($B$71&amp;$C80&amp;K$10,Data!$A$4:$AL$1118,MATCH(I$17,Data!$A$1:$AK$1,0),0))+SUM(VLOOKUP($B$71&amp;$C80&amp;K$9,Data!$A$4:$AL$1118,MATCH(I$17,Data!$A$1:$AK$1,0),0))+SUM(VLOOKUP($B$71&amp;$C80&amp;K$8,Data!$A$4:$AL$1118,MATCH(I$17,Data!$A$1:$AK$1,0),0))+SUM(VLOOKUP($B$71&amp;$C80&amp;K$11,Data!$A$4:$AL$1118,MATCH(I$17,Data!$A$1:$AK$1,0),0)),"-")</f>
        <v>67893</v>
      </c>
      <c r="L80" s="249">
        <f>IFERROR(SUM(VLOOKUP($B$71&amp;$C80&amp;L$11,Data!$A$4:$AL$1118,MATCH(I$17,Data!$A$1:$AK$1,0),0)),"-")</f>
        <v>27051</v>
      </c>
      <c r="M80" s="250">
        <f>IFERROR(SUM(VLOOKUP($B$71&amp;$C80&amp;M$11,Data!$A$4:$AL$1118,MATCH(I$17,Data!$A$1:$AK$1,0),0)),"-")</f>
        <v>16980</v>
      </c>
      <c r="N80" s="245">
        <f t="shared" si="1"/>
        <v>0.6336359764926327</v>
      </c>
      <c r="O80" s="246">
        <f t="shared" si="0"/>
        <v>0.59095660222294921</v>
      </c>
      <c r="P80" s="246">
        <f t="shared" si="0"/>
        <v>0.70885058311320848</v>
      </c>
      <c r="Q80" s="246">
        <f t="shared" si="0"/>
        <v>0.6094077361508482</v>
      </c>
      <c r="R80" s="247">
        <f t="shared" si="0"/>
        <v>0.6058227486798915</v>
      </c>
    </row>
    <row r="81" spans="2:18" x14ac:dyDescent="0.2">
      <c r="B81" s="126"/>
      <c r="C81" s="159" t="s">
        <v>66</v>
      </c>
      <c r="D81" s="248">
        <f>IFERROR(SUM(VLOOKUP($B$71&amp;$C81&amp;D$11,Data!$A$4:$AL$1118,MATCH(D$17,Data!$A$1:$AK$1,0),0)),"-")</f>
        <v>276950</v>
      </c>
      <c r="E81" s="249">
        <f>IFERROR(SUM(VLOOKUP($B$71&amp;$C81&amp;E$10,Data!$A$4:$AL$1118,MATCH(D$17,Data!$A$1:$AK$1,0),0))+SUM(VLOOKUP($B$71&amp;$C81&amp;E$9,Data!$A$4:$AL$1118,MATCH(D$17,Data!$A$1:$AK$1,0),0))+SUM(VLOOKUP($B$71&amp;$C81&amp;E$8,Data!$A$4:$AL$1118,MATCH(D$17,Data!$A$1:$AK$1,0),0))+SUM(VLOOKUP($B$71&amp;$C81&amp;E$11,Data!$A$4:$AL$1118,MATCH(D$17,Data!$A$1:$AK$1,0),0))+SUM(VLOOKUP($B$71&amp;$C81&amp;E$7,Data!$A$4:$AL$1118,MATCH(D$17,Data!$A$1:$AK$1,0),0)),"-")</f>
        <v>117840</v>
      </c>
      <c r="F81" s="249">
        <f>IFERROR(SUM(VLOOKUP($B$71&amp;$C81&amp;F$10,Data!$A$4:$AL$1118,MATCH(D$17,Data!$A$1:$AK$1,0),0))+SUM(VLOOKUP($B$71&amp;$C81&amp;F$9,Data!$A$4:$AL$1118,MATCH(D$17,Data!$A$1:$AK$1,0),0))+SUM(VLOOKUP($B$71&amp;$C81&amp;F$8,Data!$A$4:$AL$1118,MATCH(D$17,Data!$A$1:$AK$1,0),0))+SUM(VLOOKUP($B$71&amp;$C81&amp;F$11,Data!$A$4:$AL$1118,MATCH(D$17,Data!$A$1:$AK$1,0),0)),"-")</f>
        <v>89468</v>
      </c>
      <c r="G81" s="249">
        <f>IFERROR(SUM(VLOOKUP($B$71&amp;$C81&amp;G$11,Data!$A$4:$AL$1118,MATCH(D$17,Data!$A$1:$AK$1,0),0)),"-")</f>
        <v>42317</v>
      </c>
      <c r="H81" s="250">
        <f>IFERROR(SUM(VLOOKUP($B$71&amp;$C81&amp;H$11,Data!$A$4:$AL$1118,MATCH(D$17,Data!$A$1:$AK$1,0),0)),"-")</f>
        <v>27325</v>
      </c>
      <c r="I81" s="248">
        <f>IFERROR(SUM(VLOOKUP($B$71&amp;$C81&amp;I$11,Data!$A$4:$AL$1118,MATCH(I$17,Data!$A$1:$AK$1,0),0)),"-")</f>
        <v>167023</v>
      </c>
      <c r="J81" s="249">
        <f>IFERROR(SUM(VLOOKUP($B$71&amp;$C81&amp;J$10,Data!$A$4:$AL$1118,MATCH(I$17,Data!$A$1:$AK$1,0),0))+SUM(VLOOKUP($B$71&amp;$C81&amp;J$9,Data!$A$4:$AL$1118,MATCH(I$17,Data!$A$1:$AK$1,0),0))+SUM(VLOOKUP($B$71&amp;$C81&amp;J$8,Data!$A$4:$AL$1118,MATCH(I$17,Data!$A$1:$AK$1,0),0))+SUM(VLOOKUP($B$71&amp;$C81&amp;J$11,Data!$A$4:$AL$1118,MATCH(I$17,Data!$A$1:$AK$1,0),0))+SUM(VLOOKUP($B$71&amp;$C81&amp;J$7,Data!$A$4:$AL$1118,MATCH(I$17,Data!$A$1:$AK$1,0),0)),"-")</f>
        <v>66522</v>
      </c>
      <c r="K81" s="249">
        <f>IFERROR(SUM(VLOOKUP($B$71&amp;$C81&amp;K$10,Data!$A$4:$AL$1118,MATCH(I$17,Data!$A$1:$AK$1,0),0))+SUM(VLOOKUP($B$71&amp;$C81&amp;K$9,Data!$A$4:$AL$1118,MATCH(I$17,Data!$A$1:$AK$1,0),0))+SUM(VLOOKUP($B$71&amp;$C81&amp;K$8,Data!$A$4:$AL$1118,MATCH(I$17,Data!$A$1:$AK$1,0),0))+SUM(VLOOKUP($B$71&amp;$C81&amp;K$11,Data!$A$4:$AL$1118,MATCH(I$17,Data!$A$1:$AK$1,0),0)),"-")</f>
        <v>61768</v>
      </c>
      <c r="L81" s="249">
        <f>IFERROR(SUM(VLOOKUP($B$71&amp;$C81&amp;L$11,Data!$A$4:$AL$1118,MATCH(I$17,Data!$A$1:$AK$1,0),0)),"-")</f>
        <v>23847</v>
      </c>
      <c r="M81" s="250">
        <f>IFERROR(SUM(VLOOKUP($B$71&amp;$C81&amp;M$11,Data!$A$4:$AL$1118,MATCH(I$17,Data!$A$1:$AK$1,0),0)),"-")</f>
        <v>14886</v>
      </c>
      <c r="N81" s="245">
        <f t="shared" si="1"/>
        <v>0.60307997833543958</v>
      </c>
      <c r="O81" s="246">
        <f t="shared" si="0"/>
        <v>0.56451120162932789</v>
      </c>
      <c r="P81" s="246">
        <f t="shared" si="0"/>
        <v>0.69039209549783165</v>
      </c>
      <c r="Q81" s="246">
        <f t="shared" si="0"/>
        <v>0.5635323865113312</v>
      </c>
      <c r="R81" s="247">
        <f t="shared" si="0"/>
        <v>0.54477584629460196</v>
      </c>
    </row>
    <row r="82" spans="2:18" x14ac:dyDescent="0.2">
      <c r="B82" s="126"/>
      <c r="C82" s="127" t="s">
        <v>67</v>
      </c>
      <c r="D82" s="248">
        <f>IFERROR(SUM(VLOOKUP($B$71&amp;$C82&amp;D$11,Data!$A$4:$AL$1118,MATCH(D$17,Data!$A$1:$AK$1,0),0)),"-")</f>
        <v>305211</v>
      </c>
      <c r="E82" s="249">
        <f>IFERROR(SUM(VLOOKUP($B$71&amp;$C82&amp;E$10,Data!$A$4:$AL$1118,MATCH(D$17,Data!$A$1:$AK$1,0),0))+SUM(VLOOKUP($B$71&amp;$C82&amp;E$9,Data!$A$4:$AL$1118,MATCH(D$17,Data!$A$1:$AK$1,0),0))+SUM(VLOOKUP($B$71&amp;$C82&amp;E$8,Data!$A$4:$AL$1118,MATCH(D$17,Data!$A$1:$AK$1,0),0))+SUM(VLOOKUP($B$71&amp;$C82&amp;E$11,Data!$A$4:$AL$1118,MATCH(D$17,Data!$A$1:$AK$1,0),0))+SUM(VLOOKUP($B$71&amp;$C82&amp;E$7,Data!$A$4:$AL$1118,MATCH(D$17,Data!$A$1:$AK$1,0),0)),"-")</f>
        <v>130608</v>
      </c>
      <c r="F82" s="249">
        <f>IFERROR(SUM(VLOOKUP($B$71&amp;$C82&amp;F$10,Data!$A$4:$AL$1118,MATCH(D$17,Data!$A$1:$AK$1,0),0))+SUM(VLOOKUP($B$71&amp;$C82&amp;F$9,Data!$A$4:$AL$1118,MATCH(D$17,Data!$A$1:$AK$1,0),0))+SUM(VLOOKUP($B$71&amp;$C82&amp;F$8,Data!$A$4:$AL$1118,MATCH(D$17,Data!$A$1:$AK$1,0),0))+SUM(VLOOKUP($B$71&amp;$C82&amp;F$11,Data!$A$4:$AL$1118,MATCH(D$17,Data!$A$1:$AK$1,0),0)),"-")</f>
        <v>98119</v>
      </c>
      <c r="G82" s="249">
        <f>IFERROR(SUM(VLOOKUP($B$71&amp;$C82&amp;G$11,Data!$A$4:$AL$1118,MATCH(D$17,Data!$A$1:$AK$1,0),0)),"-")</f>
        <v>45648</v>
      </c>
      <c r="H82" s="250">
        <f>IFERROR(SUM(VLOOKUP($B$71&amp;$C82&amp;H$11,Data!$A$4:$AL$1118,MATCH(D$17,Data!$A$1:$AK$1,0),0)),"-")</f>
        <v>30836</v>
      </c>
      <c r="I82" s="248">
        <f>IFERROR(SUM(VLOOKUP($B$71&amp;$C82&amp;I$11,Data!$A$4:$AL$1118,MATCH(I$17,Data!$A$1:$AK$1,0),0)),"-")</f>
        <v>177057</v>
      </c>
      <c r="J82" s="249">
        <f>IFERROR(SUM(VLOOKUP($B$71&amp;$C82&amp;J$10,Data!$A$4:$AL$1118,MATCH(I$17,Data!$A$1:$AK$1,0),0))+SUM(VLOOKUP($B$71&amp;$C82&amp;J$9,Data!$A$4:$AL$1118,MATCH(I$17,Data!$A$1:$AK$1,0),0))+SUM(VLOOKUP($B$71&amp;$C82&amp;J$8,Data!$A$4:$AL$1118,MATCH(I$17,Data!$A$1:$AK$1,0),0))+SUM(VLOOKUP($B$71&amp;$C82&amp;J$11,Data!$A$4:$AL$1118,MATCH(I$17,Data!$A$1:$AK$1,0),0))+SUM(VLOOKUP($B$71&amp;$C82&amp;J$7,Data!$A$4:$AL$1118,MATCH(I$17,Data!$A$1:$AK$1,0),0)),"-")</f>
        <v>67865</v>
      </c>
      <c r="K82" s="249">
        <f>IFERROR(SUM(VLOOKUP($B$71&amp;$C82&amp;K$10,Data!$A$4:$AL$1118,MATCH(I$17,Data!$A$1:$AK$1,0),0))+SUM(VLOOKUP($B$71&amp;$C82&amp;K$9,Data!$A$4:$AL$1118,MATCH(I$17,Data!$A$1:$AK$1,0),0))+SUM(VLOOKUP($B$71&amp;$C82&amp;K$8,Data!$A$4:$AL$1118,MATCH(I$17,Data!$A$1:$AK$1,0),0))+SUM(VLOOKUP($B$71&amp;$C82&amp;K$11,Data!$A$4:$AL$1118,MATCH(I$17,Data!$A$1:$AK$1,0),0)),"-")</f>
        <v>67373</v>
      </c>
      <c r="L82" s="249">
        <f>IFERROR(SUM(VLOOKUP($B$71&amp;$C82&amp;L$11,Data!$A$4:$AL$1118,MATCH(I$17,Data!$A$1:$AK$1,0),0)),"-")</f>
        <v>26447</v>
      </c>
      <c r="M82" s="250">
        <f>IFERROR(SUM(VLOOKUP($B$71&amp;$C82&amp;M$11,Data!$A$4:$AL$1118,MATCH(I$17,Data!$A$1:$AK$1,0),0)),"-")</f>
        <v>15372</v>
      </c>
      <c r="N82" s="245">
        <f t="shared" si="1"/>
        <v>0.58011342972566515</v>
      </c>
      <c r="O82" s="246">
        <f t="shared" si="0"/>
        <v>0.51960829351953941</v>
      </c>
      <c r="P82" s="246">
        <f t="shared" si="0"/>
        <v>0.6866458076417411</v>
      </c>
      <c r="Q82" s="246">
        <f t="shared" si="0"/>
        <v>0.57936820890290919</v>
      </c>
      <c r="R82" s="247">
        <f t="shared" ref="R82" si="10">IFERROR(M82/H82, "-")</f>
        <v>0.49850823712543779</v>
      </c>
    </row>
    <row r="83" spans="2:18" x14ac:dyDescent="0.2">
      <c r="B83" s="128"/>
      <c r="C83" s="129" t="str">
        <f>'Category A Calls'!C82</f>
        <v>2015-16 Total</v>
      </c>
      <c r="D83" s="251">
        <f>SUM(D71:D82)</f>
        <v>3181829</v>
      </c>
      <c r="E83" s="252">
        <f t="shared" ref="E83:F83" si="11">SUM(E71:E82)</f>
        <v>1333574</v>
      </c>
      <c r="F83" s="252">
        <f t="shared" si="11"/>
        <v>1043698</v>
      </c>
      <c r="G83" s="252">
        <f>SUM(G71:G82)</f>
        <v>490501</v>
      </c>
      <c r="H83" s="253">
        <f>SUM(H71:H82)</f>
        <v>314056</v>
      </c>
      <c r="I83" s="251">
        <f>SUM(I71:I82)</f>
        <v>2139749</v>
      </c>
      <c r="J83" s="252">
        <f t="shared" ref="J83" si="12">SUM(J71:J82)</f>
        <v>871133</v>
      </c>
      <c r="K83" s="252">
        <f t="shared" ref="K83" si="13">SUM(K71:K82)</f>
        <v>756533</v>
      </c>
      <c r="L83" s="252">
        <f>SUM(L71:L82)</f>
        <v>312331</v>
      </c>
      <c r="M83" s="253">
        <f>SUM(M71:M82)</f>
        <v>199752</v>
      </c>
      <c r="N83" s="160">
        <f t="shared" si="1"/>
        <v>0.67249025639027116</v>
      </c>
      <c r="O83" s="254">
        <f t="shared" si="1"/>
        <v>0.65323184165258175</v>
      </c>
      <c r="P83" s="254">
        <f t="shared" si="1"/>
        <v>0.72485814862153608</v>
      </c>
      <c r="Q83" s="254">
        <f t="shared" si="1"/>
        <v>0.63675915033812369</v>
      </c>
      <c r="R83" s="161">
        <f t="shared" si="1"/>
        <v>0.63603943245790562</v>
      </c>
    </row>
    <row r="84" spans="2:18" x14ac:dyDescent="0.2">
      <c r="B84" s="130" t="s">
        <v>202</v>
      </c>
      <c r="D84" s="131" t="s">
        <v>206</v>
      </c>
      <c r="I84" s="131" t="s">
        <v>206</v>
      </c>
      <c r="N84" s="131" t="s">
        <v>206</v>
      </c>
    </row>
    <row r="85" spans="2:18" x14ac:dyDescent="0.2">
      <c r="D85" s="131" t="s">
        <v>323</v>
      </c>
      <c r="I85" s="131" t="s">
        <v>323</v>
      </c>
      <c r="N85" s="131" t="s">
        <v>323</v>
      </c>
    </row>
    <row r="86" spans="2:18" x14ac:dyDescent="0.2">
      <c r="D86" s="131" t="s">
        <v>295</v>
      </c>
      <c r="I86" s="131" t="s">
        <v>295</v>
      </c>
      <c r="N86" s="131" t="s">
        <v>295</v>
      </c>
    </row>
  </sheetData>
  <hyperlinks>
    <hyperlink ref="C1" location="'Selection Sheet'!A1" display="Contents page"/>
    <hyperlink ref="C7" r:id="rId1"/>
  </hyperlinks>
  <pageMargins left="0.7" right="0.7" top="0.75" bottom="0.75" header="0.3" footer="0.3"/>
  <pageSetup paperSize="9" orientation="portrait" r:id="rId2"/>
  <headerFooter>
    <oddFooter>Page &amp;P of &amp;N</oddFooter>
  </headerFooter>
  <rowBreaks count="1" manualBreakCount="1">
    <brk id="44" max="17" man="1"/>
  </rowBreaks>
  <colBreaks count="1" manualBreakCount="1">
    <brk id="13"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AN995"/>
  <sheetViews>
    <sheetView zoomScaleNormal="100" workbookViewId="0">
      <pane xSplit="8" ySplit="3" topLeftCell="AA906" activePane="bottomRight" state="frozen"/>
      <selection activeCell="AK541" sqref="AK541"/>
      <selection pane="topRight" activeCell="AK541" sqref="AK541"/>
      <selection pane="bottomLeft" activeCell="AK541" sqref="AK541"/>
      <selection pane="bottomRight" activeCell="AG886" sqref="AG886"/>
    </sheetView>
  </sheetViews>
  <sheetFormatPr defaultRowHeight="11.25" x14ac:dyDescent="0.2"/>
  <cols>
    <col min="1" max="1" width="18.7109375" style="12" bestFit="1" customWidth="1"/>
    <col min="2" max="2" width="1.85546875" style="12" customWidth="1"/>
    <col min="3" max="3" width="6.7109375" style="12" bestFit="1" customWidth="1"/>
    <col min="4" max="4" width="9.42578125" style="12" bestFit="1" customWidth="1"/>
    <col min="5" max="5" width="6.140625" style="12" customWidth="1"/>
    <col min="6" max="6" width="5.42578125" style="12" customWidth="1"/>
    <col min="7" max="7" width="4.5703125" style="12" bestFit="1" customWidth="1"/>
    <col min="8" max="8" width="7.85546875" style="12" customWidth="1"/>
    <col min="9" max="9" width="12" style="4" bestFit="1" customWidth="1"/>
    <col min="10" max="10" width="9.42578125" style="4" bestFit="1" customWidth="1"/>
    <col min="11" max="11" width="10.7109375" style="4" bestFit="1" customWidth="1"/>
    <col min="12" max="12" width="9.28515625" style="4" bestFit="1" customWidth="1"/>
    <col min="13" max="13" width="16.42578125" style="4" bestFit="1" customWidth="1"/>
    <col min="14" max="14" width="10.7109375" style="4" bestFit="1" customWidth="1"/>
    <col min="15" max="15" width="8.7109375" style="4" customWidth="1"/>
    <col min="16" max="16" width="14.28515625" style="4" bestFit="1" customWidth="1"/>
    <col min="17" max="17" width="12.85546875" style="4" customWidth="1"/>
    <col min="18" max="18" width="9.28515625" style="4" bestFit="1" customWidth="1"/>
    <col min="19" max="19" width="11" style="4" bestFit="1" customWidth="1"/>
    <col min="20" max="20" width="13.28515625" style="4" bestFit="1" customWidth="1"/>
    <col min="21" max="21" width="10.140625" style="4" bestFit="1" customWidth="1"/>
    <col min="22" max="22" width="12.42578125" style="4" bestFit="1" customWidth="1"/>
    <col min="23" max="23" width="8.85546875" style="4" bestFit="1" customWidth="1"/>
    <col min="24" max="24" width="12.28515625" style="4" bestFit="1" customWidth="1"/>
    <col min="25" max="25" width="11" style="4" customWidth="1"/>
    <col min="26" max="27" width="8.42578125" style="4" bestFit="1" customWidth="1"/>
    <col min="28" max="28" width="7.7109375" style="4" bestFit="1" customWidth="1"/>
    <col min="29" max="29" width="8.42578125" style="4" bestFit="1" customWidth="1"/>
    <col min="30" max="31" width="9.85546875" style="4" bestFit="1" customWidth="1"/>
    <col min="32" max="32" width="9.28515625" style="4" bestFit="1" customWidth="1"/>
    <col min="33" max="33" width="15.7109375" style="4" bestFit="1" customWidth="1"/>
    <col min="34" max="34" width="23.85546875" style="4" bestFit="1" customWidth="1"/>
    <col min="35" max="35" width="12.7109375" style="4" bestFit="1" customWidth="1"/>
    <col min="36" max="36" width="9.140625" style="4" bestFit="1" customWidth="1"/>
    <col min="37" max="37" width="9.140625" style="7"/>
    <col min="38" max="38" width="9.140625" style="4"/>
    <col min="39" max="39" width="10.140625" style="4" bestFit="1" customWidth="1"/>
    <col min="40" max="40" width="5.140625" style="4" customWidth="1"/>
    <col min="41" max="16384" width="9.140625" style="4"/>
  </cols>
  <sheetData>
    <row r="1" spans="1:40" s="10" customFormat="1" ht="67.5" x14ac:dyDescent="0.2">
      <c r="A1" s="200" t="s">
        <v>194</v>
      </c>
      <c r="B1" s="199" t="s">
        <v>195</v>
      </c>
      <c r="C1" s="12"/>
      <c r="D1" s="12"/>
      <c r="E1" s="12"/>
      <c r="F1" s="12"/>
      <c r="G1" s="12"/>
      <c r="H1" s="12"/>
      <c r="I1" s="277" t="s">
        <v>164</v>
      </c>
      <c r="J1" s="277" t="s">
        <v>211</v>
      </c>
      <c r="K1" s="277" t="s">
        <v>166</v>
      </c>
      <c r="L1" s="277" t="s">
        <v>212</v>
      </c>
      <c r="M1" s="132" t="s">
        <v>218</v>
      </c>
      <c r="N1" s="277" t="s">
        <v>168</v>
      </c>
      <c r="O1" s="277" t="s">
        <v>213</v>
      </c>
      <c r="P1" s="277" t="s">
        <v>170</v>
      </c>
      <c r="Q1" s="277" t="s">
        <v>214</v>
      </c>
      <c r="R1" s="277" t="s">
        <v>15</v>
      </c>
      <c r="S1" s="277" t="s">
        <v>220</v>
      </c>
      <c r="T1" s="277" t="s">
        <v>188</v>
      </c>
      <c r="U1" s="277" t="s">
        <v>221</v>
      </c>
      <c r="V1" s="277" t="s">
        <v>189</v>
      </c>
      <c r="W1" s="277" t="s">
        <v>222</v>
      </c>
      <c r="X1" s="277" t="s">
        <v>11</v>
      </c>
      <c r="Y1" s="277" t="s">
        <v>223</v>
      </c>
      <c r="Z1" s="132" t="s">
        <v>224</v>
      </c>
      <c r="AA1" s="132" t="s">
        <v>262</v>
      </c>
      <c r="AB1" s="132" t="s">
        <v>263</v>
      </c>
      <c r="AC1" s="132" t="s">
        <v>217</v>
      </c>
      <c r="AD1" s="132" t="s">
        <v>264</v>
      </c>
      <c r="AE1" s="132" t="s">
        <v>265</v>
      </c>
      <c r="AF1" s="277" t="s">
        <v>190</v>
      </c>
      <c r="AG1" s="277" t="s">
        <v>225</v>
      </c>
      <c r="AH1" s="277" t="s">
        <v>192</v>
      </c>
      <c r="AI1" s="277" t="s">
        <v>209</v>
      </c>
      <c r="AJ1" s="277" t="s">
        <v>307</v>
      </c>
      <c r="AK1" s="11"/>
      <c r="AM1" s="277" t="s">
        <v>243</v>
      </c>
      <c r="AN1" s="277" t="s">
        <v>280</v>
      </c>
    </row>
    <row r="2" spans="1:40" x14ac:dyDescent="0.2">
      <c r="A2" s="76">
        <v>1</v>
      </c>
      <c r="B2" s="76">
        <v>2</v>
      </c>
      <c r="C2" s="76">
        <v>3</v>
      </c>
      <c r="D2" s="76">
        <v>4</v>
      </c>
      <c r="E2" s="76">
        <v>5</v>
      </c>
      <c r="F2" s="76">
        <v>6</v>
      </c>
      <c r="G2" s="76">
        <v>7</v>
      </c>
      <c r="H2" s="76">
        <v>8</v>
      </c>
      <c r="I2" s="76">
        <v>9</v>
      </c>
      <c r="J2" s="76">
        <v>10</v>
      </c>
      <c r="K2" s="76">
        <v>11</v>
      </c>
      <c r="L2" s="76">
        <v>12</v>
      </c>
      <c r="M2" s="76">
        <v>13</v>
      </c>
      <c r="N2" s="76">
        <v>14</v>
      </c>
      <c r="O2" s="76">
        <v>15</v>
      </c>
      <c r="P2" s="76">
        <v>16</v>
      </c>
      <c r="Q2" s="76">
        <v>17</v>
      </c>
      <c r="R2" s="76">
        <v>18</v>
      </c>
      <c r="S2" s="76">
        <v>19</v>
      </c>
      <c r="T2" s="76">
        <v>20</v>
      </c>
      <c r="U2" s="76">
        <v>21</v>
      </c>
      <c r="V2" s="76">
        <v>22</v>
      </c>
      <c r="W2" s="76">
        <v>23</v>
      </c>
      <c r="X2" s="76">
        <v>24</v>
      </c>
      <c r="Y2" s="76">
        <v>25</v>
      </c>
      <c r="Z2" s="76">
        <v>26</v>
      </c>
      <c r="AA2" s="76">
        <v>27</v>
      </c>
      <c r="AB2" s="76">
        <v>28</v>
      </c>
      <c r="AC2" s="76">
        <v>29</v>
      </c>
      <c r="AD2" s="76">
        <v>30</v>
      </c>
      <c r="AE2" s="76">
        <v>31</v>
      </c>
      <c r="AF2" s="76">
        <v>32</v>
      </c>
      <c r="AG2" s="76">
        <v>33</v>
      </c>
      <c r="AH2" s="76">
        <v>34</v>
      </c>
      <c r="AI2" s="76">
        <v>35</v>
      </c>
      <c r="AJ2" s="76">
        <v>36</v>
      </c>
      <c r="AK2" s="76">
        <v>37</v>
      </c>
      <c r="AL2" s="76">
        <v>38</v>
      </c>
      <c r="AM2" s="76">
        <v>39</v>
      </c>
    </row>
    <row r="3" spans="1:40" ht="33.75" x14ac:dyDescent="0.2">
      <c r="C3" s="5" t="s">
        <v>16</v>
      </c>
      <c r="D3" s="5" t="s">
        <v>70</v>
      </c>
      <c r="E3" s="5" t="s">
        <v>71</v>
      </c>
      <c r="F3" s="5" t="s">
        <v>72</v>
      </c>
      <c r="G3" s="5" t="s">
        <v>73</v>
      </c>
      <c r="H3" s="5" t="s">
        <v>74</v>
      </c>
      <c r="I3" s="5" t="s">
        <v>75</v>
      </c>
      <c r="J3" s="5" t="s">
        <v>76</v>
      </c>
      <c r="K3" s="5" t="s">
        <v>77</v>
      </c>
      <c r="L3" s="5" t="s">
        <v>78</v>
      </c>
      <c r="M3" s="5" t="s">
        <v>79</v>
      </c>
      <c r="N3" s="5" t="s">
        <v>80</v>
      </c>
      <c r="O3" s="5" t="s">
        <v>81</v>
      </c>
      <c r="P3" s="5" t="s">
        <v>82</v>
      </c>
      <c r="Q3" s="5" t="s">
        <v>83</v>
      </c>
      <c r="R3" s="5" t="s">
        <v>84</v>
      </c>
      <c r="S3" s="5" t="s">
        <v>85</v>
      </c>
      <c r="T3" s="5" t="s">
        <v>86</v>
      </c>
      <c r="U3" s="5" t="s">
        <v>87</v>
      </c>
      <c r="V3" s="5" t="s">
        <v>88</v>
      </c>
      <c r="W3" s="5" t="s">
        <v>89</v>
      </c>
      <c r="X3" s="5" t="s">
        <v>90</v>
      </c>
      <c r="Y3" s="5" t="s">
        <v>91</v>
      </c>
      <c r="Z3" s="5" t="s">
        <v>92</v>
      </c>
      <c r="AA3" s="5" t="s">
        <v>93</v>
      </c>
      <c r="AB3" s="5" t="s">
        <v>94</v>
      </c>
      <c r="AC3" s="5" t="s">
        <v>95</v>
      </c>
      <c r="AD3" s="5" t="s">
        <v>96</v>
      </c>
      <c r="AE3" s="5" t="s">
        <v>97</v>
      </c>
      <c r="AF3" s="5" t="s">
        <v>98</v>
      </c>
      <c r="AG3" s="5" t="s">
        <v>99</v>
      </c>
      <c r="AH3" s="5" t="s">
        <v>100</v>
      </c>
      <c r="AI3" s="5" t="s">
        <v>101</v>
      </c>
      <c r="AJ3" s="5" t="s">
        <v>102</v>
      </c>
      <c r="AK3" s="9" t="s">
        <v>163</v>
      </c>
      <c r="AL3" s="4" t="s">
        <v>193</v>
      </c>
      <c r="AM3" s="5" t="s">
        <v>197</v>
      </c>
    </row>
    <row r="4" spans="1:40" x14ac:dyDescent="0.2">
      <c r="A4" s="12" t="str">
        <f>C4&amp;D4&amp;G4</f>
        <v>2011-12aprilENG</v>
      </c>
      <c r="B4" s="12">
        <v>0</v>
      </c>
      <c r="C4" s="12" t="s">
        <v>55</v>
      </c>
      <c r="D4" s="12" t="s">
        <v>139</v>
      </c>
      <c r="E4" s="12" t="s">
        <v>19</v>
      </c>
      <c r="F4" s="12" t="s">
        <v>18</v>
      </c>
      <c r="G4" s="12" t="s">
        <v>19</v>
      </c>
      <c r="H4" s="12" t="s">
        <v>18</v>
      </c>
      <c r="I4" s="6">
        <f t="shared" ref="I4:L23" si="0">SUMIFS(I$314:I$1118,$C$314:$C$1118,$C4,$D$314:$D$1118,$D4)</f>
        <v>149672</v>
      </c>
      <c r="J4" s="6">
        <f t="shared" si="0"/>
        <v>194617</v>
      </c>
      <c r="K4" s="6">
        <f t="shared" si="0"/>
        <v>0</v>
      </c>
      <c r="L4" s="6">
        <f t="shared" si="0"/>
        <v>0</v>
      </c>
      <c r="M4" s="6" t="s">
        <v>205</v>
      </c>
      <c r="N4" s="6">
        <f t="shared" ref="N4:Y13" si="1">SUMIFS(N$314:N$1118,$C$314:$C$1118,$C4,$D$314:$D$1118,$D4)</f>
        <v>0</v>
      </c>
      <c r="O4" s="6">
        <f t="shared" si="1"/>
        <v>0</v>
      </c>
      <c r="P4" s="6">
        <f t="shared" si="1"/>
        <v>187968</v>
      </c>
      <c r="Q4" s="6">
        <f t="shared" si="1"/>
        <v>193201</v>
      </c>
      <c r="R4" s="6">
        <f t="shared" si="1"/>
        <v>8587</v>
      </c>
      <c r="S4" s="6">
        <f t="shared" si="1"/>
        <v>633538</v>
      </c>
      <c r="T4" s="6">
        <f t="shared" si="1"/>
        <v>3558</v>
      </c>
      <c r="U4" s="6">
        <f t="shared" si="1"/>
        <v>23647</v>
      </c>
      <c r="V4" s="6">
        <f t="shared" si="1"/>
        <v>7032</v>
      </c>
      <c r="W4" s="6">
        <f t="shared" si="1"/>
        <v>143857</v>
      </c>
      <c r="X4" s="6">
        <f t="shared" si="1"/>
        <v>4835</v>
      </c>
      <c r="Y4" s="6">
        <f t="shared" si="1"/>
        <v>633538</v>
      </c>
      <c r="Z4" s="6" t="s">
        <v>205</v>
      </c>
      <c r="AA4" s="6" t="s">
        <v>205</v>
      </c>
      <c r="AB4" s="6" t="s">
        <v>205</v>
      </c>
      <c r="AC4" s="6" t="s">
        <v>205</v>
      </c>
      <c r="AD4" s="6" t="s">
        <v>205</v>
      </c>
      <c r="AE4" s="6" t="s">
        <v>205</v>
      </c>
      <c r="AF4" s="6">
        <f t="shared" ref="AF4:AI23" si="2">SUMIFS(AF$314:AF$1118,$C$314:$C$1118,$C4,$D$314:$D$1118,$D4)</f>
        <v>23648</v>
      </c>
      <c r="AG4" s="6">
        <f t="shared" si="2"/>
        <v>522716</v>
      </c>
      <c r="AH4" s="6">
        <f t="shared" si="2"/>
        <v>164718</v>
      </c>
      <c r="AI4" s="6">
        <f t="shared" si="2"/>
        <v>499014</v>
      </c>
      <c r="AJ4" s="6"/>
      <c r="AK4" s="8"/>
      <c r="AM4" s="6">
        <f t="shared" ref="AM4:AM35" si="3">SUMIFS(Y$314:Y$1118,X$314:X$1118,"&gt;0",$C$314:$C$1118,$C4,$D$314:$D$1118,$D4)</f>
        <v>268800</v>
      </c>
      <c r="AN4" s="4">
        <f>MONTH(1&amp;D4)</f>
        <v>4</v>
      </c>
    </row>
    <row r="5" spans="1:40" x14ac:dyDescent="0.2">
      <c r="A5" s="12" t="str">
        <f t="shared" ref="A5:A94" si="4">C5&amp;D5&amp;G5</f>
        <v>2011-12mayENG</v>
      </c>
      <c r="B5" s="12">
        <f t="shared" ref="B5:B63" si="5">B4</f>
        <v>0</v>
      </c>
      <c r="C5" s="12" t="s">
        <v>55</v>
      </c>
      <c r="D5" s="12" t="s">
        <v>140</v>
      </c>
      <c r="E5" s="12" t="s">
        <v>19</v>
      </c>
      <c r="F5" s="12" t="s">
        <v>18</v>
      </c>
      <c r="G5" s="12" t="s">
        <v>19</v>
      </c>
      <c r="H5" s="12" t="s">
        <v>18</v>
      </c>
      <c r="I5" s="6">
        <f t="shared" si="0"/>
        <v>154483</v>
      </c>
      <c r="J5" s="6">
        <f t="shared" si="0"/>
        <v>200706</v>
      </c>
      <c r="K5" s="6">
        <f t="shared" si="0"/>
        <v>0</v>
      </c>
      <c r="L5" s="6">
        <f t="shared" si="0"/>
        <v>0</v>
      </c>
      <c r="M5" s="6" t="s">
        <v>205</v>
      </c>
      <c r="N5" s="6">
        <f t="shared" si="1"/>
        <v>0</v>
      </c>
      <c r="O5" s="6">
        <f t="shared" si="1"/>
        <v>0</v>
      </c>
      <c r="P5" s="6">
        <f t="shared" si="1"/>
        <v>193774</v>
      </c>
      <c r="Q5" s="6">
        <f t="shared" si="1"/>
        <v>199143</v>
      </c>
      <c r="R5" s="6">
        <f t="shared" si="1"/>
        <v>6155</v>
      </c>
      <c r="S5" s="6">
        <f t="shared" si="1"/>
        <v>622422</v>
      </c>
      <c r="T5" s="6">
        <f t="shared" si="1"/>
        <v>3398</v>
      </c>
      <c r="U5" s="6">
        <f t="shared" si="1"/>
        <v>24518</v>
      </c>
      <c r="V5" s="6">
        <f t="shared" si="1"/>
        <v>6645</v>
      </c>
      <c r="W5" s="6">
        <f t="shared" si="1"/>
        <v>142138</v>
      </c>
      <c r="X5" s="6">
        <f t="shared" si="1"/>
        <v>4845</v>
      </c>
      <c r="Y5" s="6">
        <f t="shared" si="1"/>
        <v>622422</v>
      </c>
      <c r="Z5" s="6" t="s">
        <v>205</v>
      </c>
      <c r="AA5" s="6" t="s">
        <v>205</v>
      </c>
      <c r="AB5" s="6" t="s">
        <v>205</v>
      </c>
      <c r="AC5" s="6" t="s">
        <v>205</v>
      </c>
      <c r="AD5" s="6" t="s">
        <v>205</v>
      </c>
      <c r="AE5" s="6" t="s">
        <v>205</v>
      </c>
      <c r="AF5" s="6">
        <f t="shared" si="2"/>
        <v>24518</v>
      </c>
      <c r="AG5" s="6">
        <f t="shared" si="2"/>
        <v>521653</v>
      </c>
      <c r="AH5" s="6">
        <f t="shared" si="2"/>
        <v>163684</v>
      </c>
      <c r="AI5" s="6">
        <f t="shared" si="2"/>
        <v>497399</v>
      </c>
      <c r="AJ5" s="6"/>
      <c r="AK5" s="8"/>
      <c r="AM5" s="6">
        <f t="shared" si="3"/>
        <v>270072</v>
      </c>
      <c r="AN5" s="4">
        <f t="shared" ref="AN5:AN78" si="6">MONTH(1&amp;D5)</f>
        <v>5</v>
      </c>
    </row>
    <row r="6" spans="1:40" x14ac:dyDescent="0.2">
      <c r="A6" s="12" t="str">
        <f t="shared" si="4"/>
        <v>2011-12juneENG</v>
      </c>
      <c r="B6" s="12">
        <f t="shared" si="5"/>
        <v>0</v>
      </c>
      <c r="C6" s="12" t="s">
        <v>55</v>
      </c>
      <c r="D6" s="12" t="s">
        <v>141</v>
      </c>
      <c r="E6" s="12" t="s">
        <v>19</v>
      </c>
      <c r="F6" s="12" t="s">
        <v>18</v>
      </c>
      <c r="G6" s="12" t="s">
        <v>19</v>
      </c>
      <c r="H6" s="12" t="s">
        <v>18</v>
      </c>
      <c r="I6" s="6">
        <f t="shared" si="0"/>
        <v>148390</v>
      </c>
      <c r="J6" s="6">
        <f t="shared" si="0"/>
        <v>196613</v>
      </c>
      <c r="K6" s="6">
        <f t="shared" si="0"/>
        <v>0</v>
      </c>
      <c r="L6" s="6">
        <f t="shared" si="0"/>
        <v>0</v>
      </c>
      <c r="M6" s="6" t="s">
        <v>205</v>
      </c>
      <c r="N6" s="6">
        <f t="shared" si="1"/>
        <v>0</v>
      </c>
      <c r="O6" s="6">
        <f t="shared" si="1"/>
        <v>0</v>
      </c>
      <c r="P6" s="6">
        <f t="shared" si="1"/>
        <v>188497</v>
      </c>
      <c r="Q6" s="6">
        <f t="shared" si="1"/>
        <v>194718</v>
      </c>
      <c r="R6" s="6">
        <f t="shared" si="1"/>
        <v>9027</v>
      </c>
      <c r="S6" s="6">
        <f t="shared" si="1"/>
        <v>633855</v>
      </c>
      <c r="T6" s="6">
        <f t="shared" si="1"/>
        <v>3565</v>
      </c>
      <c r="U6" s="6">
        <f t="shared" si="1"/>
        <v>24402</v>
      </c>
      <c r="V6" s="6">
        <f t="shared" si="1"/>
        <v>7180</v>
      </c>
      <c r="W6" s="6">
        <f t="shared" si="1"/>
        <v>143230</v>
      </c>
      <c r="X6" s="6">
        <f t="shared" si="1"/>
        <v>4365</v>
      </c>
      <c r="Y6" s="6">
        <f t="shared" si="1"/>
        <v>633855</v>
      </c>
      <c r="Z6" s="6" t="s">
        <v>205</v>
      </c>
      <c r="AA6" s="6" t="s">
        <v>205</v>
      </c>
      <c r="AB6" s="6" t="s">
        <v>205</v>
      </c>
      <c r="AC6" s="6" t="s">
        <v>205</v>
      </c>
      <c r="AD6" s="6" t="s">
        <v>205</v>
      </c>
      <c r="AE6" s="6" t="s">
        <v>205</v>
      </c>
      <c r="AF6" s="6">
        <f t="shared" si="2"/>
        <v>24402</v>
      </c>
      <c r="AG6" s="6">
        <f t="shared" si="2"/>
        <v>521964</v>
      </c>
      <c r="AH6" s="6">
        <f t="shared" si="2"/>
        <v>168289</v>
      </c>
      <c r="AI6" s="6">
        <f t="shared" si="2"/>
        <v>496223</v>
      </c>
      <c r="AJ6" s="6">
        <f t="shared" ref="AJ6:AJ37" si="7">SUMIFS(AJ$314:AJ$1118,$C$314:$C$1118,$C6,$D$314:$D$1118,$D6)</f>
        <v>385628</v>
      </c>
      <c r="AK6" s="8"/>
      <c r="AM6" s="6">
        <f t="shared" si="3"/>
        <v>270700</v>
      </c>
      <c r="AN6" s="4">
        <f t="shared" si="6"/>
        <v>6</v>
      </c>
    </row>
    <row r="7" spans="1:40" x14ac:dyDescent="0.2">
      <c r="A7" s="12" t="str">
        <f t="shared" si="4"/>
        <v>2011-12julyENG</v>
      </c>
      <c r="B7" s="12">
        <f t="shared" si="5"/>
        <v>0</v>
      </c>
      <c r="C7" s="12" t="s">
        <v>55</v>
      </c>
      <c r="D7" s="12" t="s">
        <v>142</v>
      </c>
      <c r="E7" s="12" t="s">
        <v>19</v>
      </c>
      <c r="F7" s="12" t="s">
        <v>18</v>
      </c>
      <c r="G7" s="12" t="s">
        <v>19</v>
      </c>
      <c r="H7" s="12" t="s">
        <v>18</v>
      </c>
      <c r="I7" s="6">
        <f t="shared" si="0"/>
        <v>157802</v>
      </c>
      <c r="J7" s="6">
        <f t="shared" si="0"/>
        <v>205952</v>
      </c>
      <c r="K7" s="6">
        <f t="shared" si="0"/>
        <v>0</v>
      </c>
      <c r="L7" s="6">
        <f t="shared" si="0"/>
        <v>0</v>
      </c>
      <c r="M7" s="6" t="s">
        <v>205</v>
      </c>
      <c r="N7" s="6">
        <f t="shared" si="1"/>
        <v>0</v>
      </c>
      <c r="O7" s="6">
        <f t="shared" si="1"/>
        <v>0</v>
      </c>
      <c r="P7" s="6">
        <f t="shared" si="1"/>
        <v>198215</v>
      </c>
      <c r="Q7" s="6">
        <f t="shared" si="1"/>
        <v>204010</v>
      </c>
      <c r="R7" s="6">
        <f t="shared" si="1"/>
        <v>7850</v>
      </c>
      <c r="S7" s="6">
        <f t="shared" si="1"/>
        <v>688923</v>
      </c>
      <c r="T7" s="6">
        <f t="shared" si="1"/>
        <v>3493</v>
      </c>
      <c r="U7" s="6">
        <f t="shared" si="1"/>
        <v>27663</v>
      </c>
      <c r="V7" s="6">
        <f t="shared" si="1"/>
        <v>7205</v>
      </c>
      <c r="W7" s="6">
        <f t="shared" si="1"/>
        <v>149211</v>
      </c>
      <c r="X7" s="6">
        <f t="shared" si="1"/>
        <v>5359</v>
      </c>
      <c r="Y7" s="6">
        <f t="shared" si="1"/>
        <v>688923</v>
      </c>
      <c r="Z7" s="6" t="s">
        <v>205</v>
      </c>
      <c r="AA7" s="6" t="s">
        <v>205</v>
      </c>
      <c r="AB7" s="6" t="s">
        <v>205</v>
      </c>
      <c r="AC7" s="6" t="s">
        <v>205</v>
      </c>
      <c r="AD7" s="6" t="s">
        <v>205</v>
      </c>
      <c r="AE7" s="6" t="s">
        <v>205</v>
      </c>
      <c r="AF7" s="6">
        <f t="shared" si="2"/>
        <v>27663</v>
      </c>
      <c r="AG7" s="6">
        <f t="shared" si="2"/>
        <v>536153</v>
      </c>
      <c r="AH7" s="6">
        <f t="shared" si="2"/>
        <v>172640</v>
      </c>
      <c r="AI7" s="6">
        <f t="shared" si="2"/>
        <v>508514</v>
      </c>
      <c r="AJ7" s="6">
        <f t="shared" si="7"/>
        <v>401819</v>
      </c>
      <c r="AK7" s="8"/>
      <c r="AM7" s="6">
        <f t="shared" si="3"/>
        <v>312687</v>
      </c>
      <c r="AN7" s="4">
        <f t="shared" si="6"/>
        <v>7</v>
      </c>
    </row>
    <row r="8" spans="1:40" x14ac:dyDescent="0.2">
      <c r="A8" s="12" t="str">
        <f t="shared" si="4"/>
        <v>2011-12augustENG</v>
      </c>
      <c r="B8" s="12">
        <f t="shared" si="5"/>
        <v>0</v>
      </c>
      <c r="C8" s="12" t="s">
        <v>55</v>
      </c>
      <c r="D8" s="12" t="s">
        <v>143</v>
      </c>
      <c r="E8" s="12" t="s">
        <v>19</v>
      </c>
      <c r="F8" s="12" t="s">
        <v>18</v>
      </c>
      <c r="G8" s="12" t="s">
        <v>19</v>
      </c>
      <c r="H8" s="12" t="s">
        <v>18</v>
      </c>
      <c r="I8" s="6">
        <f t="shared" si="0"/>
        <v>153438</v>
      </c>
      <c r="J8" s="6">
        <f t="shared" si="0"/>
        <v>197883</v>
      </c>
      <c r="K8" s="6">
        <f t="shared" si="0"/>
        <v>0</v>
      </c>
      <c r="L8" s="6">
        <f t="shared" si="0"/>
        <v>0</v>
      </c>
      <c r="M8" s="6" t="s">
        <v>205</v>
      </c>
      <c r="N8" s="6">
        <f t="shared" si="1"/>
        <v>0</v>
      </c>
      <c r="O8" s="6">
        <f t="shared" si="1"/>
        <v>0</v>
      </c>
      <c r="P8" s="6">
        <f t="shared" si="1"/>
        <v>190334</v>
      </c>
      <c r="Q8" s="6">
        <f t="shared" si="1"/>
        <v>196012</v>
      </c>
      <c r="R8" s="6">
        <f t="shared" si="1"/>
        <v>7531</v>
      </c>
      <c r="S8" s="6">
        <f t="shared" si="1"/>
        <v>662401</v>
      </c>
      <c r="T8" s="6">
        <f t="shared" si="1"/>
        <v>3297</v>
      </c>
      <c r="U8" s="6">
        <f t="shared" si="1"/>
        <v>27020</v>
      </c>
      <c r="V8" s="6">
        <f t="shared" si="1"/>
        <v>8196</v>
      </c>
      <c r="W8" s="6">
        <f t="shared" si="1"/>
        <v>144386</v>
      </c>
      <c r="X8" s="6">
        <f t="shared" si="1"/>
        <v>5115</v>
      </c>
      <c r="Y8" s="6">
        <f t="shared" si="1"/>
        <v>662401</v>
      </c>
      <c r="Z8" s="6" t="s">
        <v>205</v>
      </c>
      <c r="AA8" s="6" t="s">
        <v>205</v>
      </c>
      <c r="AB8" s="6" t="s">
        <v>205</v>
      </c>
      <c r="AC8" s="6" t="s">
        <v>205</v>
      </c>
      <c r="AD8" s="6" t="s">
        <v>205</v>
      </c>
      <c r="AE8" s="6" t="s">
        <v>205</v>
      </c>
      <c r="AF8" s="6">
        <f t="shared" si="2"/>
        <v>27020</v>
      </c>
      <c r="AG8" s="6">
        <f t="shared" si="2"/>
        <v>515357</v>
      </c>
      <c r="AH8" s="6">
        <f t="shared" si="2"/>
        <v>165653</v>
      </c>
      <c r="AI8" s="6">
        <f t="shared" si="2"/>
        <v>488371</v>
      </c>
      <c r="AJ8" s="6">
        <f t="shared" si="7"/>
        <v>387324</v>
      </c>
      <c r="AK8" s="8"/>
      <c r="AM8" s="6">
        <f t="shared" si="3"/>
        <v>296415</v>
      </c>
      <c r="AN8" s="4">
        <f t="shared" si="6"/>
        <v>8</v>
      </c>
    </row>
    <row r="9" spans="1:40" x14ac:dyDescent="0.2">
      <c r="A9" s="12" t="str">
        <f t="shared" si="4"/>
        <v>2011-12septemberENG</v>
      </c>
      <c r="B9" s="12">
        <f t="shared" si="5"/>
        <v>0</v>
      </c>
      <c r="C9" s="12" t="s">
        <v>55</v>
      </c>
      <c r="D9" s="12" t="s">
        <v>144</v>
      </c>
      <c r="E9" s="12" t="s">
        <v>19</v>
      </c>
      <c r="F9" s="12" t="s">
        <v>18</v>
      </c>
      <c r="G9" s="12" t="s">
        <v>19</v>
      </c>
      <c r="H9" s="12" t="s">
        <v>18</v>
      </c>
      <c r="I9" s="6">
        <f t="shared" si="0"/>
        <v>152923</v>
      </c>
      <c r="J9" s="6">
        <f t="shared" si="0"/>
        <v>201988</v>
      </c>
      <c r="K9" s="6">
        <f t="shared" si="0"/>
        <v>0</v>
      </c>
      <c r="L9" s="6">
        <f t="shared" si="0"/>
        <v>0</v>
      </c>
      <c r="M9" s="6" t="s">
        <v>205</v>
      </c>
      <c r="N9" s="6">
        <f t="shared" si="1"/>
        <v>0</v>
      </c>
      <c r="O9" s="6">
        <f t="shared" si="1"/>
        <v>0</v>
      </c>
      <c r="P9" s="6">
        <f t="shared" si="1"/>
        <v>193669</v>
      </c>
      <c r="Q9" s="6">
        <f t="shared" si="1"/>
        <v>200339</v>
      </c>
      <c r="R9" s="6">
        <f t="shared" si="1"/>
        <v>8479</v>
      </c>
      <c r="S9" s="6">
        <f t="shared" si="1"/>
        <v>677200</v>
      </c>
      <c r="T9" s="6">
        <f t="shared" si="1"/>
        <v>3445</v>
      </c>
      <c r="U9" s="6">
        <f t="shared" si="1"/>
        <v>27145</v>
      </c>
      <c r="V9" s="6">
        <f t="shared" si="1"/>
        <v>7797</v>
      </c>
      <c r="W9" s="6">
        <f t="shared" si="1"/>
        <v>141847</v>
      </c>
      <c r="X9" s="6">
        <f t="shared" si="1"/>
        <v>5592</v>
      </c>
      <c r="Y9" s="6">
        <f t="shared" si="1"/>
        <v>677200</v>
      </c>
      <c r="Z9" s="6" t="s">
        <v>205</v>
      </c>
      <c r="AA9" s="6" t="s">
        <v>205</v>
      </c>
      <c r="AB9" s="6" t="s">
        <v>205</v>
      </c>
      <c r="AC9" s="6" t="s">
        <v>205</v>
      </c>
      <c r="AD9" s="6" t="s">
        <v>205</v>
      </c>
      <c r="AE9" s="6" t="s">
        <v>205</v>
      </c>
      <c r="AF9" s="6">
        <f t="shared" si="2"/>
        <v>27145</v>
      </c>
      <c r="AG9" s="6">
        <f t="shared" si="2"/>
        <v>515700</v>
      </c>
      <c r="AH9" s="6">
        <f t="shared" si="2"/>
        <v>163261</v>
      </c>
      <c r="AI9" s="6">
        <f t="shared" si="2"/>
        <v>488743</v>
      </c>
      <c r="AJ9" s="6">
        <f t="shared" si="7"/>
        <v>389847</v>
      </c>
      <c r="AK9" s="8"/>
      <c r="AM9" s="6">
        <f t="shared" si="3"/>
        <v>307475</v>
      </c>
      <c r="AN9" s="4">
        <f t="shared" si="6"/>
        <v>9</v>
      </c>
    </row>
    <row r="10" spans="1:40" x14ac:dyDescent="0.2">
      <c r="A10" s="12" t="str">
        <f t="shared" si="4"/>
        <v>2011-12octoberENG</v>
      </c>
      <c r="B10" s="12">
        <f t="shared" si="5"/>
        <v>0</v>
      </c>
      <c r="C10" s="12" t="s">
        <v>55</v>
      </c>
      <c r="D10" s="12" t="s">
        <v>145</v>
      </c>
      <c r="E10" s="12" t="s">
        <v>19</v>
      </c>
      <c r="F10" s="12" t="s">
        <v>18</v>
      </c>
      <c r="G10" s="12" t="s">
        <v>19</v>
      </c>
      <c r="H10" s="12" t="s">
        <v>18</v>
      </c>
      <c r="I10" s="6">
        <f t="shared" si="0"/>
        <v>165734</v>
      </c>
      <c r="J10" s="6">
        <f t="shared" si="0"/>
        <v>217997</v>
      </c>
      <c r="K10" s="6">
        <f t="shared" si="0"/>
        <v>0</v>
      </c>
      <c r="L10" s="6">
        <f t="shared" si="0"/>
        <v>0</v>
      </c>
      <c r="M10" s="6" t="s">
        <v>205</v>
      </c>
      <c r="N10" s="6">
        <f t="shared" si="1"/>
        <v>0</v>
      </c>
      <c r="O10" s="6">
        <f t="shared" si="1"/>
        <v>0</v>
      </c>
      <c r="P10" s="6">
        <f t="shared" si="1"/>
        <v>209108</v>
      </c>
      <c r="Q10" s="6">
        <f t="shared" si="1"/>
        <v>216424</v>
      </c>
      <c r="R10" s="6">
        <f t="shared" si="1"/>
        <v>7752</v>
      </c>
      <c r="S10" s="6">
        <f t="shared" si="1"/>
        <v>700073</v>
      </c>
      <c r="T10" s="6">
        <f t="shared" si="1"/>
        <v>3408</v>
      </c>
      <c r="U10" s="6">
        <f t="shared" si="1"/>
        <v>28607</v>
      </c>
      <c r="V10" s="6">
        <f t="shared" si="1"/>
        <v>8052</v>
      </c>
      <c r="W10" s="6">
        <f t="shared" si="1"/>
        <v>148450</v>
      </c>
      <c r="X10" s="6">
        <f t="shared" si="1"/>
        <v>6017</v>
      </c>
      <c r="Y10" s="6">
        <f t="shared" si="1"/>
        <v>700073</v>
      </c>
      <c r="Z10" s="6" t="s">
        <v>205</v>
      </c>
      <c r="AA10" s="6" t="s">
        <v>205</v>
      </c>
      <c r="AB10" s="6" t="s">
        <v>205</v>
      </c>
      <c r="AC10" s="6" t="s">
        <v>205</v>
      </c>
      <c r="AD10" s="6" t="s">
        <v>205</v>
      </c>
      <c r="AE10" s="6" t="s">
        <v>205</v>
      </c>
      <c r="AF10" s="6">
        <f t="shared" si="2"/>
        <v>28607</v>
      </c>
      <c r="AG10" s="6">
        <f t="shared" si="2"/>
        <v>542242</v>
      </c>
      <c r="AH10" s="6">
        <f t="shared" si="2"/>
        <v>172121</v>
      </c>
      <c r="AI10" s="6">
        <f t="shared" si="2"/>
        <v>514090</v>
      </c>
      <c r="AJ10" s="6">
        <f t="shared" si="7"/>
        <v>409433</v>
      </c>
      <c r="AK10" s="8"/>
      <c r="AM10" s="6">
        <f t="shared" si="3"/>
        <v>320273</v>
      </c>
      <c r="AN10" s="4">
        <f t="shared" si="6"/>
        <v>10</v>
      </c>
    </row>
    <row r="11" spans="1:40" x14ac:dyDescent="0.2">
      <c r="A11" s="12" t="str">
        <f t="shared" si="4"/>
        <v>2011-12novemberENG</v>
      </c>
      <c r="B11" s="12">
        <f t="shared" si="5"/>
        <v>0</v>
      </c>
      <c r="C11" s="12" t="s">
        <v>55</v>
      </c>
      <c r="D11" s="12" t="s">
        <v>146</v>
      </c>
      <c r="E11" s="12" t="s">
        <v>19</v>
      </c>
      <c r="F11" s="12" t="s">
        <v>18</v>
      </c>
      <c r="G11" s="12" t="s">
        <v>19</v>
      </c>
      <c r="H11" s="12" t="s">
        <v>18</v>
      </c>
      <c r="I11" s="6">
        <f t="shared" si="0"/>
        <v>160702</v>
      </c>
      <c r="J11" s="6">
        <f t="shared" si="0"/>
        <v>208380</v>
      </c>
      <c r="K11" s="6">
        <f t="shared" si="0"/>
        <v>0</v>
      </c>
      <c r="L11" s="6">
        <f t="shared" si="0"/>
        <v>0</v>
      </c>
      <c r="M11" s="6" t="s">
        <v>205</v>
      </c>
      <c r="N11" s="6">
        <f t="shared" si="1"/>
        <v>0</v>
      </c>
      <c r="O11" s="6">
        <f t="shared" si="1"/>
        <v>0</v>
      </c>
      <c r="P11" s="6">
        <f t="shared" si="1"/>
        <v>200422</v>
      </c>
      <c r="Q11" s="6">
        <f t="shared" si="1"/>
        <v>206934</v>
      </c>
      <c r="R11" s="6">
        <f t="shared" si="1"/>
        <v>6248</v>
      </c>
      <c r="S11" s="6">
        <f t="shared" si="1"/>
        <v>661334</v>
      </c>
      <c r="T11" s="6">
        <f t="shared" si="1"/>
        <v>3103</v>
      </c>
      <c r="U11" s="6">
        <f t="shared" si="1"/>
        <v>27512</v>
      </c>
      <c r="V11" s="6">
        <f t="shared" si="1"/>
        <v>7534</v>
      </c>
      <c r="W11" s="6">
        <f t="shared" si="1"/>
        <v>140951</v>
      </c>
      <c r="X11" s="6">
        <f t="shared" si="1"/>
        <v>6035</v>
      </c>
      <c r="Y11" s="6">
        <f t="shared" si="1"/>
        <v>661334</v>
      </c>
      <c r="Z11" s="6" t="s">
        <v>205</v>
      </c>
      <c r="AA11" s="6" t="s">
        <v>205</v>
      </c>
      <c r="AB11" s="6" t="s">
        <v>205</v>
      </c>
      <c r="AC11" s="6" t="s">
        <v>205</v>
      </c>
      <c r="AD11" s="6" t="s">
        <v>205</v>
      </c>
      <c r="AE11" s="6" t="s">
        <v>205</v>
      </c>
      <c r="AF11" s="6">
        <f t="shared" si="2"/>
        <v>27512</v>
      </c>
      <c r="AG11" s="6">
        <f t="shared" si="2"/>
        <v>515267</v>
      </c>
      <c r="AH11" s="6">
        <f t="shared" si="2"/>
        <v>166377</v>
      </c>
      <c r="AI11" s="6">
        <f t="shared" si="2"/>
        <v>488164</v>
      </c>
      <c r="AJ11" s="6">
        <f t="shared" si="7"/>
        <v>390921</v>
      </c>
      <c r="AK11" s="8"/>
      <c r="AM11" s="6">
        <f t="shared" si="3"/>
        <v>300061</v>
      </c>
      <c r="AN11" s="4">
        <f t="shared" si="6"/>
        <v>11</v>
      </c>
    </row>
    <row r="12" spans="1:40" x14ac:dyDescent="0.2">
      <c r="A12" s="12" t="str">
        <f t="shared" si="4"/>
        <v>2011-12decemberENG</v>
      </c>
      <c r="B12" s="12">
        <f t="shared" si="5"/>
        <v>0</v>
      </c>
      <c r="C12" s="12" t="s">
        <v>55</v>
      </c>
      <c r="D12" s="12" t="s">
        <v>147</v>
      </c>
      <c r="E12" s="12" t="s">
        <v>19</v>
      </c>
      <c r="F12" s="12" t="s">
        <v>18</v>
      </c>
      <c r="G12" s="12" t="s">
        <v>19</v>
      </c>
      <c r="H12" s="12" t="s">
        <v>18</v>
      </c>
      <c r="I12" s="6">
        <f t="shared" si="0"/>
        <v>174434</v>
      </c>
      <c r="J12" s="6">
        <f t="shared" si="0"/>
        <v>235387</v>
      </c>
      <c r="K12" s="6">
        <f t="shared" si="0"/>
        <v>0</v>
      </c>
      <c r="L12" s="6">
        <f t="shared" si="0"/>
        <v>0</v>
      </c>
      <c r="M12" s="6" t="s">
        <v>205</v>
      </c>
      <c r="N12" s="6">
        <f t="shared" si="1"/>
        <v>0</v>
      </c>
      <c r="O12" s="6">
        <f t="shared" si="1"/>
        <v>0</v>
      </c>
      <c r="P12" s="6">
        <f t="shared" si="1"/>
        <v>224659</v>
      </c>
      <c r="Q12" s="6">
        <f t="shared" si="1"/>
        <v>233711</v>
      </c>
      <c r="R12" s="6">
        <f t="shared" si="1"/>
        <v>8568</v>
      </c>
      <c r="S12" s="6">
        <f t="shared" si="1"/>
        <v>750597</v>
      </c>
      <c r="T12" s="6">
        <f t="shared" si="1"/>
        <v>4121</v>
      </c>
      <c r="U12" s="6">
        <f t="shared" si="1"/>
        <v>31879</v>
      </c>
      <c r="V12" s="6">
        <f t="shared" si="1"/>
        <v>9309</v>
      </c>
      <c r="W12" s="6">
        <f t="shared" si="1"/>
        <v>160826</v>
      </c>
      <c r="X12" s="6">
        <f t="shared" si="1"/>
        <v>6993</v>
      </c>
      <c r="Y12" s="6">
        <f t="shared" si="1"/>
        <v>750597</v>
      </c>
      <c r="Z12" s="6" t="s">
        <v>205</v>
      </c>
      <c r="AA12" s="6" t="s">
        <v>205</v>
      </c>
      <c r="AB12" s="6" t="s">
        <v>205</v>
      </c>
      <c r="AC12" s="6" t="s">
        <v>205</v>
      </c>
      <c r="AD12" s="6" t="s">
        <v>205</v>
      </c>
      <c r="AE12" s="6" t="s">
        <v>205</v>
      </c>
      <c r="AF12" s="6">
        <f t="shared" si="2"/>
        <v>31879</v>
      </c>
      <c r="AG12" s="6">
        <f t="shared" si="2"/>
        <v>567497</v>
      </c>
      <c r="AH12" s="6">
        <f t="shared" si="2"/>
        <v>187320</v>
      </c>
      <c r="AI12" s="6">
        <f t="shared" si="2"/>
        <v>538456</v>
      </c>
      <c r="AJ12" s="6">
        <f t="shared" si="7"/>
        <v>423664</v>
      </c>
      <c r="AK12" s="8"/>
      <c r="AM12" s="6">
        <f t="shared" si="3"/>
        <v>346450</v>
      </c>
      <c r="AN12" s="4">
        <f t="shared" si="6"/>
        <v>12</v>
      </c>
    </row>
    <row r="13" spans="1:40" x14ac:dyDescent="0.2">
      <c r="A13" s="12" t="str">
        <f t="shared" si="4"/>
        <v>2011-12januaryENG</v>
      </c>
      <c r="B13" s="12">
        <f t="shared" si="5"/>
        <v>0</v>
      </c>
      <c r="C13" s="12" t="s">
        <v>55</v>
      </c>
      <c r="D13" s="12" t="s">
        <v>148</v>
      </c>
      <c r="E13" s="12" t="s">
        <v>19</v>
      </c>
      <c r="F13" s="12" t="s">
        <v>18</v>
      </c>
      <c r="G13" s="12" t="s">
        <v>19</v>
      </c>
      <c r="H13" s="12" t="s">
        <v>18</v>
      </c>
      <c r="I13" s="6">
        <f t="shared" si="0"/>
        <v>174248</v>
      </c>
      <c r="J13" s="6">
        <f t="shared" si="0"/>
        <v>223779</v>
      </c>
      <c r="K13" s="6">
        <f t="shared" si="0"/>
        <v>0</v>
      </c>
      <c r="L13" s="6">
        <f t="shared" si="0"/>
        <v>0</v>
      </c>
      <c r="M13" s="6" t="s">
        <v>205</v>
      </c>
      <c r="N13" s="6">
        <f t="shared" si="1"/>
        <v>0</v>
      </c>
      <c r="O13" s="6">
        <f t="shared" si="1"/>
        <v>0</v>
      </c>
      <c r="P13" s="6">
        <f t="shared" si="1"/>
        <v>215673</v>
      </c>
      <c r="Q13" s="6">
        <f t="shared" si="1"/>
        <v>222275</v>
      </c>
      <c r="R13" s="6">
        <f t="shared" si="1"/>
        <v>8394</v>
      </c>
      <c r="S13" s="6">
        <f t="shared" si="1"/>
        <v>691563</v>
      </c>
      <c r="T13" s="6">
        <f t="shared" si="1"/>
        <v>4147</v>
      </c>
      <c r="U13" s="6">
        <f t="shared" si="1"/>
        <v>29534</v>
      </c>
      <c r="V13" s="6">
        <f t="shared" si="1"/>
        <v>8557</v>
      </c>
      <c r="W13" s="6">
        <f t="shared" si="1"/>
        <v>147928</v>
      </c>
      <c r="X13" s="6">
        <f t="shared" si="1"/>
        <v>6696</v>
      </c>
      <c r="Y13" s="6">
        <f t="shared" si="1"/>
        <v>691563</v>
      </c>
      <c r="Z13" s="6" t="s">
        <v>205</v>
      </c>
      <c r="AA13" s="6" t="s">
        <v>205</v>
      </c>
      <c r="AB13" s="6" t="s">
        <v>205</v>
      </c>
      <c r="AC13" s="6" t="s">
        <v>205</v>
      </c>
      <c r="AD13" s="6" t="s">
        <v>205</v>
      </c>
      <c r="AE13" s="6" t="s">
        <v>205</v>
      </c>
      <c r="AF13" s="6">
        <f t="shared" si="2"/>
        <v>29534</v>
      </c>
      <c r="AG13" s="6">
        <f t="shared" si="2"/>
        <v>538333</v>
      </c>
      <c r="AH13" s="6">
        <f t="shared" si="2"/>
        <v>172915</v>
      </c>
      <c r="AI13" s="6">
        <f t="shared" si="2"/>
        <v>508822</v>
      </c>
      <c r="AJ13" s="6">
        <f t="shared" si="7"/>
        <v>407412</v>
      </c>
      <c r="AK13" s="8"/>
      <c r="AM13" s="6">
        <f t="shared" si="3"/>
        <v>312810</v>
      </c>
      <c r="AN13" s="4">
        <f t="shared" si="6"/>
        <v>1</v>
      </c>
    </row>
    <row r="14" spans="1:40" x14ac:dyDescent="0.2">
      <c r="A14" s="12" t="str">
        <f t="shared" si="4"/>
        <v>2011-12februaryENG</v>
      </c>
      <c r="B14" s="12">
        <f t="shared" si="5"/>
        <v>0</v>
      </c>
      <c r="C14" s="12" t="s">
        <v>55</v>
      </c>
      <c r="D14" s="12" t="s">
        <v>149</v>
      </c>
      <c r="E14" s="12" t="s">
        <v>19</v>
      </c>
      <c r="F14" s="12" t="s">
        <v>18</v>
      </c>
      <c r="G14" s="12" t="s">
        <v>19</v>
      </c>
      <c r="H14" s="12" t="s">
        <v>18</v>
      </c>
      <c r="I14" s="6">
        <f t="shared" si="0"/>
        <v>160020</v>
      </c>
      <c r="J14" s="6">
        <f t="shared" si="0"/>
        <v>216615</v>
      </c>
      <c r="K14" s="6">
        <f t="shared" si="0"/>
        <v>0</v>
      </c>
      <c r="L14" s="6">
        <f t="shared" si="0"/>
        <v>0</v>
      </c>
      <c r="M14" s="6" t="s">
        <v>205</v>
      </c>
      <c r="N14" s="6">
        <f t="shared" ref="N14:Y23" si="8">SUMIFS(N$314:N$1118,$C$314:$C$1118,$C14,$D$314:$D$1118,$D14)</f>
        <v>0</v>
      </c>
      <c r="O14" s="6">
        <f t="shared" si="8"/>
        <v>0</v>
      </c>
      <c r="P14" s="6">
        <f t="shared" si="8"/>
        <v>206421</v>
      </c>
      <c r="Q14" s="6">
        <f t="shared" si="8"/>
        <v>215170</v>
      </c>
      <c r="R14" s="6">
        <f t="shared" si="8"/>
        <v>8448</v>
      </c>
      <c r="S14" s="6">
        <f t="shared" si="8"/>
        <v>701850</v>
      </c>
      <c r="T14" s="6">
        <f t="shared" si="8"/>
        <v>4547</v>
      </c>
      <c r="U14" s="6">
        <f t="shared" si="8"/>
        <v>30033</v>
      </c>
      <c r="V14" s="6">
        <f t="shared" si="8"/>
        <v>8779</v>
      </c>
      <c r="W14" s="6">
        <f t="shared" si="8"/>
        <v>147253</v>
      </c>
      <c r="X14" s="6">
        <f t="shared" si="8"/>
        <v>6897</v>
      </c>
      <c r="Y14" s="6">
        <f t="shared" si="8"/>
        <v>701850</v>
      </c>
      <c r="Z14" s="6" t="s">
        <v>205</v>
      </c>
      <c r="AA14" s="6" t="s">
        <v>205</v>
      </c>
      <c r="AB14" s="6" t="s">
        <v>205</v>
      </c>
      <c r="AC14" s="6" t="s">
        <v>205</v>
      </c>
      <c r="AD14" s="6" t="s">
        <v>205</v>
      </c>
      <c r="AE14" s="6" t="s">
        <v>205</v>
      </c>
      <c r="AF14" s="6">
        <f t="shared" si="2"/>
        <v>30033</v>
      </c>
      <c r="AG14" s="6">
        <f t="shared" si="2"/>
        <v>527908</v>
      </c>
      <c r="AH14" s="6">
        <f t="shared" si="2"/>
        <v>171303</v>
      </c>
      <c r="AI14" s="6">
        <f t="shared" si="2"/>
        <v>497632</v>
      </c>
      <c r="AJ14" s="6">
        <f t="shared" si="7"/>
        <v>394610</v>
      </c>
      <c r="AK14" s="8"/>
      <c r="AM14" s="6">
        <f t="shared" si="3"/>
        <v>322865</v>
      </c>
      <c r="AN14" s="4">
        <f t="shared" si="6"/>
        <v>2</v>
      </c>
    </row>
    <row r="15" spans="1:40" x14ac:dyDescent="0.2">
      <c r="A15" s="12" t="str">
        <f t="shared" si="4"/>
        <v>2011-12marchENG</v>
      </c>
      <c r="B15" s="12">
        <f t="shared" si="5"/>
        <v>0</v>
      </c>
      <c r="C15" s="12" t="s">
        <v>55</v>
      </c>
      <c r="D15" s="12" t="s">
        <v>150</v>
      </c>
      <c r="E15" s="12" t="s">
        <v>19</v>
      </c>
      <c r="F15" s="12" t="s">
        <v>18</v>
      </c>
      <c r="G15" s="12" t="s">
        <v>19</v>
      </c>
      <c r="H15" s="12" t="s">
        <v>18</v>
      </c>
      <c r="I15" s="6">
        <f t="shared" si="0"/>
        <v>172937</v>
      </c>
      <c r="J15" s="6">
        <f t="shared" si="0"/>
        <v>228985</v>
      </c>
      <c r="K15" s="6">
        <f t="shared" si="0"/>
        <v>0</v>
      </c>
      <c r="L15" s="6">
        <f t="shared" si="0"/>
        <v>0</v>
      </c>
      <c r="M15" s="6" t="s">
        <v>205</v>
      </c>
      <c r="N15" s="6">
        <f t="shared" si="8"/>
        <v>0</v>
      </c>
      <c r="O15" s="6">
        <f t="shared" si="8"/>
        <v>0</v>
      </c>
      <c r="P15" s="6">
        <f t="shared" si="8"/>
        <v>219371</v>
      </c>
      <c r="Q15" s="6">
        <f t="shared" si="8"/>
        <v>227348</v>
      </c>
      <c r="R15" s="6">
        <f t="shared" si="8"/>
        <v>8501</v>
      </c>
      <c r="S15" s="6">
        <f t="shared" si="8"/>
        <v>733892</v>
      </c>
      <c r="T15" s="6">
        <f t="shared" si="8"/>
        <v>4103</v>
      </c>
      <c r="U15" s="6">
        <f t="shared" si="8"/>
        <v>32035</v>
      </c>
      <c r="V15" s="6">
        <f t="shared" si="8"/>
        <v>9071</v>
      </c>
      <c r="W15" s="6">
        <f t="shared" si="8"/>
        <v>159866</v>
      </c>
      <c r="X15" s="6">
        <f t="shared" si="8"/>
        <v>7325</v>
      </c>
      <c r="Y15" s="6">
        <f t="shared" si="8"/>
        <v>733892</v>
      </c>
      <c r="Z15" s="6" t="s">
        <v>205</v>
      </c>
      <c r="AA15" s="6" t="s">
        <v>205</v>
      </c>
      <c r="AB15" s="6" t="s">
        <v>205</v>
      </c>
      <c r="AC15" s="6" t="s">
        <v>205</v>
      </c>
      <c r="AD15" s="6" t="s">
        <v>205</v>
      </c>
      <c r="AE15" s="6" t="s">
        <v>205</v>
      </c>
      <c r="AF15" s="6">
        <f t="shared" si="2"/>
        <v>32035</v>
      </c>
      <c r="AG15" s="6">
        <f t="shared" si="2"/>
        <v>564446</v>
      </c>
      <c r="AH15" s="6">
        <f t="shared" si="2"/>
        <v>186132</v>
      </c>
      <c r="AI15" s="6">
        <f t="shared" si="2"/>
        <v>534244</v>
      </c>
      <c r="AJ15" s="6">
        <f t="shared" si="7"/>
        <v>417892</v>
      </c>
      <c r="AK15" s="8"/>
      <c r="AM15" s="6">
        <f t="shared" si="3"/>
        <v>344565</v>
      </c>
      <c r="AN15" s="4">
        <f t="shared" si="6"/>
        <v>3</v>
      </c>
    </row>
    <row r="16" spans="1:40" x14ac:dyDescent="0.2">
      <c r="A16" s="12" t="str">
        <f t="shared" si="4"/>
        <v>2012-13aprilENG</v>
      </c>
      <c r="B16" s="12">
        <f t="shared" si="5"/>
        <v>0</v>
      </c>
      <c r="C16" s="12" t="s">
        <v>68</v>
      </c>
      <c r="D16" s="12" t="s">
        <v>139</v>
      </c>
      <c r="E16" s="12" t="s">
        <v>19</v>
      </c>
      <c r="F16" s="12" t="s">
        <v>18</v>
      </c>
      <c r="G16" s="12" t="s">
        <v>19</v>
      </c>
      <c r="H16" s="12" t="s">
        <v>18</v>
      </c>
      <c r="I16" s="6">
        <f t="shared" si="0"/>
        <v>164638</v>
      </c>
      <c r="J16" s="6">
        <f t="shared" si="0"/>
        <v>215997</v>
      </c>
      <c r="K16" s="6">
        <f t="shared" si="0"/>
        <v>0</v>
      </c>
      <c r="L16" s="6">
        <f t="shared" si="0"/>
        <v>0</v>
      </c>
      <c r="M16" s="6" t="s">
        <v>205</v>
      </c>
      <c r="N16" s="6">
        <f t="shared" si="8"/>
        <v>0</v>
      </c>
      <c r="O16" s="6">
        <f t="shared" si="8"/>
        <v>0</v>
      </c>
      <c r="P16" s="6">
        <f t="shared" si="8"/>
        <v>207747</v>
      </c>
      <c r="Q16" s="6">
        <f t="shared" si="8"/>
        <v>214830</v>
      </c>
      <c r="R16" s="6">
        <f t="shared" si="8"/>
        <v>6157</v>
      </c>
      <c r="S16" s="6">
        <f t="shared" si="8"/>
        <v>685416</v>
      </c>
      <c r="T16" s="6">
        <f t="shared" si="8"/>
        <v>3916</v>
      </c>
      <c r="U16" s="6">
        <f t="shared" si="8"/>
        <v>28879</v>
      </c>
      <c r="V16" s="6">
        <f t="shared" si="8"/>
        <v>8906</v>
      </c>
      <c r="W16" s="6">
        <f t="shared" si="8"/>
        <v>147662</v>
      </c>
      <c r="X16" s="6">
        <f t="shared" si="8"/>
        <v>6071</v>
      </c>
      <c r="Y16" s="6">
        <f t="shared" si="8"/>
        <v>685416</v>
      </c>
      <c r="Z16" s="6" t="s">
        <v>205</v>
      </c>
      <c r="AA16" s="6" t="s">
        <v>205</v>
      </c>
      <c r="AB16" s="6" t="s">
        <v>205</v>
      </c>
      <c r="AC16" s="6" t="s">
        <v>205</v>
      </c>
      <c r="AD16" s="6" t="s">
        <v>205</v>
      </c>
      <c r="AE16" s="6" t="s">
        <v>205</v>
      </c>
      <c r="AF16" s="6">
        <f t="shared" si="2"/>
        <v>28879</v>
      </c>
      <c r="AG16" s="6">
        <f t="shared" si="2"/>
        <v>523921</v>
      </c>
      <c r="AH16" s="6">
        <f t="shared" si="2"/>
        <v>169595</v>
      </c>
      <c r="AI16" s="6">
        <f t="shared" si="2"/>
        <v>500033</v>
      </c>
      <c r="AJ16" s="6">
        <f t="shared" si="7"/>
        <v>391070</v>
      </c>
      <c r="AK16" s="8"/>
      <c r="AM16" s="6">
        <f t="shared" si="3"/>
        <v>359018</v>
      </c>
      <c r="AN16" s="4">
        <f t="shared" si="6"/>
        <v>4</v>
      </c>
    </row>
    <row r="17" spans="1:40" x14ac:dyDescent="0.2">
      <c r="A17" s="12" t="str">
        <f t="shared" si="4"/>
        <v>2012-13mayENG</v>
      </c>
      <c r="B17" s="12">
        <f t="shared" si="5"/>
        <v>0</v>
      </c>
      <c r="C17" s="12" t="s">
        <v>68</v>
      </c>
      <c r="D17" s="12" t="s">
        <v>140</v>
      </c>
      <c r="E17" s="12" t="s">
        <v>19</v>
      </c>
      <c r="F17" s="12" t="s">
        <v>18</v>
      </c>
      <c r="G17" s="12" t="s">
        <v>19</v>
      </c>
      <c r="H17" s="12" t="s">
        <v>18</v>
      </c>
      <c r="I17" s="6">
        <f t="shared" si="0"/>
        <v>168656</v>
      </c>
      <c r="J17" s="6">
        <f t="shared" si="0"/>
        <v>225609</v>
      </c>
      <c r="K17" s="6">
        <f t="shared" si="0"/>
        <v>0</v>
      </c>
      <c r="L17" s="6">
        <f t="shared" si="0"/>
        <v>0</v>
      </c>
      <c r="M17" s="6" t="s">
        <v>205</v>
      </c>
      <c r="N17" s="6">
        <f t="shared" si="8"/>
        <v>0</v>
      </c>
      <c r="O17" s="6">
        <f t="shared" si="8"/>
        <v>0</v>
      </c>
      <c r="P17" s="6">
        <f t="shared" si="8"/>
        <v>216519</v>
      </c>
      <c r="Q17" s="6">
        <f t="shared" si="8"/>
        <v>224871</v>
      </c>
      <c r="R17" s="6">
        <f t="shared" si="8"/>
        <v>10636</v>
      </c>
      <c r="S17" s="6">
        <f t="shared" si="8"/>
        <v>741536</v>
      </c>
      <c r="T17" s="6">
        <f t="shared" si="8"/>
        <v>4281</v>
      </c>
      <c r="U17" s="6">
        <f t="shared" si="8"/>
        <v>30714</v>
      </c>
      <c r="V17" s="6">
        <f t="shared" si="8"/>
        <v>9644</v>
      </c>
      <c r="W17" s="6">
        <f t="shared" si="8"/>
        <v>159110</v>
      </c>
      <c r="X17" s="6">
        <f t="shared" si="8"/>
        <v>7528</v>
      </c>
      <c r="Y17" s="6">
        <f t="shared" si="8"/>
        <v>741536</v>
      </c>
      <c r="Z17" s="6" t="s">
        <v>205</v>
      </c>
      <c r="AA17" s="6" t="s">
        <v>205</v>
      </c>
      <c r="AB17" s="6" t="s">
        <v>205</v>
      </c>
      <c r="AC17" s="6" t="s">
        <v>205</v>
      </c>
      <c r="AD17" s="6" t="s">
        <v>205</v>
      </c>
      <c r="AE17" s="6" t="s">
        <v>205</v>
      </c>
      <c r="AF17" s="6">
        <f t="shared" si="2"/>
        <v>30714</v>
      </c>
      <c r="AG17" s="6">
        <f t="shared" si="2"/>
        <v>548829</v>
      </c>
      <c r="AH17" s="6">
        <f t="shared" si="2"/>
        <v>182845</v>
      </c>
      <c r="AI17" s="6">
        <f t="shared" si="2"/>
        <v>526734</v>
      </c>
      <c r="AJ17" s="6">
        <f t="shared" si="7"/>
        <v>409945</v>
      </c>
      <c r="AK17" s="8"/>
      <c r="AM17" s="6">
        <f t="shared" si="3"/>
        <v>308485</v>
      </c>
      <c r="AN17" s="4">
        <f t="shared" si="6"/>
        <v>5</v>
      </c>
    </row>
    <row r="18" spans="1:40" x14ac:dyDescent="0.2">
      <c r="A18" s="12" t="str">
        <f t="shared" si="4"/>
        <v>2012-13juneENG</v>
      </c>
      <c r="B18" s="12">
        <f t="shared" si="5"/>
        <v>0</v>
      </c>
      <c r="C18" s="12" t="s">
        <v>68</v>
      </c>
      <c r="D18" s="12" t="s">
        <v>141</v>
      </c>
      <c r="E18" s="12" t="s">
        <v>19</v>
      </c>
      <c r="F18" s="12" t="s">
        <v>18</v>
      </c>
      <c r="G18" s="12" t="s">
        <v>19</v>
      </c>
      <c r="H18" s="12" t="s">
        <v>18</v>
      </c>
      <c r="I18" s="6">
        <f t="shared" si="0"/>
        <v>0</v>
      </c>
      <c r="J18" s="6">
        <f t="shared" si="0"/>
        <v>0</v>
      </c>
      <c r="K18" s="6">
        <f t="shared" si="0"/>
        <v>7907</v>
      </c>
      <c r="L18" s="6">
        <f t="shared" si="0"/>
        <v>10453</v>
      </c>
      <c r="M18" s="6" t="s">
        <v>205</v>
      </c>
      <c r="N18" s="6">
        <f t="shared" si="8"/>
        <v>158126</v>
      </c>
      <c r="O18" s="6">
        <f t="shared" si="8"/>
        <v>203988</v>
      </c>
      <c r="P18" s="6">
        <f t="shared" si="8"/>
        <v>206122</v>
      </c>
      <c r="Q18" s="6">
        <f t="shared" si="8"/>
        <v>213373</v>
      </c>
      <c r="R18" s="6">
        <f t="shared" si="8"/>
        <v>6229</v>
      </c>
      <c r="S18" s="6">
        <f t="shared" si="8"/>
        <v>614241</v>
      </c>
      <c r="T18" s="6">
        <f t="shared" si="8"/>
        <v>4296</v>
      </c>
      <c r="U18" s="6">
        <f t="shared" si="8"/>
        <v>31006</v>
      </c>
      <c r="V18" s="6">
        <f t="shared" si="8"/>
        <v>9509</v>
      </c>
      <c r="W18" s="6">
        <f t="shared" si="8"/>
        <v>154001</v>
      </c>
      <c r="X18" s="6">
        <f t="shared" si="8"/>
        <v>7396</v>
      </c>
      <c r="Y18" s="6">
        <f t="shared" si="8"/>
        <v>614241</v>
      </c>
      <c r="Z18" s="6" t="s">
        <v>205</v>
      </c>
      <c r="AA18" s="6" t="s">
        <v>205</v>
      </c>
      <c r="AB18" s="6" t="s">
        <v>205</v>
      </c>
      <c r="AC18" s="6" t="s">
        <v>205</v>
      </c>
      <c r="AD18" s="6" t="s">
        <v>205</v>
      </c>
      <c r="AE18" s="6" t="s">
        <v>205</v>
      </c>
      <c r="AF18" s="6">
        <f t="shared" si="2"/>
        <v>31006</v>
      </c>
      <c r="AG18" s="6">
        <f t="shared" si="2"/>
        <v>519916</v>
      </c>
      <c r="AH18" s="6">
        <f t="shared" si="2"/>
        <v>178106</v>
      </c>
      <c r="AI18" s="6">
        <f t="shared" si="2"/>
        <v>512559</v>
      </c>
      <c r="AJ18" s="6">
        <f t="shared" si="7"/>
        <v>397204</v>
      </c>
      <c r="AK18" s="8"/>
      <c r="AM18" s="6">
        <f t="shared" si="3"/>
        <v>370510</v>
      </c>
      <c r="AN18" s="4">
        <f t="shared" si="6"/>
        <v>6</v>
      </c>
    </row>
    <row r="19" spans="1:40" x14ac:dyDescent="0.2">
      <c r="A19" s="12" t="str">
        <f t="shared" si="4"/>
        <v>2012-13julyENG</v>
      </c>
      <c r="B19" s="12">
        <f t="shared" si="5"/>
        <v>0</v>
      </c>
      <c r="C19" s="12" t="s">
        <v>68</v>
      </c>
      <c r="D19" s="12" t="s">
        <v>142</v>
      </c>
      <c r="E19" s="12" t="s">
        <v>19</v>
      </c>
      <c r="F19" s="12" t="s">
        <v>18</v>
      </c>
      <c r="G19" s="12" t="s">
        <v>19</v>
      </c>
      <c r="H19" s="12" t="s">
        <v>18</v>
      </c>
      <c r="I19" s="6">
        <f t="shared" si="0"/>
        <v>0</v>
      </c>
      <c r="J19" s="6">
        <f t="shared" si="0"/>
        <v>0</v>
      </c>
      <c r="K19" s="6">
        <f t="shared" si="0"/>
        <v>8176</v>
      </c>
      <c r="L19" s="6">
        <f t="shared" si="0"/>
        <v>10860</v>
      </c>
      <c r="M19" s="6" t="s">
        <v>205</v>
      </c>
      <c r="N19" s="6">
        <f t="shared" si="8"/>
        <v>163948</v>
      </c>
      <c r="O19" s="6">
        <f t="shared" si="8"/>
        <v>211754</v>
      </c>
      <c r="P19" s="6">
        <f t="shared" si="8"/>
        <v>213946</v>
      </c>
      <c r="Q19" s="6">
        <f t="shared" si="8"/>
        <v>221893</v>
      </c>
      <c r="R19" s="6">
        <f t="shared" si="8"/>
        <v>8797</v>
      </c>
      <c r="S19" s="6">
        <f t="shared" si="8"/>
        <v>641541</v>
      </c>
      <c r="T19" s="6">
        <f t="shared" si="8"/>
        <v>4320</v>
      </c>
      <c r="U19" s="6">
        <f t="shared" si="8"/>
        <v>31845</v>
      </c>
      <c r="V19" s="6">
        <f t="shared" si="8"/>
        <v>9536</v>
      </c>
      <c r="W19" s="6">
        <f t="shared" si="8"/>
        <v>163998</v>
      </c>
      <c r="X19" s="6">
        <f t="shared" si="8"/>
        <v>7913</v>
      </c>
      <c r="Y19" s="6">
        <f t="shared" si="8"/>
        <v>641541</v>
      </c>
      <c r="Z19" s="6" t="s">
        <v>205</v>
      </c>
      <c r="AA19" s="6" t="s">
        <v>205</v>
      </c>
      <c r="AB19" s="6" t="s">
        <v>205</v>
      </c>
      <c r="AC19" s="6" t="s">
        <v>205</v>
      </c>
      <c r="AD19" s="6" t="s">
        <v>205</v>
      </c>
      <c r="AE19" s="6" t="s">
        <v>205</v>
      </c>
      <c r="AF19" s="6">
        <f t="shared" si="2"/>
        <v>31845</v>
      </c>
      <c r="AG19" s="6">
        <f t="shared" si="2"/>
        <v>563470</v>
      </c>
      <c r="AH19" s="6">
        <f t="shared" si="2"/>
        <v>189066</v>
      </c>
      <c r="AI19" s="6">
        <f t="shared" si="2"/>
        <v>536831</v>
      </c>
      <c r="AJ19" s="6">
        <f t="shared" si="7"/>
        <v>413672</v>
      </c>
      <c r="AK19" s="8"/>
      <c r="AM19" s="6">
        <f t="shared" si="3"/>
        <v>385489</v>
      </c>
      <c r="AN19" s="4">
        <f t="shared" si="6"/>
        <v>7</v>
      </c>
    </row>
    <row r="20" spans="1:40" x14ac:dyDescent="0.2">
      <c r="A20" s="12" t="str">
        <f t="shared" si="4"/>
        <v>2012-13augustENG</v>
      </c>
      <c r="B20" s="12">
        <f t="shared" si="5"/>
        <v>0</v>
      </c>
      <c r="C20" s="12" t="s">
        <v>68</v>
      </c>
      <c r="D20" s="12" t="s">
        <v>143</v>
      </c>
      <c r="E20" s="12" t="s">
        <v>19</v>
      </c>
      <c r="F20" s="12" t="s">
        <v>18</v>
      </c>
      <c r="G20" s="12" t="s">
        <v>19</v>
      </c>
      <c r="H20" s="12" t="s">
        <v>18</v>
      </c>
      <c r="I20" s="6">
        <f t="shared" si="0"/>
        <v>0</v>
      </c>
      <c r="J20" s="6">
        <f t="shared" si="0"/>
        <v>0</v>
      </c>
      <c r="K20" s="6">
        <f t="shared" si="0"/>
        <v>8301</v>
      </c>
      <c r="L20" s="6">
        <f t="shared" si="0"/>
        <v>11053</v>
      </c>
      <c r="M20" s="6" t="s">
        <v>205</v>
      </c>
      <c r="N20" s="6">
        <f t="shared" si="8"/>
        <v>159569</v>
      </c>
      <c r="O20" s="6">
        <f t="shared" si="8"/>
        <v>204238</v>
      </c>
      <c r="P20" s="6">
        <f t="shared" si="8"/>
        <v>206937</v>
      </c>
      <c r="Q20" s="6">
        <f t="shared" si="8"/>
        <v>214531</v>
      </c>
      <c r="R20" s="6">
        <f t="shared" si="8"/>
        <v>16333</v>
      </c>
      <c r="S20" s="6">
        <f t="shared" si="8"/>
        <v>715299</v>
      </c>
      <c r="T20" s="6">
        <f t="shared" si="8"/>
        <v>4062</v>
      </c>
      <c r="U20" s="6">
        <f t="shared" si="8"/>
        <v>31586</v>
      </c>
      <c r="V20" s="6">
        <f t="shared" si="8"/>
        <v>9821</v>
      </c>
      <c r="W20" s="6">
        <f t="shared" si="8"/>
        <v>160285</v>
      </c>
      <c r="X20" s="6">
        <f t="shared" si="8"/>
        <v>6079</v>
      </c>
      <c r="Y20" s="6">
        <f t="shared" si="8"/>
        <v>715299</v>
      </c>
      <c r="Z20" s="6" t="s">
        <v>205</v>
      </c>
      <c r="AA20" s="6" t="s">
        <v>205</v>
      </c>
      <c r="AB20" s="6" t="s">
        <v>205</v>
      </c>
      <c r="AC20" s="6" t="s">
        <v>205</v>
      </c>
      <c r="AD20" s="6" t="s">
        <v>205</v>
      </c>
      <c r="AE20" s="6" t="s">
        <v>205</v>
      </c>
      <c r="AF20" s="6">
        <f t="shared" si="2"/>
        <v>31586</v>
      </c>
      <c r="AG20" s="6">
        <f t="shared" si="2"/>
        <v>546828</v>
      </c>
      <c r="AH20" s="6">
        <f t="shared" si="2"/>
        <v>184057</v>
      </c>
      <c r="AI20" s="6">
        <f t="shared" si="2"/>
        <v>520741</v>
      </c>
      <c r="AJ20" s="6">
        <f t="shared" si="7"/>
        <v>399720</v>
      </c>
      <c r="AK20" s="8"/>
      <c r="AM20" s="6">
        <f t="shared" si="3"/>
        <v>362037</v>
      </c>
      <c r="AN20" s="4">
        <f t="shared" si="6"/>
        <v>8</v>
      </c>
    </row>
    <row r="21" spans="1:40" x14ac:dyDescent="0.2">
      <c r="A21" s="12" t="str">
        <f t="shared" si="4"/>
        <v>2012-13septemberENG</v>
      </c>
      <c r="B21" s="12">
        <f t="shared" si="5"/>
        <v>0</v>
      </c>
      <c r="C21" s="12" t="s">
        <v>68</v>
      </c>
      <c r="D21" s="12" t="s">
        <v>144</v>
      </c>
      <c r="E21" s="12" t="s">
        <v>19</v>
      </c>
      <c r="F21" s="12" t="s">
        <v>18</v>
      </c>
      <c r="G21" s="12" t="s">
        <v>19</v>
      </c>
      <c r="H21" s="12" t="s">
        <v>18</v>
      </c>
      <c r="I21" s="6">
        <f t="shared" si="0"/>
        <v>0</v>
      </c>
      <c r="J21" s="6">
        <f t="shared" si="0"/>
        <v>0</v>
      </c>
      <c r="K21" s="6">
        <f t="shared" si="0"/>
        <v>8390</v>
      </c>
      <c r="L21" s="6">
        <f t="shared" si="0"/>
        <v>11171</v>
      </c>
      <c r="M21" s="6" t="s">
        <v>205</v>
      </c>
      <c r="N21" s="6">
        <f t="shared" si="8"/>
        <v>153864</v>
      </c>
      <c r="O21" s="6">
        <f t="shared" si="8"/>
        <v>202751</v>
      </c>
      <c r="P21" s="6">
        <f t="shared" si="8"/>
        <v>204470</v>
      </c>
      <c r="Q21" s="6">
        <f t="shared" si="8"/>
        <v>213229</v>
      </c>
      <c r="R21" s="6">
        <f t="shared" si="8"/>
        <v>12443</v>
      </c>
      <c r="S21" s="6">
        <f t="shared" si="8"/>
        <v>714006</v>
      </c>
      <c r="T21" s="6">
        <f t="shared" si="8"/>
        <v>4003</v>
      </c>
      <c r="U21" s="6">
        <f t="shared" si="8"/>
        <v>31228</v>
      </c>
      <c r="V21" s="6">
        <f t="shared" si="8"/>
        <v>9661</v>
      </c>
      <c r="W21" s="6">
        <f t="shared" si="8"/>
        <v>155675</v>
      </c>
      <c r="X21" s="6">
        <f t="shared" si="8"/>
        <v>6073</v>
      </c>
      <c r="Y21" s="6">
        <f t="shared" si="8"/>
        <v>714006</v>
      </c>
      <c r="Z21" s="6" t="s">
        <v>205</v>
      </c>
      <c r="AA21" s="6" t="s">
        <v>205</v>
      </c>
      <c r="AB21" s="6" t="s">
        <v>205</v>
      </c>
      <c r="AC21" s="6" t="s">
        <v>205</v>
      </c>
      <c r="AD21" s="6" t="s">
        <v>205</v>
      </c>
      <c r="AE21" s="6" t="s">
        <v>205</v>
      </c>
      <c r="AF21" s="6">
        <f t="shared" si="2"/>
        <v>31228</v>
      </c>
      <c r="AG21" s="6">
        <f t="shared" si="2"/>
        <v>534777</v>
      </c>
      <c r="AH21" s="6">
        <f t="shared" si="2"/>
        <v>178462</v>
      </c>
      <c r="AI21" s="6">
        <f t="shared" si="2"/>
        <v>509552</v>
      </c>
      <c r="AJ21" s="6">
        <f t="shared" si="7"/>
        <v>391934</v>
      </c>
      <c r="AK21" s="8"/>
      <c r="AM21" s="6">
        <f t="shared" si="3"/>
        <v>368083</v>
      </c>
      <c r="AN21" s="4">
        <f t="shared" si="6"/>
        <v>9</v>
      </c>
    </row>
    <row r="22" spans="1:40" x14ac:dyDescent="0.2">
      <c r="A22" s="12" t="str">
        <f t="shared" si="4"/>
        <v>2012-13octoberENG</v>
      </c>
      <c r="B22" s="12">
        <f t="shared" si="5"/>
        <v>0</v>
      </c>
      <c r="C22" s="12" t="s">
        <v>68</v>
      </c>
      <c r="D22" s="12" t="s">
        <v>145</v>
      </c>
      <c r="E22" s="12" t="s">
        <v>19</v>
      </c>
      <c r="F22" s="12" t="s">
        <v>18</v>
      </c>
      <c r="G22" s="12" t="s">
        <v>19</v>
      </c>
      <c r="H22" s="12" t="s">
        <v>18</v>
      </c>
      <c r="I22" s="6">
        <f t="shared" si="0"/>
        <v>0</v>
      </c>
      <c r="J22" s="6">
        <f t="shared" si="0"/>
        <v>0</v>
      </c>
      <c r="K22" s="6">
        <f t="shared" si="0"/>
        <v>8324</v>
      </c>
      <c r="L22" s="6">
        <f t="shared" si="0"/>
        <v>11117</v>
      </c>
      <c r="M22" s="6" t="s">
        <v>205</v>
      </c>
      <c r="N22" s="6">
        <f t="shared" si="8"/>
        <v>165590</v>
      </c>
      <c r="O22" s="6">
        <f t="shared" si="8"/>
        <v>216511</v>
      </c>
      <c r="P22" s="6">
        <f t="shared" si="8"/>
        <v>218293</v>
      </c>
      <c r="Q22" s="6">
        <f t="shared" si="8"/>
        <v>227030</v>
      </c>
      <c r="R22" s="6">
        <f t="shared" si="8"/>
        <v>8826</v>
      </c>
      <c r="S22" s="6">
        <f t="shared" si="8"/>
        <v>735309</v>
      </c>
      <c r="T22" s="6">
        <f t="shared" si="8"/>
        <v>4275</v>
      </c>
      <c r="U22" s="6">
        <f t="shared" si="8"/>
        <v>33215</v>
      </c>
      <c r="V22" s="6">
        <f t="shared" si="8"/>
        <v>9782</v>
      </c>
      <c r="W22" s="6">
        <f t="shared" si="8"/>
        <v>159824</v>
      </c>
      <c r="X22" s="6">
        <f t="shared" si="8"/>
        <v>8713</v>
      </c>
      <c r="Y22" s="6">
        <f t="shared" si="8"/>
        <v>735309</v>
      </c>
      <c r="Z22" s="6" t="s">
        <v>205</v>
      </c>
      <c r="AA22" s="6" t="s">
        <v>205</v>
      </c>
      <c r="AB22" s="6" t="s">
        <v>205</v>
      </c>
      <c r="AC22" s="6" t="s">
        <v>205</v>
      </c>
      <c r="AD22" s="6" t="s">
        <v>205</v>
      </c>
      <c r="AE22" s="6" t="s">
        <v>205</v>
      </c>
      <c r="AF22" s="6">
        <f t="shared" si="2"/>
        <v>33215</v>
      </c>
      <c r="AG22" s="6">
        <f t="shared" si="2"/>
        <v>559617</v>
      </c>
      <c r="AH22" s="6">
        <f t="shared" si="2"/>
        <v>184410</v>
      </c>
      <c r="AI22" s="6">
        <f t="shared" si="2"/>
        <v>533812</v>
      </c>
      <c r="AJ22" s="6">
        <f t="shared" si="7"/>
        <v>416139</v>
      </c>
      <c r="AK22" s="8"/>
      <c r="AM22" s="6">
        <f t="shared" si="3"/>
        <v>377184</v>
      </c>
      <c r="AN22" s="4">
        <f t="shared" si="6"/>
        <v>10</v>
      </c>
    </row>
    <row r="23" spans="1:40" x14ac:dyDescent="0.2">
      <c r="A23" s="12" t="str">
        <f t="shared" si="4"/>
        <v>2012-13novemberENG</v>
      </c>
      <c r="B23" s="12">
        <f t="shared" si="5"/>
        <v>0</v>
      </c>
      <c r="C23" s="12" t="s">
        <v>68</v>
      </c>
      <c r="D23" s="12" t="s">
        <v>146</v>
      </c>
      <c r="E23" s="12" t="s">
        <v>19</v>
      </c>
      <c r="F23" s="12" t="s">
        <v>18</v>
      </c>
      <c r="G23" s="12" t="s">
        <v>19</v>
      </c>
      <c r="H23" s="12" t="s">
        <v>18</v>
      </c>
      <c r="I23" s="6">
        <f t="shared" si="0"/>
        <v>0</v>
      </c>
      <c r="J23" s="6">
        <f t="shared" si="0"/>
        <v>0</v>
      </c>
      <c r="K23" s="6">
        <f t="shared" si="0"/>
        <v>8242</v>
      </c>
      <c r="L23" s="6">
        <f t="shared" si="0"/>
        <v>11254</v>
      </c>
      <c r="M23" s="6" t="s">
        <v>205</v>
      </c>
      <c r="N23" s="6">
        <f t="shared" si="8"/>
        <v>162719</v>
      </c>
      <c r="O23" s="6">
        <f t="shared" si="8"/>
        <v>214057</v>
      </c>
      <c r="P23" s="6">
        <f t="shared" si="8"/>
        <v>216017</v>
      </c>
      <c r="Q23" s="6">
        <f t="shared" si="8"/>
        <v>224718</v>
      </c>
      <c r="R23" s="6">
        <f t="shared" si="8"/>
        <v>7927</v>
      </c>
      <c r="S23" s="6">
        <f t="shared" si="8"/>
        <v>719170</v>
      </c>
      <c r="T23" s="6">
        <f t="shared" si="8"/>
        <v>3915</v>
      </c>
      <c r="U23" s="6">
        <f t="shared" si="8"/>
        <v>32448</v>
      </c>
      <c r="V23" s="6">
        <f t="shared" si="8"/>
        <v>9541</v>
      </c>
      <c r="W23" s="6">
        <f t="shared" si="8"/>
        <v>157641</v>
      </c>
      <c r="X23" s="6">
        <f t="shared" si="8"/>
        <v>7904</v>
      </c>
      <c r="Y23" s="6">
        <f t="shared" si="8"/>
        <v>719170</v>
      </c>
      <c r="Z23" s="6" t="s">
        <v>205</v>
      </c>
      <c r="AA23" s="6" t="s">
        <v>205</v>
      </c>
      <c r="AB23" s="6" t="s">
        <v>205</v>
      </c>
      <c r="AC23" s="6" t="s">
        <v>205</v>
      </c>
      <c r="AD23" s="6" t="s">
        <v>205</v>
      </c>
      <c r="AE23" s="6" t="s">
        <v>205</v>
      </c>
      <c r="AF23" s="6">
        <f t="shared" si="2"/>
        <v>32448</v>
      </c>
      <c r="AG23" s="6">
        <f t="shared" si="2"/>
        <v>550116</v>
      </c>
      <c r="AH23" s="6">
        <f t="shared" si="2"/>
        <v>182256</v>
      </c>
      <c r="AI23" s="6">
        <f t="shared" si="2"/>
        <v>525163</v>
      </c>
      <c r="AJ23" s="6">
        <f t="shared" si="7"/>
        <v>408259</v>
      </c>
      <c r="AK23" s="8"/>
      <c r="AM23" s="6">
        <f t="shared" si="3"/>
        <v>371680</v>
      </c>
      <c r="AN23" s="4">
        <f t="shared" si="6"/>
        <v>11</v>
      </c>
    </row>
    <row r="24" spans="1:40" x14ac:dyDescent="0.2">
      <c r="A24" s="12" t="str">
        <f t="shared" si="4"/>
        <v>2012-13decemberENG</v>
      </c>
      <c r="B24" s="12">
        <f t="shared" si="5"/>
        <v>0</v>
      </c>
      <c r="C24" s="12" t="s">
        <v>68</v>
      </c>
      <c r="D24" s="12" t="s">
        <v>147</v>
      </c>
      <c r="E24" s="12" t="s">
        <v>19</v>
      </c>
      <c r="F24" s="12" t="s">
        <v>18</v>
      </c>
      <c r="G24" s="12" t="s">
        <v>19</v>
      </c>
      <c r="H24" s="12" t="s">
        <v>18</v>
      </c>
      <c r="I24" s="6">
        <f t="shared" ref="I24:L43" si="9">SUMIFS(I$314:I$1118,$C$314:$C$1118,$C24,$D$314:$D$1118,$D24)</f>
        <v>0</v>
      </c>
      <c r="J24" s="6">
        <f t="shared" si="9"/>
        <v>0</v>
      </c>
      <c r="K24" s="6">
        <f t="shared" si="9"/>
        <v>9407</v>
      </c>
      <c r="L24" s="6">
        <f t="shared" si="9"/>
        <v>13360</v>
      </c>
      <c r="M24" s="6" t="s">
        <v>205</v>
      </c>
      <c r="N24" s="6">
        <f t="shared" ref="N24:Y33" si="10">SUMIFS(N$314:N$1118,$C$314:$C$1118,$C24,$D$314:$D$1118,$D24)</f>
        <v>173102</v>
      </c>
      <c r="O24" s="6">
        <f t="shared" si="10"/>
        <v>244519</v>
      </c>
      <c r="P24" s="6">
        <f t="shared" si="10"/>
        <v>243239</v>
      </c>
      <c r="Q24" s="6">
        <f t="shared" si="10"/>
        <v>257070</v>
      </c>
      <c r="R24" s="6">
        <f t="shared" si="10"/>
        <v>18707</v>
      </c>
      <c r="S24" s="6">
        <f t="shared" si="10"/>
        <v>828194</v>
      </c>
      <c r="T24" s="6">
        <f t="shared" si="10"/>
        <v>5136</v>
      </c>
      <c r="U24" s="6">
        <f t="shared" si="10"/>
        <v>40114</v>
      </c>
      <c r="V24" s="6">
        <f t="shared" si="10"/>
        <v>11689</v>
      </c>
      <c r="W24" s="6">
        <f t="shared" si="10"/>
        <v>180994</v>
      </c>
      <c r="X24" s="6">
        <f t="shared" si="10"/>
        <v>9377</v>
      </c>
      <c r="Y24" s="6">
        <f t="shared" si="10"/>
        <v>828194</v>
      </c>
      <c r="Z24" s="6" t="s">
        <v>205</v>
      </c>
      <c r="AA24" s="6" t="s">
        <v>205</v>
      </c>
      <c r="AB24" s="6" t="s">
        <v>205</v>
      </c>
      <c r="AC24" s="6" t="s">
        <v>205</v>
      </c>
      <c r="AD24" s="6" t="s">
        <v>205</v>
      </c>
      <c r="AE24" s="6" t="s">
        <v>205</v>
      </c>
      <c r="AF24" s="6">
        <f t="shared" ref="AF24:AI43" si="11">SUMIFS(AF$314:AF$1118,$C$314:$C$1118,$C24,$D$314:$D$1118,$D24)</f>
        <v>40114</v>
      </c>
      <c r="AG24" s="6">
        <f t="shared" si="11"/>
        <v>610237</v>
      </c>
      <c r="AH24" s="6">
        <f t="shared" si="11"/>
        <v>208060</v>
      </c>
      <c r="AI24" s="6">
        <f t="shared" si="11"/>
        <v>578091</v>
      </c>
      <c r="AJ24" s="6">
        <f t="shared" si="7"/>
        <v>437726</v>
      </c>
      <c r="AK24" s="8"/>
      <c r="AM24" s="6">
        <f t="shared" si="3"/>
        <v>425655</v>
      </c>
      <c r="AN24" s="4">
        <f t="shared" si="6"/>
        <v>12</v>
      </c>
    </row>
    <row r="25" spans="1:40" x14ac:dyDescent="0.2">
      <c r="A25" s="12" t="str">
        <f t="shared" si="4"/>
        <v>2012-13januaryENG</v>
      </c>
      <c r="B25" s="12">
        <f t="shared" si="5"/>
        <v>0</v>
      </c>
      <c r="C25" s="12" t="s">
        <v>68</v>
      </c>
      <c r="D25" s="12" t="s">
        <v>148</v>
      </c>
      <c r="E25" s="12" t="s">
        <v>19</v>
      </c>
      <c r="F25" s="12" t="s">
        <v>18</v>
      </c>
      <c r="G25" s="12" t="s">
        <v>19</v>
      </c>
      <c r="H25" s="12" t="s">
        <v>18</v>
      </c>
      <c r="I25" s="6">
        <f t="shared" si="9"/>
        <v>0</v>
      </c>
      <c r="J25" s="6">
        <f t="shared" si="9"/>
        <v>0</v>
      </c>
      <c r="K25" s="6">
        <f t="shared" si="9"/>
        <v>8790</v>
      </c>
      <c r="L25" s="6">
        <f t="shared" si="9"/>
        <v>11958</v>
      </c>
      <c r="M25" s="6" t="s">
        <v>205</v>
      </c>
      <c r="N25" s="6">
        <f t="shared" si="10"/>
        <v>170842</v>
      </c>
      <c r="O25" s="6">
        <f t="shared" si="10"/>
        <v>225511</v>
      </c>
      <c r="P25" s="6">
        <f t="shared" si="10"/>
        <v>227026</v>
      </c>
      <c r="Q25" s="6">
        <f t="shared" si="10"/>
        <v>236884</v>
      </c>
      <c r="R25" s="6">
        <f t="shared" si="10"/>
        <v>10390</v>
      </c>
      <c r="S25" s="6">
        <f t="shared" si="10"/>
        <v>737321</v>
      </c>
      <c r="T25" s="6">
        <f t="shared" si="10"/>
        <v>4889</v>
      </c>
      <c r="U25" s="6">
        <f t="shared" si="10"/>
        <v>36796</v>
      </c>
      <c r="V25" s="6">
        <f t="shared" si="10"/>
        <v>10481</v>
      </c>
      <c r="W25" s="6">
        <f t="shared" si="10"/>
        <v>163775</v>
      </c>
      <c r="X25" s="6">
        <f t="shared" si="10"/>
        <v>9294</v>
      </c>
      <c r="Y25" s="6">
        <f t="shared" si="10"/>
        <v>737321</v>
      </c>
      <c r="Z25" s="6" t="s">
        <v>205</v>
      </c>
      <c r="AA25" s="6" t="s">
        <v>205</v>
      </c>
      <c r="AB25" s="6" t="s">
        <v>205</v>
      </c>
      <c r="AC25" s="6" t="s">
        <v>205</v>
      </c>
      <c r="AD25" s="6" t="s">
        <v>205</v>
      </c>
      <c r="AE25" s="6" t="s">
        <v>205</v>
      </c>
      <c r="AF25" s="6">
        <f t="shared" si="11"/>
        <v>36796</v>
      </c>
      <c r="AG25" s="6">
        <f t="shared" si="11"/>
        <v>571717</v>
      </c>
      <c r="AH25" s="6">
        <f t="shared" si="11"/>
        <v>190946</v>
      </c>
      <c r="AI25" s="6">
        <f t="shared" si="11"/>
        <v>543312</v>
      </c>
      <c r="AJ25" s="6">
        <f t="shared" si="7"/>
        <v>422117</v>
      </c>
      <c r="AK25" s="8"/>
      <c r="AM25" s="6">
        <f t="shared" si="3"/>
        <v>372078</v>
      </c>
      <c r="AN25" s="4">
        <f t="shared" si="6"/>
        <v>1</v>
      </c>
    </row>
    <row r="26" spans="1:40" x14ac:dyDescent="0.2">
      <c r="A26" s="12" t="str">
        <f t="shared" si="4"/>
        <v>2012-13februaryENG</v>
      </c>
      <c r="B26" s="12">
        <f t="shared" si="5"/>
        <v>0</v>
      </c>
      <c r="C26" s="12" t="s">
        <v>68</v>
      </c>
      <c r="D26" s="12" t="s">
        <v>149</v>
      </c>
      <c r="E26" s="12" t="s">
        <v>19</v>
      </c>
      <c r="F26" s="12" t="s">
        <v>18</v>
      </c>
      <c r="G26" s="12" t="s">
        <v>19</v>
      </c>
      <c r="H26" s="12" t="s">
        <v>18</v>
      </c>
      <c r="I26" s="6">
        <f t="shared" si="9"/>
        <v>0</v>
      </c>
      <c r="J26" s="6">
        <f t="shared" si="9"/>
        <v>0</v>
      </c>
      <c r="K26" s="6">
        <f t="shared" si="9"/>
        <v>8037</v>
      </c>
      <c r="L26" s="6">
        <f t="shared" si="9"/>
        <v>10841</v>
      </c>
      <c r="M26" s="6" t="s">
        <v>205</v>
      </c>
      <c r="N26" s="6">
        <f t="shared" si="10"/>
        <v>154684</v>
      </c>
      <c r="O26" s="6">
        <f t="shared" si="10"/>
        <v>205301</v>
      </c>
      <c r="P26" s="6">
        <f t="shared" si="10"/>
        <v>206843</v>
      </c>
      <c r="Q26" s="6">
        <f t="shared" si="10"/>
        <v>215693</v>
      </c>
      <c r="R26" s="6">
        <f t="shared" si="10"/>
        <v>7230</v>
      </c>
      <c r="S26" s="6">
        <f t="shared" si="10"/>
        <v>662874</v>
      </c>
      <c r="T26" s="6">
        <f t="shared" si="10"/>
        <v>3983</v>
      </c>
      <c r="U26" s="6">
        <f t="shared" si="10"/>
        <v>32951</v>
      </c>
      <c r="V26" s="6">
        <f t="shared" si="10"/>
        <v>9271</v>
      </c>
      <c r="W26" s="6">
        <f t="shared" si="10"/>
        <v>147380</v>
      </c>
      <c r="X26" s="6">
        <f t="shared" si="10"/>
        <v>5816</v>
      </c>
      <c r="Y26" s="6">
        <f t="shared" si="10"/>
        <v>662874</v>
      </c>
      <c r="Z26" s="6" t="s">
        <v>205</v>
      </c>
      <c r="AA26" s="6" t="s">
        <v>205</v>
      </c>
      <c r="AB26" s="6" t="s">
        <v>205</v>
      </c>
      <c r="AC26" s="6" t="s">
        <v>205</v>
      </c>
      <c r="AD26" s="6" t="s">
        <v>205</v>
      </c>
      <c r="AE26" s="6" t="s">
        <v>205</v>
      </c>
      <c r="AF26" s="6">
        <f t="shared" si="11"/>
        <v>32951</v>
      </c>
      <c r="AG26" s="6">
        <f t="shared" si="11"/>
        <v>512329</v>
      </c>
      <c r="AH26" s="6">
        <f t="shared" si="11"/>
        <v>171622</v>
      </c>
      <c r="AI26" s="6">
        <f t="shared" si="11"/>
        <v>486738</v>
      </c>
      <c r="AJ26" s="6">
        <f t="shared" si="7"/>
        <v>380381</v>
      </c>
      <c r="AK26" s="8"/>
      <c r="AM26" s="6">
        <f t="shared" si="3"/>
        <v>336124</v>
      </c>
      <c r="AN26" s="4">
        <f t="shared" si="6"/>
        <v>2</v>
      </c>
    </row>
    <row r="27" spans="1:40" x14ac:dyDescent="0.2">
      <c r="A27" s="12" t="str">
        <f t="shared" si="4"/>
        <v>2012-13marchENG</v>
      </c>
      <c r="B27" s="12">
        <f t="shared" si="5"/>
        <v>0</v>
      </c>
      <c r="C27" s="12" t="s">
        <v>68</v>
      </c>
      <c r="D27" s="12" t="s">
        <v>150</v>
      </c>
      <c r="E27" s="12" t="s">
        <v>19</v>
      </c>
      <c r="F27" s="12" t="s">
        <v>18</v>
      </c>
      <c r="G27" s="12" t="s">
        <v>19</v>
      </c>
      <c r="H27" s="12" t="s">
        <v>18</v>
      </c>
      <c r="I27" s="6">
        <f t="shared" si="9"/>
        <v>0</v>
      </c>
      <c r="J27" s="6">
        <f t="shared" si="9"/>
        <v>0</v>
      </c>
      <c r="K27" s="6">
        <f t="shared" si="9"/>
        <v>9031</v>
      </c>
      <c r="L27" s="6">
        <f t="shared" si="9"/>
        <v>12306</v>
      </c>
      <c r="M27" s="6" t="s">
        <v>205</v>
      </c>
      <c r="N27" s="6">
        <f t="shared" si="10"/>
        <v>174477</v>
      </c>
      <c r="O27" s="6">
        <f t="shared" si="10"/>
        <v>236512</v>
      </c>
      <c r="P27" s="6">
        <f t="shared" si="10"/>
        <v>236834</v>
      </c>
      <c r="Q27" s="6">
        <f t="shared" si="10"/>
        <v>248295</v>
      </c>
      <c r="R27" s="6">
        <f t="shared" si="10"/>
        <v>9801</v>
      </c>
      <c r="S27" s="6">
        <f t="shared" si="10"/>
        <v>749992</v>
      </c>
      <c r="T27" s="6">
        <f t="shared" si="10"/>
        <v>4879</v>
      </c>
      <c r="U27" s="6">
        <f t="shared" si="10"/>
        <v>38109</v>
      </c>
      <c r="V27" s="6">
        <f t="shared" si="10"/>
        <v>11098</v>
      </c>
      <c r="W27" s="6">
        <f t="shared" si="10"/>
        <v>172389</v>
      </c>
      <c r="X27" s="6">
        <f t="shared" si="10"/>
        <v>9905</v>
      </c>
      <c r="Y27" s="6">
        <f t="shared" si="10"/>
        <v>749992</v>
      </c>
      <c r="Z27" s="6" t="s">
        <v>205</v>
      </c>
      <c r="AA27" s="6" t="s">
        <v>205</v>
      </c>
      <c r="AB27" s="6" t="s">
        <v>205</v>
      </c>
      <c r="AC27" s="6" t="s">
        <v>205</v>
      </c>
      <c r="AD27" s="6" t="s">
        <v>205</v>
      </c>
      <c r="AE27" s="6" t="s">
        <v>205</v>
      </c>
      <c r="AF27" s="6">
        <f t="shared" si="11"/>
        <v>38109</v>
      </c>
      <c r="AG27" s="6">
        <f t="shared" si="11"/>
        <v>589110</v>
      </c>
      <c r="AH27" s="6">
        <f t="shared" si="11"/>
        <v>200821</v>
      </c>
      <c r="AI27" s="6">
        <f t="shared" si="11"/>
        <v>559541</v>
      </c>
      <c r="AJ27" s="6">
        <f t="shared" si="7"/>
        <v>430182</v>
      </c>
      <c r="AK27" s="8"/>
      <c r="AM27" s="6">
        <f t="shared" si="3"/>
        <v>374900</v>
      </c>
      <c r="AN27" s="4">
        <f t="shared" si="6"/>
        <v>3</v>
      </c>
    </row>
    <row r="28" spans="1:40" x14ac:dyDescent="0.2">
      <c r="A28" s="12" t="str">
        <f t="shared" si="4"/>
        <v>2013-14aprilENG</v>
      </c>
      <c r="B28" s="12">
        <f t="shared" si="5"/>
        <v>0</v>
      </c>
      <c r="C28" s="12" t="s">
        <v>69</v>
      </c>
      <c r="D28" s="12" t="s">
        <v>139</v>
      </c>
      <c r="E28" s="12" t="s">
        <v>19</v>
      </c>
      <c r="F28" s="12" t="s">
        <v>18</v>
      </c>
      <c r="G28" s="12" t="s">
        <v>19</v>
      </c>
      <c r="H28" s="12" t="s">
        <v>18</v>
      </c>
      <c r="I28" s="6">
        <f t="shared" si="9"/>
        <v>0</v>
      </c>
      <c r="J28" s="6">
        <f t="shared" si="9"/>
        <v>0</v>
      </c>
      <c r="K28" s="6">
        <f t="shared" si="9"/>
        <v>8407</v>
      </c>
      <c r="L28" s="6">
        <f t="shared" si="9"/>
        <v>11147</v>
      </c>
      <c r="M28" s="6" t="s">
        <v>205</v>
      </c>
      <c r="N28" s="6">
        <f t="shared" si="10"/>
        <v>170615</v>
      </c>
      <c r="O28" s="6">
        <f t="shared" si="10"/>
        <v>224352</v>
      </c>
      <c r="P28" s="6">
        <f t="shared" si="10"/>
        <v>226404</v>
      </c>
      <c r="Q28" s="6">
        <f t="shared" si="10"/>
        <v>234947</v>
      </c>
      <c r="R28" s="6">
        <f t="shared" si="10"/>
        <v>7468</v>
      </c>
      <c r="S28" s="6">
        <f t="shared" si="10"/>
        <v>700054</v>
      </c>
      <c r="T28" s="6">
        <f t="shared" si="10"/>
        <v>3835</v>
      </c>
      <c r="U28" s="6">
        <f t="shared" si="10"/>
        <v>32788</v>
      </c>
      <c r="V28" s="6">
        <f t="shared" si="10"/>
        <v>9635</v>
      </c>
      <c r="W28" s="6">
        <f t="shared" si="10"/>
        <v>153849</v>
      </c>
      <c r="X28" s="6">
        <f t="shared" si="10"/>
        <v>9201</v>
      </c>
      <c r="Y28" s="6">
        <f t="shared" si="10"/>
        <v>700054</v>
      </c>
      <c r="Z28" s="6" t="s">
        <v>205</v>
      </c>
      <c r="AA28" s="6" t="s">
        <v>205</v>
      </c>
      <c r="AB28" s="6" t="s">
        <v>205</v>
      </c>
      <c r="AC28" s="6" t="s">
        <v>205</v>
      </c>
      <c r="AD28" s="6" t="s">
        <v>205</v>
      </c>
      <c r="AE28" s="6" t="s">
        <v>205</v>
      </c>
      <c r="AF28" s="6">
        <f t="shared" si="11"/>
        <v>32788</v>
      </c>
      <c r="AG28" s="6">
        <f t="shared" si="11"/>
        <v>526238</v>
      </c>
      <c r="AH28" s="6">
        <f t="shared" si="11"/>
        <v>181961</v>
      </c>
      <c r="AI28" s="6">
        <f t="shared" si="11"/>
        <v>513242</v>
      </c>
      <c r="AJ28" s="6">
        <f t="shared" si="7"/>
        <v>389658</v>
      </c>
      <c r="AK28" s="8"/>
      <c r="AM28" s="6">
        <f t="shared" si="3"/>
        <v>364255</v>
      </c>
      <c r="AN28" s="4">
        <f t="shared" si="6"/>
        <v>4</v>
      </c>
    </row>
    <row r="29" spans="1:40" x14ac:dyDescent="0.2">
      <c r="A29" s="12" t="str">
        <f t="shared" si="4"/>
        <v>2013-14mayENG</v>
      </c>
      <c r="B29" s="12">
        <f t="shared" si="5"/>
        <v>0</v>
      </c>
      <c r="C29" s="12" t="s">
        <v>69</v>
      </c>
      <c r="D29" s="12" t="s">
        <v>140</v>
      </c>
      <c r="E29" s="12" t="s">
        <v>19</v>
      </c>
      <c r="F29" s="12" t="s">
        <v>18</v>
      </c>
      <c r="G29" s="12" t="s">
        <v>19</v>
      </c>
      <c r="H29" s="12" t="s">
        <v>18</v>
      </c>
      <c r="I29" s="6">
        <f t="shared" si="9"/>
        <v>0</v>
      </c>
      <c r="J29" s="6">
        <f t="shared" si="9"/>
        <v>0</v>
      </c>
      <c r="K29" s="6">
        <f t="shared" si="9"/>
        <v>8470</v>
      </c>
      <c r="L29" s="6">
        <f t="shared" si="9"/>
        <v>10873</v>
      </c>
      <c r="M29" s="6" t="s">
        <v>205</v>
      </c>
      <c r="N29" s="6">
        <f t="shared" si="10"/>
        <v>175021</v>
      </c>
      <c r="O29" s="6">
        <f t="shared" si="10"/>
        <v>224842</v>
      </c>
      <c r="P29" s="6">
        <f t="shared" si="10"/>
        <v>227936</v>
      </c>
      <c r="Q29" s="6">
        <f t="shared" si="10"/>
        <v>235170</v>
      </c>
      <c r="R29" s="6">
        <f t="shared" si="10"/>
        <v>7119</v>
      </c>
      <c r="S29" s="6">
        <f t="shared" si="10"/>
        <v>692813</v>
      </c>
      <c r="T29" s="6">
        <f t="shared" si="10"/>
        <v>3376</v>
      </c>
      <c r="U29" s="6">
        <f t="shared" si="10"/>
        <v>30935</v>
      </c>
      <c r="V29" s="6">
        <f t="shared" si="10"/>
        <v>9024</v>
      </c>
      <c r="W29" s="6">
        <f t="shared" si="10"/>
        <v>156448</v>
      </c>
      <c r="X29" s="6">
        <f t="shared" si="10"/>
        <v>10030</v>
      </c>
      <c r="Y29" s="6">
        <f t="shared" si="10"/>
        <v>692813</v>
      </c>
      <c r="Z29" s="6" t="s">
        <v>205</v>
      </c>
      <c r="AA29" s="6" t="s">
        <v>205</v>
      </c>
      <c r="AB29" s="6" t="s">
        <v>205</v>
      </c>
      <c r="AC29" s="6" t="s">
        <v>205</v>
      </c>
      <c r="AD29" s="6" t="s">
        <v>205</v>
      </c>
      <c r="AE29" s="6" t="s">
        <v>205</v>
      </c>
      <c r="AF29" s="6">
        <f t="shared" si="11"/>
        <v>30935</v>
      </c>
      <c r="AG29" s="6">
        <f t="shared" si="11"/>
        <v>533467</v>
      </c>
      <c r="AH29" s="6">
        <f t="shared" si="11"/>
        <v>185726</v>
      </c>
      <c r="AI29" s="6">
        <f t="shared" si="11"/>
        <v>523644</v>
      </c>
      <c r="AJ29" s="6">
        <f t="shared" si="7"/>
        <v>395297</v>
      </c>
      <c r="AK29" s="8"/>
      <c r="AM29" s="6">
        <f t="shared" si="3"/>
        <v>363791</v>
      </c>
      <c r="AN29" s="4">
        <f t="shared" si="6"/>
        <v>5</v>
      </c>
    </row>
    <row r="30" spans="1:40" x14ac:dyDescent="0.2">
      <c r="A30" s="12" t="str">
        <f t="shared" si="4"/>
        <v>2013-14juneENG</v>
      </c>
      <c r="B30" s="12">
        <f t="shared" si="5"/>
        <v>0</v>
      </c>
      <c r="C30" s="12" t="s">
        <v>69</v>
      </c>
      <c r="D30" s="12" t="s">
        <v>141</v>
      </c>
      <c r="E30" s="12" t="s">
        <v>19</v>
      </c>
      <c r="F30" s="12" t="s">
        <v>18</v>
      </c>
      <c r="G30" s="12" t="s">
        <v>19</v>
      </c>
      <c r="H30" s="12" t="s">
        <v>18</v>
      </c>
      <c r="I30" s="6">
        <f t="shared" si="9"/>
        <v>0</v>
      </c>
      <c r="J30" s="6">
        <f t="shared" si="9"/>
        <v>0</v>
      </c>
      <c r="K30" s="6">
        <f t="shared" si="9"/>
        <v>7897</v>
      </c>
      <c r="L30" s="6">
        <f t="shared" si="9"/>
        <v>10207</v>
      </c>
      <c r="M30" s="6" t="s">
        <v>205</v>
      </c>
      <c r="N30" s="6">
        <f t="shared" si="10"/>
        <v>165623</v>
      </c>
      <c r="O30" s="6">
        <f t="shared" si="10"/>
        <v>214799</v>
      </c>
      <c r="P30" s="6">
        <f t="shared" si="10"/>
        <v>216951</v>
      </c>
      <c r="Q30" s="6">
        <f t="shared" si="10"/>
        <v>224411</v>
      </c>
      <c r="R30" s="6">
        <f t="shared" si="10"/>
        <v>8216</v>
      </c>
      <c r="S30" s="6">
        <f t="shared" si="10"/>
        <v>680286</v>
      </c>
      <c r="T30" s="6">
        <f t="shared" si="10"/>
        <v>2730</v>
      </c>
      <c r="U30" s="6">
        <f t="shared" si="10"/>
        <v>28473</v>
      </c>
      <c r="V30" s="6">
        <f t="shared" si="10"/>
        <v>8497</v>
      </c>
      <c r="W30" s="6">
        <f t="shared" si="10"/>
        <v>154601</v>
      </c>
      <c r="X30" s="6">
        <f t="shared" si="10"/>
        <v>4559</v>
      </c>
      <c r="Y30" s="6">
        <f t="shared" si="10"/>
        <v>680286</v>
      </c>
      <c r="Z30" s="6" t="s">
        <v>205</v>
      </c>
      <c r="AA30" s="6" t="s">
        <v>205</v>
      </c>
      <c r="AB30" s="6" t="s">
        <v>205</v>
      </c>
      <c r="AC30" s="6" t="s">
        <v>205</v>
      </c>
      <c r="AD30" s="6" t="s">
        <v>205</v>
      </c>
      <c r="AE30" s="6" t="s">
        <v>205</v>
      </c>
      <c r="AF30" s="6">
        <f t="shared" si="11"/>
        <v>28473</v>
      </c>
      <c r="AG30" s="6">
        <f t="shared" si="11"/>
        <v>518799</v>
      </c>
      <c r="AH30" s="6">
        <f t="shared" si="11"/>
        <v>183908</v>
      </c>
      <c r="AI30" s="6">
        <f t="shared" si="11"/>
        <v>509836</v>
      </c>
      <c r="AJ30" s="6">
        <f t="shared" si="7"/>
        <v>381231</v>
      </c>
      <c r="AK30" s="8"/>
      <c r="AM30" s="6">
        <f t="shared" si="3"/>
        <v>356836</v>
      </c>
      <c r="AN30" s="4">
        <f t="shared" si="6"/>
        <v>6</v>
      </c>
    </row>
    <row r="31" spans="1:40" x14ac:dyDescent="0.2">
      <c r="A31" s="12" t="str">
        <f t="shared" si="4"/>
        <v>2013-14julyENG</v>
      </c>
      <c r="B31" s="12">
        <f t="shared" si="5"/>
        <v>0</v>
      </c>
      <c r="C31" s="12" t="s">
        <v>69</v>
      </c>
      <c r="D31" s="12" t="s">
        <v>142</v>
      </c>
      <c r="E31" s="12" t="s">
        <v>19</v>
      </c>
      <c r="F31" s="12" t="s">
        <v>18</v>
      </c>
      <c r="G31" s="12" t="s">
        <v>19</v>
      </c>
      <c r="H31" s="12" t="s">
        <v>18</v>
      </c>
      <c r="I31" s="6">
        <f t="shared" si="9"/>
        <v>0</v>
      </c>
      <c r="J31" s="6">
        <f t="shared" si="9"/>
        <v>0</v>
      </c>
      <c r="K31" s="6">
        <f t="shared" si="9"/>
        <v>8551</v>
      </c>
      <c r="L31" s="6">
        <f t="shared" si="9"/>
        <v>11328</v>
      </c>
      <c r="M31" s="6" t="s">
        <v>205</v>
      </c>
      <c r="N31" s="6">
        <f t="shared" si="10"/>
        <v>169415</v>
      </c>
      <c r="O31" s="6">
        <f t="shared" si="10"/>
        <v>228733</v>
      </c>
      <c r="P31" s="6">
        <f t="shared" si="10"/>
        <v>229232</v>
      </c>
      <c r="Q31" s="6">
        <f t="shared" si="10"/>
        <v>239245</v>
      </c>
      <c r="R31" s="6">
        <f t="shared" si="10"/>
        <v>13849</v>
      </c>
      <c r="S31" s="6">
        <f t="shared" si="10"/>
        <v>765618</v>
      </c>
      <c r="T31" s="6">
        <f t="shared" si="10"/>
        <v>3158</v>
      </c>
      <c r="U31" s="6">
        <f t="shared" si="10"/>
        <v>34187</v>
      </c>
      <c r="V31" s="6">
        <f t="shared" si="10"/>
        <v>9211</v>
      </c>
      <c r="W31" s="6">
        <f t="shared" si="10"/>
        <v>170352</v>
      </c>
      <c r="X31" s="6">
        <f t="shared" si="10"/>
        <v>4883</v>
      </c>
      <c r="Y31" s="6">
        <f t="shared" si="10"/>
        <v>765618</v>
      </c>
      <c r="Z31" s="6" t="s">
        <v>205</v>
      </c>
      <c r="AA31" s="6" t="s">
        <v>205</v>
      </c>
      <c r="AB31" s="6" t="s">
        <v>205</v>
      </c>
      <c r="AC31" s="6" t="s">
        <v>205</v>
      </c>
      <c r="AD31" s="6" t="s">
        <v>205</v>
      </c>
      <c r="AE31" s="6" t="s">
        <v>205</v>
      </c>
      <c r="AF31" s="6">
        <f t="shared" si="11"/>
        <v>34187</v>
      </c>
      <c r="AG31" s="6">
        <f t="shared" si="11"/>
        <v>561707</v>
      </c>
      <c r="AH31" s="6">
        <f t="shared" si="11"/>
        <v>201846</v>
      </c>
      <c r="AI31" s="6">
        <f t="shared" si="11"/>
        <v>547627</v>
      </c>
      <c r="AJ31" s="6">
        <f t="shared" si="7"/>
        <v>404873</v>
      </c>
      <c r="AK31" s="8"/>
      <c r="AM31" s="6">
        <f t="shared" si="3"/>
        <v>397933</v>
      </c>
      <c r="AN31" s="4">
        <f t="shared" si="6"/>
        <v>7</v>
      </c>
    </row>
    <row r="32" spans="1:40" x14ac:dyDescent="0.2">
      <c r="A32" s="12" t="str">
        <f t="shared" si="4"/>
        <v>2013-14augustENG</v>
      </c>
      <c r="B32" s="12">
        <f t="shared" si="5"/>
        <v>0</v>
      </c>
      <c r="C32" s="12" t="s">
        <v>69</v>
      </c>
      <c r="D32" s="12" t="s">
        <v>143</v>
      </c>
      <c r="E32" s="12" t="s">
        <v>19</v>
      </c>
      <c r="F32" s="12" t="s">
        <v>18</v>
      </c>
      <c r="G32" s="12" t="s">
        <v>19</v>
      </c>
      <c r="H32" s="12" t="s">
        <v>18</v>
      </c>
      <c r="I32" s="6">
        <f t="shared" si="9"/>
        <v>0</v>
      </c>
      <c r="J32" s="6">
        <f t="shared" si="9"/>
        <v>0</v>
      </c>
      <c r="K32" s="6">
        <f t="shared" si="9"/>
        <v>8780</v>
      </c>
      <c r="L32" s="6">
        <f t="shared" si="9"/>
        <v>11399</v>
      </c>
      <c r="M32" s="6" t="s">
        <v>205</v>
      </c>
      <c r="N32" s="6">
        <f t="shared" si="10"/>
        <v>166928</v>
      </c>
      <c r="O32" s="6">
        <f t="shared" si="10"/>
        <v>221441</v>
      </c>
      <c r="P32" s="6">
        <f t="shared" si="10"/>
        <v>223106</v>
      </c>
      <c r="Q32" s="6">
        <f t="shared" si="10"/>
        <v>231875</v>
      </c>
      <c r="R32" s="6">
        <f t="shared" si="10"/>
        <v>9536</v>
      </c>
      <c r="S32" s="6">
        <f t="shared" si="10"/>
        <v>709834</v>
      </c>
      <c r="T32" s="6">
        <f t="shared" si="10"/>
        <v>2949</v>
      </c>
      <c r="U32" s="6">
        <f t="shared" si="10"/>
        <v>31103</v>
      </c>
      <c r="V32" s="6">
        <f t="shared" si="10"/>
        <v>8935</v>
      </c>
      <c r="W32" s="6">
        <f t="shared" si="10"/>
        <v>162544</v>
      </c>
      <c r="X32" s="6">
        <f t="shared" si="10"/>
        <v>4734</v>
      </c>
      <c r="Y32" s="6">
        <f t="shared" si="10"/>
        <v>709834</v>
      </c>
      <c r="Z32" s="6" t="s">
        <v>205</v>
      </c>
      <c r="AA32" s="6" t="s">
        <v>205</v>
      </c>
      <c r="AB32" s="6" t="s">
        <v>205</v>
      </c>
      <c r="AC32" s="6" t="s">
        <v>205</v>
      </c>
      <c r="AD32" s="6" t="s">
        <v>205</v>
      </c>
      <c r="AE32" s="6" t="s">
        <v>205</v>
      </c>
      <c r="AF32" s="6">
        <f t="shared" si="11"/>
        <v>31103</v>
      </c>
      <c r="AG32" s="6">
        <f t="shared" si="11"/>
        <v>536599</v>
      </c>
      <c r="AH32" s="6">
        <f t="shared" si="11"/>
        <v>192126</v>
      </c>
      <c r="AI32" s="6">
        <f t="shared" si="11"/>
        <v>525161</v>
      </c>
      <c r="AJ32" s="6">
        <f t="shared" si="7"/>
        <v>388786</v>
      </c>
      <c r="AK32" s="8"/>
      <c r="AM32" s="6">
        <f t="shared" si="3"/>
        <v>365867</v>
      </c>
      <c r="AN32" s="4">
        <f t="shared" si="6"/>
        <v>8</v>
      </c>
    </row>
    <row r="33" spans="1:40" x14ac:dyDescent="0.2">
      <c r="A33" s="12" t="str">
        <f t="shared" si="4"/>
        <v>2013-14septemberENG</v>
      </c>
      <c r="B33" s="12">
        <f t="shared" si="5"/>
        <v>0</v>
      </c>
      <c r="C33" s="12" t="s">
        <v>69</v>
      </c>
      <c r="D33" s="12" t="s">
        <v>144</v>
      </c>
      <c r="E33" s="12" t="s">
        <v>19</v>
      </c>
      <c r="F33" s="12" t="s">
        <v>18</v>
      </c>
      <c r="G33" s="12" t="s">
        <v>19</v>
      </c>
      <c r="H33" s="12" t="s">
        <v>18</v>
      </c>
      <c r="I33" s="6">
        <f t="shared" si="9"/>
        <v>0</v>
      </c>
      <c r="J33" s="6">
        <f t="shared" si="9"/>
        <v>0</v>
      </c>
      <c r="K33" s="6">
        <f t="shared" si="9"/>
        <v>8024</v>
      </c>
      <c r="L33" s="6">
        <f t="shared" si="9"/>
        <v>10679</v>
      </c>
      <c r="M33" s="6" t="s">
        <v>205</v>
      </c>
      <c r="N33" s="6">
        <f t="shared" si="10"/>
        <v>160101</v>
      </c>
      <c r="O33" s="6">
        <f t="shared" si="10"/>
        <v>216928</v>
      </c>
      <c r="P33" s="6">
        <f t="shared" si="10"/>
        <v>217746</v>
      </c>
      <c r="Q33" s="6">
        <f t="shared" si="10"/>
        <v>226963</v>
      </c>
      <c r="R33" s="6">
        <f t="shared" si="10"/>
        <v>7448</v>
      </c>
      <c r="S33" s="6">
        <f t="shared" si="10"/>
        <v>693413</v>
      </c>
      <c r="T33" s="6">
        <f t="shared" si="10"/>
        <v>2902</v>
      </c>
      <c r="U33" s="6">
        <f t="shared" si="10"/>
        <v>29163</v>
      </c>
      <c r="V33" s="6">
        <f t="shared" si="10"/>
        <v>8369</v>
      </c>
      <c r="W33" s="6">
        <f t="shared" si="10"/>
        <v>152999</v>
      </c>
      <c r="X33" s="6">
        <f t="shared" si="10"/>
        <v>4835</v>
      </c>
      <c r="Y33" s="6">
        <f t="shared" si="10"/>
        <v>693413</v>
      </c>
      <c r="Z33" s="6" t="s">
        <v>205</v>
      </c>
      <c r="AA33" s="6" t="s">
        <v>205</v>
      </c>
      <c r="AB33" s="6" t="s">
        <v>205</v>
      </c>
      <c r="AC33" s="6" t="s">
        <v>205</v>
      </c>
      <c r="AD33" s="6" t="s">
        <v>205</v>
      </c>
      <c r="AE33" s="6" t="s">
        <v>205</v>
      </c>
      <c r="AF33" s="6">
        <f t="shared" si="11"/>
        <v>29163</v>
      </c>
      <c r="AG33" s="6">
        <f t="shared" si="11"/>
        <v>512991</v>
      </c>
      <c r="AH33" s="6">
        <f t="shared" si="11"/>
        <v>180769</v>
      </c>
      <c r="AI33" s="6">
        <f t="shared" si="11"/>
        <v>503675</v>
      </c>
      <c r="AJ33" s="6">
        <f t="shared" si="7"/>
        <v>378762</v>
      </c>
      <c r="AK33" s="8"/>
      <c r="AM33" s="6">
        <f t="shared" si="3"/>
        <v>362365</v>
      </c>
      <c r="AN33" s="4">
        <f t="shared" si="6"/>
        <v>9</v>
      </c>
    </row>
    <row r="34" spans="1:40" x14ac:dyDescent="0.2">
      <c r="A34" s="12" t="str">
        <f t="shared" si="4"/>
        <v>2013-14octoberENG</v>
      </c>
      <c r="B34" s="12">
        <f t="shared" si="5"/>
        <v>0</v>
      </c>
      <c r="C34" s="12" t="s">
        <v>69</v>
      </c>
      <c r="D34" s="12" t="s">
        <v>145</v>
      </c>
      <c r="E34" s="12" t="s">
        <v>19</v>
      </c>
      <c r="F34" s="12" t="s">
        <v>18</v>
      </c>
      <c r="G34" s="12" t="s">
        <v>19</v>
      </c>
      <c r="H34" s="12" t="s">
        <v>18</v>
      </c>
      <c r="I34" s="6">
        <f t="shared" si="9"/>
        <v>0</v>
      </c>
      <c r="J34" s="6">
        <f t="shared" si="9"/>
        <v>0</v>
      </c>
      <c r="K34" s="6">
        <f t="shared" si="9"/>
        <v>8323</v>
      </c>
      <c r="L34" s="6">
        <f t="shared" si="9"/>
        <v>11156</v>
      </c>
      <c r="M34" s="6" t="s">
        <v>205</v>
      </c>
      <c r="N34" s="6">
        <f t="shared" ref="N34:Y43" si="12">SUMIFS(N$314:N$1118,$C$314:$C$1118,$C34,$D$314:$D$1118,$D34)</f>
        <v>171971</v>
      </c>
      <c r="O34" s="6">
        <f t="shared" si="12"/>
        <v>233469</v>
      </c>
      <c r="P34" s="6">
        <f t="shared" si="12"/>
        <v>234548</v>
      </c>
      <c r="Q34" s="6">
        <f t="shared" si="12"/>
        <v>243987</v>
      </c>
      <c r="R34" s="6">
        <f t="shared" si="12"/>
        <v>7393</v>
      </c>
      <c r="S34" s="6">
        <f t="shared" si="12"/>
        <v>723049</v>
      </c>
      <c r="T34" s="6">
        <f t="shared" si="12"/>
        <v>2944</v>
      </c>
      <c r="U34" s="6">
        <f t="shared" si="12"/>
        <v>29327</v>
      </c>
      <c r="V34" s="6">
        <f t="shared" si="12"/>
        <v>8583</v>
      </c>
      <c r="W34" s="6">
        <f t="shared" si="12"/>
        <v>160931</v>
      </c>
      <c r="X34" s="6">
        <f t="shared" si="12"/>
        <v>5105</v>
      </c>
      <c r="Y34" s="6">
        <f t="shared" si="12"/>
        <v>723049</v>
      </c>
      <c r="Z34" s="6" t="s">
        <v>205</v>
      </c>
      <c r="AA34" s="6" t="s">
        <v>205</v>
      </c>
      <c r="AB34" s="6" t="s">
        <v>205</v>
      </c>
      <c r="AC34" s="6" t="s">
        <v>205</v>
      </c>
      <c r="AD34" s="6" t="s">
        <v>205</v>
      </c>
      <c r="AE34" s="6" t="s">
        <v>205</v>
      </c>
      <c r="AF34" s="6">
        <f t="shared" si="11"/>
        <v>29327</v>
      </c>
      <c r="AG34" s="6">
        <f t="shared" si="11"/>
        <v>537282</v>
      </c>
      <c r="AH34" s="6">
        <f t="shared" si="11"/>
        <v>189829</v>
      </c>
      <c r="AI34" s="6">
        <f t="shared" si="11"/>
        <v>532958</v>
      </c>
      <c r="AJ34" s="6">
        <f t="shared" si="7"/>
        <v>402115</v>
      </c>
      <c r="AK34" s="8"/>
      <c r="AM34" s="6">
        <f t="shared" si="3"/>
        <v>381490</v>
      </c>
      <c r="AN34" s="4">
        <f t="shared" si="6"/>
        <v>10</v>
      </c>
    </row>
    <row r="35" spans="1:40" x14ac:dyDescent="0.2">
      <c r="A35" s="12" t="str">
        <f t="shared" si="4"/>
        <v>2013-14novemberENG</v>
      </c>
      <c r="B35" s="12">
        <f t="shared" si="5"/>
        <v>0</v>
      </c>
      <c r="C35" s="12" t="s">
        <v>69</v>
      </c>
      <c r="D35" s="12" t="s">
        <v>146</v>
      </c>
      <c r="E35" s="12" t="s">
        <v>19</v>
      </c>
      <c r="F35" s="12" t="s">
        <v>18</v>
      </c>
      <c r="G35" s="12" t="s">
        <v>19</v>
      </c>
      <c r="H35" s="12" t="s">
        <v>18</v>
      </c>
      <c r="I35" s="6">
        <f t="shared" si="9"/>
        <v>0</v>
      </c>
      <c r="J35" s="6">
        <f t="shared" si="9"/>
        <v>0</v>
      </c>
      <c r="K35" s="6">
        <f t="shared" si="9"/>
        <v>8218</v>
      </c>
      <c r="L35" s="6">
        <f t="shared" si="9"/>
        <v>11095</v>
      </c>
      <c r="M35" s="6" t="s">
        <v>205</v>
      </c>
      <c r="N35" s="6">
        <f t="shared" si="12"/>
        <v>165922</v>
      </c>
      <c r="O35" s="6">
        <f t="shared" si="12"/>
        <v>227179</v>
      </c>
      <c r="P35" s="6">
        <f t="shared" si="12"/>
        <v>227969</v>
      </c>
      <c r="Q35" s="6">
        <f t="shared" si="12"/>
        <v>237647</v>
      </c>
      <c r="R35" s="6">
        <f t="shared" si="12"/>
        <v>7840</v>
      </c>
      <c r="S35" s="6">
        <f t="shared" si="12"/>
        <v>704034</v>
      </c>
      <c r="T35" s="6">
        <f t="shared" si="12"/>
        <v>2853</v>
      </c>
      <c r="U35" s="6">
        <f t="shared" si="12"/>
        <v>28791</v>
      </c>
      <c r="V35" s="6">
        <f t="shared" si="12"/>
        <v>8807</v>
      </c>
      <c r="W35" s="6">
        <f t="shared" si="12"/>
        <v>158670</v>
      </c>
      <c r="X35" s="6">
        <f t="shared" si="12"/>
        <v>4759</v>
      </c>
      <c r="Y35" s="6">
        <f t="shared" si="12"/>
        <v>704034</v>
      </c>
      <c r="Z35" s="6" t="s">
        <v>205</v>
      </c>
      <c r="AA35" s="6" t="s">
        <v>205</v>
      </c>
      <c r="AB35" s="6" t="s">
        <v>205</v>
      </c>
      <c r="AC35" s="6" t="s">
        <v>205</v>
      </c>
      <c r="AD35" s="6" t="s">
        <v>205</v>
      </c>
      <c r="AE35" s="6" t="s">
        <v>205</v>
      </c>
      <c r="AF35" s="6">
        <f t="shared" si="11"/>
        <v>28791</v>
      </c>
      <c r="AG35" s="6">
        <f t="shared" si="11"/>
        <v>529309</v>
      </c>
      <c r="AH35" s="6">
        <f t="shared" si="11"/>
        <v>188598</v>
      </c>
      <c r="AI35" s="6">
        <f t="shared" si="11"/>
        <v>526633</v>
      </c>
      <c r="AJ35" s="6">
        <f t="shared" si="7"/>
        <v>394363</v>
      </c>
      <c r="AK35" s="8"/>
      <c r="AM35" s="6">
        <f t="shared" si="3"/>
        <v>367667</v>
      </c>
      <c r="AN35" s="4">
        <f t="shared" si="6"/>
        <v>11</v>
      </c>
    </row>
    <row r="36" spans="1:40" x14ac:dyDescent="0.2">
      <c r="A36" s="12" t="str">
        <f t="shared" si="4"/>
        <v>2013-14decemberENG</v>
      </c>
      <c r="B36" s="12">
        <f t="shared" si="5"/>
        <v>0</v>
      </c>
      <c r="C36" s="12" t="s">
        <v>69</v>
      </c>
      <c r="D36" s="12" t="s">
        <v>147</v>
      </c>
      <c r="E36" s="12" t="s">
        <v>19</v>
      </c>
      <c r="F36" s="12" t="s">
        <v>18</v>
      </c>
      <c r="G36" s="12" t="s">
        <v>19</v>
      </c>
      <c r="H36" s="12" t="s">
        <v>18</v>
      </c>
      <c r="I36" s="6">
        <f t="shared" si="9"/>
        <v>0</v>
      </c>
      <c r="J36" s="6">
        <f t="shared" si="9"/>
        <v>0</v>
      </c>
      <c r="K36" s="6">
        <f t="shared" si="9"/>
        <v>9351</v>
      </c>
      <c r="L36" s="6">
        <f t="shared" si="9"/>
        <v>12849</v>
      </c>
      <c r="M36" s="6" t="s">
        <v>205</v>
      </c>
      <c r="N36" s="6">
        <f t="shared" si="12"/>
        <v>179223</v>
      </c>
      <c r="O36" s="6">
        <f t="shared" si="12"/>
        <v>249721</v>
      </c>
      <c r="P36" s="6">
        <f t="shared" si="12"/>
        <v>249888</v>
      </c>
      <c r="Q36" s="6">
        <f t="shared" si="12"/>
        <v>261883</v>
      </c>
      <c r="R36" s="6">
        <f t="shared" si="12"/>
        <v>8910</v>
      </c>
      <c r="S36" s="6">
        <f t="shared" si="12"/>
        <v>749012</v>
      </c>
      <c r="T36" s="6">
        <f t="shared" si="12"/>
        <v>3159</v>
      </c>
      <c r="U36" s="6">
        <f t="shared" si="12"/>
        <v>36692</v>
      </c>
      <c r="V36" s="6">
        <f t="shared" si="12"/>
        <v>9419</v>
      </c>
      <c r="W36" s="6">
        <f t="shared" si="12"/>
        <v>172554</v>
      </c>
      <c r="X36" s="6">
        <f t="shared" si="12"/>
        <v>4692</v>
      </c>
      <c r="Y36" s="6">
        <f t="shared" si="12"/>
        <v>749012</v>
      </c>
      <c r="Z36" s="6" t="s">
        <v>205</v>
      </c>
      <c r="AA36" s="6" t="s">
        <v>205</v>
      </c>
      <c r="AB36" s="6" t="s">
        <v>205</v>
      </c>
      <c r="AC36" s="6" t="s">
        <v>205</v>
      </c>
      <c r="AD36" s="6" t="s">
        <v>205</v>
      </c>
      <c r="AE36" s="6" t="s">
        <v>205</v>
      </c>
      <c r="AF36" s="6">
        <f t="shared" si="11"/>
        <v>36692</v>
      </c>
      <c r="AG36" s="6">
        <f t="shared" si="11"/>
        <v>565929</v>
      </c>
      <c r="AH36" s="6">
        <f t="shared" si="11"/>
        <v>206844</v>
      </c>
      <c r="AI36" s="6">
        <f t="shared" si="11"/>
        <v>563309</v>
      </c>
      <c r="AJ36" s="6">
        <f t="shared" si="7"/>
        <v>416184</v>
      </c>
      <c r="AK36" s="8"/>
      <c r="AM36" s="6">
        <f t="shared" ref="AM36:AM63" si="13">SUMIFS(Y$314:Y$1118,X$314:X$1118,"&gt;0",$C$314:$C$1118,$C36,$D$314:$D$1118,$D36)</f>
        <v>388601</v>
      </c>
      <c r="AN36" s="4">
        <f t="shared" si="6"/>
        <v>12</v>
      </c>
    </row>
    <row r="37" spans="1:40" x14ac:dyDescent="0.2">
      <c r="A37" s="12" t="str">
        <f t="shared" si="4"/>
        <v>2013-14januaryENG</v>
      </c>
      <c r="B37" s="12">
        <f t="shared" si="5"/>
        <v>0</v>
      </c>
      <c r="C37" s="12" t="s">
        <v>69</v>
      </c>
      <c r="D37" s="12" t="s">
        <v>148</v>
      </c>
      <c r="E37" s="12" t="s">
        <v>19</v>
      </c>
      <c r="F37" s="12" t="s">
        <v>18</v>
      </c>
      <c r="G37" s="12" t="s">
        <v>19</v>
      </c>
      <c r="H37" s="12" t="s">
        <v>18</v>
      </c>
      <c r="I37" s="6">
        <f t="shared" si="9"/>
        <v>0</v>
      </c>
      <c r="J37" s="6">
        <f t="shared" si="9"/>
        <v>0</v>
      </c>
      <c r="K37" s="6">
        <f t="shared" si="9"/>
        <v>9106</v>
      </c>
      <c r="L37" s="6">
        <f t="shared" si="9"/>
        <v>11915</v>
      </c>
      <c r="M37" s="6" t="s">
        <v>205</v>
      </c>
      <c r="N37" s="6">
        <f t="shared" si="12"/>
        <v>178938</v>
      </c>
      <c r="O37" s="6">
        <f t="shared" si="12"/>
        <v>234247</v>
      </c>
      <c r="P37" s="6">
        <f t="shared" si="12"/>
        <v>236682</v>
      </c>
      <c r="Q37" s="6">
        <f t="shared" si="12"/>
        <v>245533</v>
      </c>
      <c r="R37" s="6">
        <f t="shared" si="12"/>
        <v>7121</v>
      </c>
      <c r="S37" s="6">
        <f t="shared" si="12"/>
        <v>691680</v>
      </c>
      <c r="T37" s="6">
        <f t="shared" si="12"/>
        <v>2860</v>
      </c>
      <c r="U37" s="6">
        <f t="shared" si="12"/>
        <v>31677</v>
      </c>
      <c r="V37" s="6">
        <f t="shared" si="12"/>
        <v>9003</v>
      </c>
      <c r="W37" s="6">
        <f t="shared" si="12"/>
        <v>158626</v>
      </c>
      <c r="X37" s="6">
        <f t="shared" si="12"/>
        <v>5181</v>
      </c>
      <c r="Y37" s="6">
        <f t="shared" si="12"/>
        <v>691680</v>
      </c>
      <c r="Z37" s="6" t="s">
        <v>205</v>
      </c>
      <c r="AA37" s="6" t="s">
        <v>205</v>
      </c>
      <c r="AB37" s="6" t="s">
        <v>205</v>
      </c>
      <c r="AC37" s="6" t="s">
        <v>205</v>
      </c>
      <c r="AD37" s="6" t="s">
        <v>205</v>
      </c>
      <c r="AE37" s="6" t="s">
        <v>205</v>
      </c>
      <c r="AF37" s="6">
        <f t="shared" si="11"/>
        <v>31677</v>
      </c>
      <c r="AG37" s="6">
        <f t="shared" si="11"/>
        <v>534846</v>
      </c>
      <c r="AH37" s="6">
        <f t="shared" si="11"/>
        <v>191072</v>
      </c>
      <c r="AI37" s="6">
        <f t="shared" si="11"/>
        <v>534683</v>
      </c>
      <c r="AJ37" s="6">
        <f t="shared" si="7"/>
        <v>406657</v>
      </c>
      <c r="AK37" s="8"/>
      <c r="AM37" s="6">
        <f t="shared" si="13"/>
        <v>357270</v>
      </c>
      <c r="AN37" s="4">
        <f t="shared" si="6"/>
        <v>1</v>
      </c>
    </row>
    <row r="38" spans="1:40" x14ac:dyDescent="0.2">
      <c r="A38" s="12" t="str">
        <f t="shared" si="4"/>
        <v>2013-14februaryENG</v>
      </c>
      <c r="B38" s="12">
        <f t="shared" si="5"/>
        <v>0</v>
      </c>
      <c r="C38" s="12" t="s">
        <v>69</v>
      </c>
      <c r="D38" s="12" t="s">
        <v>149</v>
      </c>
      <c r="E38" s="12" t="s">
        <v>19</v>
      </c>
      <c r="F38" s="12" t="s">
        <v>18</v>
      </c>
      <c r="G38" s="12" t="s">
        <v>19</v>
      </c>
      <c r="H38" s="12" t="s">
        <v>18</v>
      </c>
      <c r="I38" s="6">
        <f t="shared" si="9"/>
        <v>0</v>
      </c>
      <c r="J38" s="6">
        <f t="shared" si="9"/>
        <v>0</v>
      </c>
      <c r="K38" s="6">
        <f t="shared" si="9"/>
        <v>8091</v>
      </c>
      <c r="L38" s="6">
        <f t="shared" si="9"/>
        <v>10763</v>
      </c>
      <c r="M38" s="6" t="s">
        <v>205</v>
      </c>
      <c r="N38" s="6">
        <f t="shared" si="12"/>
        <v>161897</v>
      </c>
      <c r="O38" s="6">
        <f t="shared" si="12"/>
        <v>218545</v>
      </c>
      <c r="P38" s="6">
        <f t="shared" si="12"/>
        <v>219468</v>
      </c>
      <c r="Q38" s="6">
        <f t="shared" si="12"/>
        <v>228684</v>
      </c>
      <c r="R38" s="6">
        <f t="shared" si="12"/>
        <v>7310</v>
      </c>
      <c r="S38" s="6">
        <f t="shared" si="12"/>
        <v>649998</v>
      </c>
      <c r="T38" s="6">
        <f t="shared" si="12"/>
        <v>2767</v>
      </c>
      <c r="U38" s="6">
        <f t="shared" si="12"/>
        <v>31276</v>
      </c>
      <c r="V38" s="6">
        <f t="shared" si="12"/>
        <v>8325</v>
      </c>
      <c r="W38" s="6">
        <f t="shared" si="12"/>
        <v>147448</v>
      </c>
      <c r="X38" s="6">
        <f t="shared" si="12"/>
        <v>4600</v>
      </c>
      <c r="Y38" s="6">
        <f t="shared" si="12"/>
        <v>649998</v>
      </c>
      <c r="Z38" s="6" t="s">
        <v>205</v>
      </c>
      <c r="AA38" s="6" t="s">
        <v>205</v>
      </c>
      <c r="AB38" s="6" t="s">
        <v>205</v>
      </c>
      <c r="AC38" s="6" t="s">
        <v>205</v>
      </c>
      <c r="AD38" s="6" t="s">
        <v>205</v>
      </c>
      <c r="AE38" s="6" t="s">
        <v>205</v>
      </c>
      <c r="AF38" s="6">
        <f t="shared" si="11"/>
        <v>31276</v>
      </c>
      <c r="AG38" s="6">
        <f t="shared" si="11"/>
        <v>496186</v>
      </c>
      <c r="AH38" s="6">
        <f t="shared" si="11"/>
        <v>177844</v>
      </c>
      <c r="AI38" s="6">
        <f t="shared" si="11"/>
        <v>494433</v>
      </c>
      <c r="AJ38" s="6">
        <f t="shared" ref="AJ38:AJ63" si="14">SUMIFS(AJ$314:AJ$1118,$C$314:$C$1118,$C38,$D$314:$D$1118,$D38)</f>
        <v>373481</v>
      </c>
      <c r="AK38" s="8"/>
      <c r="AM38" s="6">
        <f t="shared" si="13"/>
        <v>336948</v>
      </c>
      <c r="AN38" s="4">
        <f t="shared" si="6"/>
        <v>2</v>
      </c>
    </row>
    <row r="39" spans="1:40" x14ac:dyDescent="0.2">
      <c r="A39" s="12" t="str">
        <f>C39&amp;D39&amp;G39</f>
        <v>2013-14marchENG</v>
      </c>
      <c r="B39" s="12">
        <f t="shared" si="5"/>
        <v>0</v>
      </c>
      <c r="C39" s="12" t="s">
        <v>69</v>
      </c>
      <c r="D39" s="12" t="s">
        <v>150</v>
      </c>
      <c r="E39" s="12" t="s">
        <v>19</v>
      </c>
      <c r="F39" s="12" t="s">
        <v>18</v>
      </c>
      <c r="G39" s="12" t="s">
        <v>19</v>
      </c>
      <c r="H39" s="12" t="s">
        <v>18</v>
      </c>
      <c r="I39" s="6">
        <f t="shared" si="9"/>
        <v>0</v>
      </c>
      <c r="J39" s="6">
        <f t="shared" si="9"/>
        <v>0</v>
      </c>
      <c r="K39" s="6">
        <f t="shared" si="9"/>
        <v>9019</v>
      </c>
      <c r="L39" s="6">
        <f t="shared" si="9"/>
        <v>11829</v>
      </c>
      <c r="M39" s="6" t="s">
        <v>205</v>
      </c>
      <c r="N39" s="6">
        <f t="shared" si="12"/>
        <v>181439</v>
      </c>
      <c r="O39" s="6">
        <f t="shared" si="12"/>
        <v>242633</v>
      </c>
      <c r="P39" s="6">
        <f t="shared" si="12"/>
        <v>243919</v>
      </c>
      <c r="Q39" s="6">
        <f t="shared" si="12"/>
        <v>253820</v>
      </c>
      <c r="R39" s="6">
        <f t="shared" si="12"/>
        <v>6315</v>
      </c>
      <c r="S39" s="6">
        <f t="shared" si="12"/>
        <v>725977</v>
      </c>
      <c r="T39" s="6">
        <f t="shared" si="12"/>
        <v>3020</v>
      </c>
      <c r="U39" s="6">
        <f t="shared" si="12"/>
        <v>35170</v>
      </c>
      <c r="V39" s="6">
        <f t="shared" si="12"/>
        <v>8984</v>
      </c>
      <c r="W39" s="6">
        <f t="shared" si="12"/>
        <v>164963</v>
      </c>
      <c r="X39" s="6">
        <f t="shared" si="12"/>
        <v>5060</v>
      </c>
      <c r="Y39" s="6">
        <f t="shared" si="12"/>
        <v>725977</v>
      </c>
      <c r="Z39" s="6" t="s">
        <v>205</v>
      </c>
      <c r="AA39" s="6" t="s">
        <v>205</v>
      </c>
      <c r="AB39" s="6" t="s">
        <v>205</v>
      </c>
      <c r="AC39" s="6" t="s">
        <v>205</v>
      </c>
      <c r="AD39" s="6" t="s">
        <v>205</v>
      </c>
      <c r="AE39" s="6" t="s">
        <v>205</v>
      </c>
      <c r="AF39" s="6">
        <f t="shared" si="11"/>
        <v>35170</v>
      </c>
      <c r="AG39" s="6">
        <f t="shared" si="11"/>
        <v>544450</v>
      </c>
      <c r="AH39" s="6">
        <f t="shared" si="11"/>
        <v>199292</v>
      </c>
      <c r="AI39" s="6">
        <f t="shared" si="11"/>
        <v>552282</v>
      </c>
      <c r="AJ39" s="6">
        <f t="shared" si="14"/>
        <v>413670</v>
      </c>
      <c r="AK39" s="8"/>
      <c r="AM39" s="6">
        <f t="shared" si="13"/>
        <v>374378</v>
      </c>
      <c r="AN39" s="4">
        <f t="shared" si="6"/>
        <v>3</v>
      </c>
    </row>
    <row r="40" spans="1:40" x14ac:dyDescent="0.2">
      <c r="A40" s="12" t="str">
        <f t="shared" ref="A40" si="15">C40&amp;D40&amp;G40</f>
        <v>2014-15aprilENG</v>
      </c>
      <c r="B40" s="12">
        <f t="shared" si="5"/>
        <v>0</v>
      </c>
      <c r="C40" s="12" t="s">
        <v>196</v>
      </c>
      <c r="D40" s="12" t="s">
        <v>139</v>
      </c>
      <c r="E40" s="12" t="s">
        <v>19</v>
      </c>
      <c r="F40" s="12" t="s">
        <v>18</v>
      </c>
      <c r="G40" s="12" t="s">
        <v>19</v>
      </c>
      <c r="H40" s="12" t="s">
        <v>18</v>
      </c>
      <c r="I40" s="6">
        <f t="shared" si="9"/>
        <v>0</v>
      </c>
      <c r="J40" s="6">
        <f t="shared" si="9"/>
        <v>0</v>
      </c>
      <c r="K40" s="6">
        <f t="shared" si="9"/>
        <v>9474</v>
      </c>
      <c r="L40" s="6">
        <f t="shared" si="9"/>
        <v>12546</v>
      </c>
      <c r="M40" s="6" t="s">
        <v>205</v>
      </c>
      <c r="N40" s="6">
        <f t="shared" si="12"/>
        <v>173142</v>
      </c>
      <c r="O40" s="6">
        <f t="shared" si="12"/>
        <v>234828</v>
      </c>
      <c r="P40" s="6">
        <f t="shared" si="12"/>
        <v>236483</v>
      </c>
      <c r="Q40" s="6">
        <f t="shared" si="12"/>
        <v>246758</v>
      </c>
      <c r="R40" s="6">
        <f t="shared" si="12"/>
        <v>6559</v>
      </c>
      <c r="S40" s="6">
        <f t="shared" si="12"/>
        <v>716652</v>
      </c>
      <c r="T40" s="6">
        <f t="shared" si="12"/>
        <v>3091</v>
      </c>
      <c r="U40" s="6">
        <f t="shared" si="12"/>
        <v>35900</v>
      </c>
      <c r="V40" s="6">
        <f t="shared" si="12"/>
        <v>8007</v>
      </c>
      <c r="W40" s="6">
        <f t="shared" si="12"/>
        <v>155329</v>
      </c>
      <c r="X40" s="6">
        <f t="shared" si="12"/>
        <v>5890</v>
      </c>
      <c r="Y40" s="6">
        <f t="shared" si="12"/>
        <v>716652</v>
      </c>
      <c r="Z40" s="6" t="s">
        <v>205</v>
      </c>
      <c r="AA40" s="6" t="s">
        <v>205</v>
      </c>
      <c r="AB40" s="6" t="s">
        <v>205</v>
      </c>
      <c r="AC40" s="6" t="s">
        <v>205</v>
      </c>
      <c r="AD40" s="6" t="s">
        <v>205</v>
      </c>
      <c r="AE40" s="6" t="s">
        <v>205</v>
      </c>
      <c r="AF40" s="6">
        <f t="shared" si="11"/>
        <v>35900</v>
      </c>
      <c r="AG40" s="6">
        <f t="shared" si="11"/>
        <v>521414</v>
      </c>
      <c r="AH40" s="6">
        <f t="shared" si="11"/>
        <v>190731</v>
      </c>
      <c r="AI40" s="6">
        <f t="shared" si="11"/>
        <v>527029</v>
      </c>
      <c r="AJ40" s="6">
        <f t="shared" si="14"/>
        <v>386987</v>
      </c>
      <c r="AK40" s="8"/>
      <c r="AM40" s="6">
        <f t="shared" si="13"/>
        <v>486364</v>
      </c>
      <c r="AN40" s="4">
        <f t="shared" si="6"/>
        <v>4</v>
      </c>
    </row>
    <row r="41" spans="1:40" x14ac:dyDescent="0.2">
      <c r="A41" s="12" t="str">
        <f>C41&amp;D41&amp;G41</f>
        <v>2014-15mayENG</v>
      </c>
      <c r="B41" s="12">
        <f t="shared" si="5"/>
        <v>0</v>
      </c>
      <c r="C41" s="12" t="s">
        <v>196</v>
      </c>
      <c r="D41" s="12" t="s">
        <v>140</v>
      </c>
      <c r="E41" s="12" t="s">
        <v>19</v>
      </c>
      <c r="F41" s="12" t="s">
        <v>18</v>
      </c>
      <c r="G41" s="12" t="s">
        <v>19</v>
      </c>
      <c r="H41" s="12" t="s">
        <v>18</v>
      </c>
      <c r="I41" s="6">
        <f t="shared" si="9"/>
        <v>0</v>
      </c>
      <c r="J41" s="6">
        <f t="shared" si="9"/>
        <v>0</v>
      </c>
      <c r="K41" s="6">
        <f t="shared" si="9"/>
        <v>9436</v>
      </c>
      <c r="L41" s="6">
        <f t="shared" si="9"/>
        <v>12860</v>
      </c>
      <c r="M41" s="6" t="s">
        <v>205</v>
      </c>
      <c r="N41" s="6">
        <f t="shared" si="12"/>
        <v>181279</v>
      </c>
      <c r="O41" s="6">
        <f t="shared" si="12"/>
        <v>249806</v>
      </c>
      <c r="P41" s="6">
        <f t="shared" si="12"/>
        <v>249606</v>
      </c>
      <c r="Q41" s="6">
        <f t="shared" si="12"/>
        <v>261915</v>
      </c>
      <c r="R41" s="6">
        <f t="shared" si="12"/>
        <v>8091</v>
      </c>
      <c r="S41" s="6">
        <f t="shared" si="12"/>
        <v>760604</v>
      </c>
      <c r="T41" s="6">
        <f t="shared" si="12"/>
        <v>3005</v>
      </c>
      <c r="U41" s="6">
        <f t="shared" si="12"/>
        <v>37720</v>
      </c>
      <c r="V41" s="6">
        <f t="shared" si="12"/>
        <v>8621</v>
      </c>
      <c r="W41" s="6">
        <f t="shared" si="12"/>
        <v>165829</v>
      </c>
      <c r="X41" s="6">
        <f t="shared" si="12"/>
        <v>5764</v>
      </c>
      <c r="Y41" s="6">
        <f t="shared" si="12"/>
        <v>760604</v>
      </c>
      <c r="Z41" s="6" t="s">
        <v>205</v>
      </c>
      <c r="AA41" s="6" t="s">
        <v>205</v>
      </c>
      <c r="AB41" s="6" t="s">
        <v>205</v>
      </c>
      <c r="AC41" s="6" t="s">
        <v>205</v>
      </c>
      <c r="AD41" s="6" t="s">
        <v>205</v>
      </c>
      <c r="AE41" s="6" t="s">
        <v>205</v>
      </c>
      <c r="AF41" s="6">
        <f t="shared" si="11"/>
        <v>37720</v>
      </c>
      <c r="AG41" s="6">
        <f t="shared" si="11"/>
        <v>547248</v>
      </c>
      <c r="AH41" s="6">
        <f t="shared" si="11"/>
        <v>204063</v>
      </c>
      <c r="AI41" s="6">
        <f t="shared" si="11"/>
        <v>556741</v>
      </c>
      <c r="AJ41" s="6">
        <f t="shared" si="14"/>
        <v>405028</v>
      </c>
      <c r="AK41" s="8"/>
      <c r="AM41" s="6">
        <f t="shared" si="13"/>
        <v>559725</v>
      </c>
      <c r="AN41" s="4">
        <f t="shared" si="6"/>
        <v>5</v>
      </c>
    </row>
    <row r="42" spans="1:40" x14ac:dyDescent="0.2">
      <c r="A42" s="12" t="str">
        <f t="shared" ref="A42" si="16">C42&amp;D42&amp;G42</f>
        <v>2014-15juneENG</v>
      </c>
      <c r="B42" s="12">
        <f t="shared" si="5"/>
        <v>0</v>
      </c>
      <c r="C42" s="12" t="s">
        <v>196</v>
      </c>
      <c r="D42" s="12" t="s">
        <v>141</v>
      </c>
      <c r="E42" s="12" t="s">
        <v>19</v>
      </c>
      <c r="F42" s="12" t="s">
        <v>18</v>
      </c>
      <c r="G42" s="12" t="s">
        <v>19</v>
      </c>
      <c r="H42" s="12" t="s">
        <v>18</v>
      </c>
      <c r="I42" s="6">
        <f t="shared" si="9"/>
        <v>0</v>
      </c>
      <c r="J42" s="6">
        <f t="shared" si="9"/>
        <v>0</v>
      </c>
      <c r="K42" s="6">
        <f t="shared" si="9"/>
        <v>9019</v>
      </c>
      <c r="L42" s="6">
        <f t="shared" si="9"/>
        <v>12438</v>
      </c>
      <c r="M42" s="6" t="s">
        <v>205</v>
      </c>
      <c r="N42" s="6">
        <f t="shared" si="12"/>
        <v>170768</v>
      </c>
      <c r="O42" s="6">
        <f t="shared" si="12"/>
        <v>241341</v>
      </c>
      <c r="P42" s="6">
        <f t="shared" si="12"/>
        <v>240048</v>
      </c>
      <c r="Q42" s="6">
        <f t="shared" si="12"/>
        <v>253048</v>
      </c>
      <c r="R42" s="6">
        <f t="shared" si="12"/>
        <v>11397</v>
      </c>
      <c r="S42" s="6">
        <f t="shared" si="12"/>
        <v>758614</v>
      </c>
      <c r="T42" s="6">
        <f t="shared" si="12"/>
        <v>3153</v>
      </c>
      <c r="U42" s="6">
        <f t="shared" si="12"/>
        <v>39289</v>
      </c>
      <c r="V42" s="6">
        <f t="shared" si="12"/>
        <v>8529</v>
      </c>
      <c r="W42" s="6">
        <f t="shared" si="12"/>
        <v>163630</v>
      </c>
      <c r="X42" s="6">
        <f t="shared" si="12"/>
        <v>6841</v>
      </c>
      <c r="Y42" s="6">
        <f t="shared" si="12"/>
        <v>758614</v>
      </c>
      <c r="Z42" s="6" t="s">
        <v>205</v>
      </c>
      <c r="AA42" s="6" t="s">
        <v>205</v>
      </c>
      <c r="AB42" s="6" t="s">
        <v>205</v>
      </c>
      <c r="AC42" s="6" t="s">
        <v>205</v>
      </c>
      <c r="AD42" s="6" t="s">
        <v>205</v>
      </c>
      <c r="AE42" s="6" t="s">
        <v>205</v>
      </c>
      <c r="AF42" s="6">
        <f t="shared" si="11"/>
        <v>39289</v>
      </c>
      <c r="AG42" s="6">
        <f t="shared" si="11"/>
        <v>534840</v>
      </c>
      <c r="AH42" s="6">
        <f t="shared" si="11"/>
        <v>200960</v>
      </c>
      <c r="AI42" s="6">
        <f t="shared" si="11"/>
        <v>540666</v>
      </c>
      <c r="AJ42" s="6">
        <f t="shared" si="14"/>
        <v>390484</v>
      </c>
      <c r="AK42" s="8"/>
      <c r="AM42" s="6">
        <f t="shared" si="13"/>
        <v>560524</v>
      </c>
      <c r="AN42" s="4">
        <f t="shared" si="6"/>
        <v>6</v>
      </c>
    </row>
    <row r="43" spans="1:40" x14ac:dyDescent="0.2">
      <c r="A43" s="12" t="str">
        <f>C43&amp;D43&amp;G43</f>
        <v>2014-15julyENG</v>
      </c>
      <c r="B43" s="12">
        <f t="shared" si="5"/>
        <v>0</v>
      </c>
      <c r="C43" s="12" t="s">
        <v>196</v>
      </c>
      <c r="D43" s="12" t="s">
        <v>142</v>
      </c>
      <c r="E43" s="12" t="s">
        <v>19</v>
      </c>
      <c r="F43" s="12" t="s">
        <v>18</v>
      </c>
      <c r="G43" s="12" t="s">
        <v>19</v>
      </c>
      <c r="H43" s="12" t="s">
        <v>18</v>
      </c>
      <c r="I43" s="6">
        <f t="shared" si="9"/>
        <v>0</v>
      </c>
      <c r="J43" s="6">
        <f t="shared" si="9"/>
        <v>0</v>
      </c>
      <c r="K43" s="6">
        <f t="shared" si="9"/>
        <v>9409</v>
      </c>
      <c r="L43" s="6">
        <f t="shared" si="9"/>
        <v>13278</v>
      </c>
      <c r="M43" s="6" t="s">
        <v>205</v>
      </c>
      <c r="N43" s="6">
        <f t="shared" si="12"/>
        <v>171250</v>
      </c>
      <c r="O43" s="6">
        <f t="shared" si="12"/>
        <v>248837</v>
      </c>
      <c r="P43" s="6">
        <f t="shared" si="12"/>
        <v>245817</v>
      </c>
      <c r="Q43" s="6">
        <f t="shared" si="12"/>
        <v>261324</v>
      </c>
      <c r="R43" s="6">
        <f t="shared" si="12"/>
        <v>17871</v>
      </c>
      <c r="S43" s="6">
        <f t="shared" si="12"/>
        <v>806856</v>
      </c>
      <c r="T43" s="6">
        <f t="shared" si="12"/>
        <v>3655</v>
      </c>
      <c r="U43" s="6">
        <f t="shared" si="12"/>
        <v>42954</v>
      </c>
      <c r="V43" s="6">
        <f t="shared" si="12"/>
        <v>9128</v>
      </c>
      <c r="W43" s="6">
        <f t="shared" si="12"/>
        <v>170945</v>
      </c>
      <c r="X43" s="6">
        <f t="shared" si="12"/>
        <v>7208</v>
      </c>
      <c r="Y43" s="6">
        <f t="shared" si="12"/>
        <v>806856</v>
      </c>
      <c r="Z43" s="6" t="s">
        <v>205</v>
      </c>
      <c r="AA43" s="6" t="s">
        <v>205</v>
      </c>
      <c r="AB43" s="6" t="s">
        <v>205</v>
      </c>
      <c r="AC43" s="6" t="s">
        <v>205</v>
      </c>
      <c r="AD43" s="6" t="s">
        <v>205</v>
      </c>
      <c r="AE43" s="6" t="s">
        <v>205</v>
      </c>
      <c r="AF43" s="6">
        <f t="shared" si="11"/>
        <v>42954</v>
      </c>
      <c r="AG43" s="6">
        <f t="shared" si="11"/>
        <v>558337</v>
      </c>
      <c r="AH43" s="6">
        <f t="shared" si="11"/>
        <v>209000</v>
      </c>
      <c r="AI43" s="6">
        <f t="shared" si="11"/>
        <v>556970</v>
      </c>
      <c r="AJ43" s="6">
        <f t="shared" si="14"/>
        <v>400315</v>
      </c>
      <c r="AK43" s="8"/>
      <c r="AM43" s="6">
        <f t="shared" si="13"/>
        <v>594270</v>
      </c>
      <c r="AN43" s="4">
        <f t="shared" si="6"/>
        <v>7</v>
      </c>
    </row>
    <row r="44" spans="1:40" x14ac:dyDescent="0.2">
      <c r="A44" s="12" t="str">
        <f t="shared" ref="A44" si="17">C44&amp;D44&amp;G44</f>
        <v>2014-15augustENG</v>
      </c>
      <c r="B44" s="12">
        <f t="shared" si="5"/>
        <v>0</v>
      </c>
      <c r="C44" s="12" t="s">
        <v>196</v>
      </c>
      <c r="D44" s="12" t="s">
        <v>143</v>
      </c>
      <c r="E44" s="12" t="s">
        <v>19</v>
      </c>
      <c r="F44" s="12" t="s">
        <v>18</v>
      </c>
      <c r="G44" s="12" t="s">
        <v>19</v>
      </c>
      <c r="H44" s="12" t="s">
        <v>18</v>
      </c>
      <c r="I44" s="6">
        <f t="shared" ref="I44:L63" si="18">SUMIFS(I$314:I$1118,$C$314:$C$1118,$C44,$D$314:$D$1118,$D44)</f>
        <v>0</v>
      </c>
      <c r="J44" s="6">
        <f t="shared" si="18"/>
        <v>0</v>
      </c>
      <c r="K44" s="6">
        <f t="shared" si="18"/>
        <v>9249</v>
      </c>
      <c r="L44" s="6">
        <f t="shared" si="18"/>
        <v>12629</v>
      </c>
      <c r="M44" s="6" t="s">
        <v>205</v>
      </c>
      <c r="N44" s="6">
        <f t="shared" ref="N44:Y53" si="19">SUMIFS(N$314:N$1118,$C$314:$C$1118,$C44,$D$314:$D$1118,$D44)</f>
        <v>167383</v>
      </c>
      <c r="O44" s="6">
        <f t="shared" si="19"/>
        <v>235963</v>
      </c>
      <c r="P44" s="6">
        <f t="shared" si="19"/>
        <v>235465</v>
      </c>
      <c r="Q44" s="6">
        <f t="shared" si="19"/>
        <v>247957</v>
      </c>
      <c r="R44" s="6">
        <f t="shared" si="19"/>
        <v>10230</v>
      </c>
      <c r="S44" s="6">
        <f t="shared" si="19"/>
        <v>737389</v>
      </c>
      <c r="T44" s="6">
        <f t="shared" si="19"/>
        <v>2996</v>
      </c>
      <c r="U44" s="6">
        <f t="shared" si="19"/>
        <v>40252</v>
      </c>
      <c r="V44" s="6">
        <f t="shared" si="19"/>
        <v>8743</v>
      </c>
      <c r="W44" s="6">
        <f t="shared" si="19"/>
        <v>162038</v>
      </c>
      <c r="X44" s="6">
        <f t="shared" si="19"/>
        <v>6800</v>
      </c>
      <c r="Y44" s="6">
        <f t="shared" si="19"/>
        <v>737389</v>
      </c>
      <c r="Z44" s="6" t="s">
        <v>205</v>
      </c>
      <c r="AA44" s="6" t="s">
        <v>205</v>
      </c>
      <c r="AB44" s="6" t="s">
        <v>205</v>
      </c>
      <c r="AC44" s="6" t="s">
        <v>205</v>
      </c>
      <c r="AD44" s="6" t="s">
        <v>205</v>
      </c>
      <c r="AE44" s="6" t="s">
        <v>205</v>
      </c>
      <c r="AF44" s="6">
        <f t="shared" ref="AF44:AI63" si="20">SUMIFS(AF$314:AF$1118,$C$314:$C$1118,$C44,$D$314:$D$1118,$D44)</f>
        <v>40252</v>
      </c>
      <c r="AG44" s="6">
        <f t="shared" si="20"/>
        <v>531611</v>
      </c>
      <c r="AH44" s="6">
        <f t="shared" si="20"/>
        <v>198650</v>
      </c>
      <c r="AI44" s="6">
        <f t="shared" si="20"/>
        <v>532616</v>
      </c>
      <c r="AJ44" s="6">
        <f t="shared" si="14"/>
        <v>383884</v>
      </c>
      <c r="AK44" s="8"/>
      <c r="AM44" s="6">
        <f t="shared" si="13"/>
        <v>540138</v>
      </c>
      <c r="AN44" s="4">
        <f t="shared" si="6"/>
        <v>8</v>
      </c>
    </row>
    <row r="45" spans="1:40" x14ac:dyDescent="0.2">
      <c r="A45" s="12" t="str">
        <f>C45&amp;D45&amp;G45</f>
        <v>2014-15septemberENG</v>
      </c>
      <c r="B45" s="12">
        <f t="shared" si="5"/>
        <v>0</v>
      </c>
      <c r="C45" s="12" t="s">
        <v>196</v>
      </c>
      <c r="D45" s="12" t="s">
        <v>144</v>
      </c>
      <c r="E45" s="12" t="s">
        <v>19</v>
      </c>
      <c r="F45" s="12" t="s">
        <v>18</v>
      </c>
      <c r="G45" s="12" t="s">
        <v>19</v>
      </c>
      <c r="H45" s="12" t="s">
        <v>18</v>
      </c>
      <c r="I45" s="6">
        <f t="shared" si="18"/>
        <v>0</v>
      </c>
      <c r="J45" s="6">
        <f t="shared" si="18"/>
        <v>0</v>
      </c>
      <c r="K45" s="6">
        <f t="shared" si="18"/>
        <v>8573</v>
      </c>
      <c r="L45" s="6">
        <f t="shared" si="18"/>
        <v>11792</v>
      </c>
      <c r="M45" s="6" t="s">
        <v>205</v>
      </c>
      <c r="N45" s="6">
        <f t="shared" si="19"/>
        <v>165521</v>
      </c>
      <c r="O45" s="6">
        <f t="shared" si="19"/>
        <v>236520</v>
      </c>
      <c r="P45" s="6">
        <f t="shared" si="19"/>
        <v>233053</v>
      </c>
      <c r="Q45" s="6">
        <f t="shared" si="19"/>
        <v>246859</v>
      </c>
      <c r="R45" s="6">
        <f t="shared" si="19"/>
        <v>12229</v>
      </c>
      <c r="S45" s="6">
        <f t="shared" si="19"/>
        <v>741204</v>
      </c>
      <c r="T45" s="6">
        <f t="shared" si="19"/>
        <v>2850</v>
      </c>
      <c r="U45" s="6">
        <f t="shared" si="19"/>
        <v>40684</v>
      </c>
      <c r="V45" s="6">
        <f t="shared" si="19"/>
        <v>8518</v>
      </c>
      <c r="W45" s="6">
        <f t="shared" si="19"/>
        <v>157450</v>
      </c>
      <c r="X45" s="6">
        <f t="shared" si="19"/>
        <v>7322</v>
      </c>
      <c r="Y45" s="6">
        <f t="shared" si="19"/>
        <v>741204</v>
      </c>
      <c r="Z45" s="6" t="s">
        <v>205</v>
      </c>
      <c r="AA45" s="6" t="s">
        <v>205</v>
      </c>
      <c r="AB45" s="6" t="s">
        <v>205</v>
      </c>
      <c r="AC45" s="6" t="s">
        <v>205</v>
      </c>
      <c r="AD45" s="6" t="s">
        <v>205</v>
      </c>
      <c r="AE45" s="6" t="s">
        <v>205</v>
      </c>
      <c r="AF45" s="6">
        <f t="shared" si="20"/>
        <v>40684</v>
      </c>
      <c r="AG45" s="6">
        <f t="shared" si="20"/>
        <v>524334</v>
      </c>
      <c r="AH45" s="6">
        <f t="shared" si="20"/>
        <v>192816</v>
      </c>
      <c r="AI45" s="6">
        <f t="shared" si="20"/>
        <v>521024</v>
      </c>
      <c r="AJ45" s="6">
        <f t="shared" si="14"/>
        <v>378957</v>
      </c>
      <c r="AK45" s="8"/>
      <c r="AM45" s="6">
        <f t="shared" si="13"/>
        <v>546189</v>
      </c>
      <c r="AN45" s="4">
        <f t="shared" si="6"/>
        <v>9</v>
      </c>
    </row>
    <row r="46" spans="1:40" x14ac:dyDescent="0.2">
      <c r="A46" s="12" t="str">
        <f t="shared" ref="A46" si="21">C46&amp;D46&amp;G46</f>
        <v>2014-15octoberENG</v>
      </c>
      <c r="B46" s="12">
        <f t="shared" si="5"/>
        <v>0</v>
      </c>
      <c r="C46" s="12" t="s">
        <v>196</v>
      </c>
      <c r="D46" s="12" t="s">
        <v>145</v>
      </c>
      <c r="E46" s="12" t="s">
        <v>19</v>
      </c>
      <c r="F46" s="12" t="s">
        <v>18</v>
      </c>
      <c r="G46" s="12" t="s">
        <v>19</v>
      </c>
      <c r="H46" s="12" t="s">
        <v>18</v>
      </c>
      <c r="I46" s="6">
        <f t="shared" si="18"/>
        <v>0</v>
      </c>
      <c r="J46" s="6">
        <f t="shared" si="18"/>
        <v>0</v>
      </c>
      <c r="K46" s="6">
        <f t="shared" si="18"/>
        <v>9985</v>
      </c>
      <c r="L46" s="6">
        <f t="shared" si="18"/>
        <v>13837</v>
      </c>
      <c r="M46" s="6" t="s">
        <v>205</v>
      </c>
      <c r="N46" s="6">
        <f t="shared" si="19"/>
        <v>175137</v>
      </c>
      <c r="O46" s="6">
        <f t="shared" si="19"/>
        <v>250699</v>
      </c>
      <c r="P46" s="6">
        <f t="shared" si="19"/>
        <v>247762</v>
      </c>
      <c r="Q46" s="6">
        <f t="shared" si="19"/>
        <v>263609</v>
      </c>
      <c r="R46" s="6">
        <f t="shared" si="19"/>
        <v>10063</v>
      </c>
      <c r="S46" s="6">
        <f t="shared" si="19"/>
        <v>769653</v>
      </c>
      <c r="T46" s="6">
        <f t="shared" si="19"/>
        <v>3084</v>
      </c>
      <c r="U46" s="6">
        <f t="shared" si="19"/>
        <v>45152</v>
      </c>
      <c r="V46" s="6">
        <f t="shared" si="19"/>
        <v>8996</v>
      </c>
      <c r="W46" s="6">
        <f t="shared" si="19"/>
        <v>165818</v>
      </c>
      <c r="X46" s="6">
        <f t="shared" si="19"/>
        <v>6955</v>
      </c>
      <c r="Y46" s="6">
        <f t="shared" si="19"/>
        <v>769653</v>
      </c>
      <c r="Z46" s="6" t="s">
        <v>205</v>
      </c>
      <c r="AA46" s="6" t="s">
        <v>205</v>
      </c>
      <c r="AB46" s="6" t="s">
        <v>205</v>
      </c>
      <c r="AC46" s="6" t="s">
        <v>205</v>
      </c>
      <c r="AD46" s="6" t="s">
        <v>205</v>
      </c>
      <c r="AE46" s="6" t="s">
        <v>205</v>
      </c>
      <c r="AF46" s="6">
        <f t="shared" si="20"/>
        <v>45152</v>
      </c>
      <c r="AG46" s="6">
        <f t="shared" si="20"/>
        <v>546988</v>
      </c>
      <c r="AH46" s="6">
        <f t="shared" si="20"/>
        <v>202279</v>
      </c>
      <c r="AI46" s="6">
        <f t="shared" si="20"/>
        <v>547569</v>
      </c>
      <c r="AJ46" s="6">
        <f t="shared" si="14"/>
        <v>398503</v>
      </c>
      <c r="AK46" s="8"/>
      <c r="AM46" s="6">
        <f t="shared" si="13"/>
        <v>564009</v>
      </c>
      <c r="AN46" s="4">
        <f t="shared" si="6"/>
        <v>10</v>
      </c>
    </row>
    <row r="47" spans="1:40" x14ac:dyDescent="0.2">
      <c r="A47" s="12" t="str">
        <f>C47&amp;D47&amp;G47</f>
        <v>2014-15novemberENG</v>
      </c>
      <c r="B47" s="12">
        <f t="shared" si="5"/>
        <v>0</v>
      </c>
      <c r="C47" s="12" t="s">
        <v>196</v>
      </c>
      <c r="D47" s="12" t="s">
        <v>146</v>
      </c>
      <c r="E47" s="12" t="s">
        <v>19</v>
      </c>
      <c r="F47" s="12" t="s">
        <v>18</v>
      </c>
      <c r="G47" s="12" t="s">
        <v>19</v>
      </c>
      <c r="H47" s="12" t="s">
        <v>18</v>
      </c>
      <c r="I47" s="6">
        <f t="shared" si="18"/>
        <v>0</v>
      </c>
      <c r="J47" s="6">
        <f t="shared" si="18"/>
        <v>0</v>
      </c>
      <c r="K47" s="6">
        <f t="shared" si="18"/>
        <v>10089</v>
      </c>
      <c r="L47" s="6">
        <f t="shared" si="18"/>
        <v>14045</v>
      </c>
      <c r="M47" s="6" t="s">
        <v>205</v>
      </c>
      <c r="N47" s="6">
        <f t="shared" si="19"/>
        <v>171753</v>
      </c>
      <c r="O47" s="6">
        <f t="shared" si="19"/>
        <v>251173</v>
      </c>
      <c r="P47" s="6">
        <f t="shared" si="19"/>
        <v>247462</v>
      </c>
      <c r="Q47" s="6">
        <f t="shared" si="19"/>
        <v>264438</v>
      </c>
      <c r="R47" s="6">
        <f t="shared" si="19"/>
        <v>9683</v>
      </c>
      <c r="S47" s="6">
        <f t="shared" si="19"/>
        <v>759591</v>
      </c>
      <c r="T47" s="6">
        <f t="shared" si="19"/>
        <v>3737</v>
      </c>
      <c r="U47" s="6">
        <f t="shared" si="19"/>
        <v>46355</v>
      </c>
      <c r="V47" s="6">
        <f t="shared" si="19"/>
        <v>8997</v>
      </c>
      <c r="W47" s="6">
        <f t="shared" si="19"/>
        <v>163205</v>
      </c>
      <c r="X47" s="6">
        <f t="shared" si="19"/>
        <v>6858</v>
      </c>
      <c r="Y47" s="6">
        <f t="shared" si="19"/>
        <v>759591</v>
      </c>
      <c r="Z47" s="6" t="s">
        <v>205</v>
      </c>
      <c r="AA47" s="6" t="s">
        <v>205</v>
      </c>
      <c r="AB47" s="6" t="s">
        <v>205</v>
      </c>
      <c r="AC47" s="6" t="s">
        <v>205</v>
      </c>
      <c r="AD47" s="6" t="s">
        <v>205</v>
      </c>
      <c r="AE47" s="6" t="s">
        <v>205</v>
      </c>
      <c r="AF47" s="6">
        <f t="shared" si="20"/>
        <v>46355</v>
      </c>
      <c r="AG47" s="6">
        <f t="shared" si="20"/>
        <v>538865</v>
      </c>
      <c r="AH47" s="6">
        <f t="shared" si="20"/>
        <v>199304</v>
      </c>
      <c r="AI47" s="6">
        <f t="shared" si="20"/>
        <v>542239</v>
      </c>
      <c r="AJ47" s="6">
        <f t="shared" si="14"/>
        <v>395272</v>
      </c>
      <c r="AK47" s="8"/>
      <c r="AM47" s="6">
        <f t="shared" si="13"/>
        <v>549274</v>
      </c>
      <c r="AN47" s="4">
        <f t="shared" si="6"/>
        <v>11</v>
      </c>
    </row>
    <row r="48" spans="1:40" x14ac:dyDescent="0.2">
      <c r="A48" s="12" t="str">
        <f t="shared" ref="A48" si="22">C48&amp;D48&amp;G48</f>
        <v>2014-15decemberENG</v>
      </c>
      <c r="B48" s="12">
        <f t="shared" si="5"/>
        <v>0</v>
      </c>
      <c r="C48" s="12" t="s">
        <v>196</v>
      </c>
      <c r="D48" s="12" t="s">
        <v>147</v>
      </c>
      <c r="E48" s="12" t="s">
        <v>19</v>
      </c>
      <c r="F48" s="12" t="s">
        <v>18</v>
      </c>
      <c r="G48" s="12" t="s">
        <v>19</v>
      </c>
      <c r="H48" s="12" t="s">
        <v>18</v>
      </c>
      <c r="I48" s="6">
        <f t="shared" si="18"/>
        <v>0</v>
      </c>
      <c r="J48" s="6">
        <f t="shared" si="18"/>
        <v>0</v>
      </c>
      <c r="K48" s="6">
        <f t="shared" si="18"/>
        <v>11280</v>
      </c>
      <c r="L48" s="6">
        <f t="shared" si="18"/>
        <v>17080</v>
      </c>
      <c r="M48" s="6" t="s">
        <v>205</v>
      </c>
      <c r="N48" s="6">
        <f t="shared" si="19"/>
        <v>175061</v>
      </c>
      <c r="O48" s="6">
        <f t="shared" si="19"/>
        <v>287063</v>
      </c>
      <c r="P48" s="6">
        <f t="shared" si="19"/>
        <v>273060</v>
      </c>
      <c r="Q48" s="6">
        <f t="shared" si="19"/>
        <v>303212</v>
      </c>
      <c r="R48" s="6">
        <f t="shared" si="19"/>
        <v>16547</v>
      </c>
      <c r="S48" s="6">
        <f t="shared" si="19"/>
        <v>870738</v>
      </c>
      <c r="T48" s="6">
        <f t="shared" si="19"/>
        <v>4891</v>
      </c>
      <c r="U48" s="6">
        <f t="shared" si="19"/>
        <v>58964</v>
      </c>
      <c r="V48" s="6">
        <f t="shared" si="19"/>
        <v>10726</v>
      </c>
      <c r="W48" s="6">
        <f t="shared" si="19"/>
        <v>183333</v>
      </c>
      <c r="X48" s="6">
        <f t="shared" si="19"/>
        <v>6804</v>
      </c>
      <c r="Y48" s="6">
        <f t="shared" si="19"/>
        <v>870738</v>
      </c>
      <c r="Z48" s="6" t="s">
        <v>205</v>
      </c>
      <c r="AA48" s="6" t="s">
        <v>205</v>
      </c>
      <c r="AB48" s="6" t="s">
        <v>205</v>
      </c>
      <c r="AC48" s="6" t="s">
        <v>205</v>
      </c>
      <c r="AD48" s="6" t="s">
        <v>205</v>
      </c>
      <c r="AE48" s="6" t="s">
        <v>205</v>
      </c>
      <c r="AF48" s="6">
        <f t="shared" si="20"/>
        <v>58964</v>
      </c>
      <c r="AG48" s="6">
        <f t="shared" si="20"/>
        <v>597635</v>
      </c>
      <c r="AH48" s="6">
        <f t="shared" si="20"/>
        <v>222321</v>
      </c>
      <c r="AI48" s="6">
        <f t="shared" si="20"/>
        <v>587821</v>
      </c>
      <c r="AJ48" s="6">
        <f t="shared" si="14"/>
        <v>423263</v>
      </c>
      <c r="AK48" s="8"/>
      <c r="AM48" s="6">
        <f t="shared" si="13"/>
        <v>614314</v>
      </c>
      <c r="AN48" s="4">
        <f t="shared" si="6"/>
        <v>12</v>
      </c>
    </row>
    <row r="49" spans="1:40" x14ac:dyDescent="0.2">
      <c r="A49" s="12" t="str">
        <f>C49&amp;D49&amp;G49</f>
        <v>2014-15januaryENG</v>
      </c>
      <c r="B49" s="12">
        <f t="shared" si="5"/>
        <v>0</v>
      </c>
      <c r="C49" s="12" t="s">
        <v>196</v>
      </c>
      <c r="D49" s="12" t="s">
        <v>148</v>
      </c>
      <c r="E49" s="12" t="s">
        <v>19</v>
      </c>
      <c r="F49" s="12" t="s">
        <v>18</v>
      </c>
      <c r="G49" s="12" t="s">
        <v>19</v>
      </c>
      <c r="H49" s="12" t="s">
        <v>18</v>
      </c>
      <c r="I49" s="6">
        <f t="shared" si="18"/>
        <v>0</v>
      </c>
      <c r="J49" s="6">
        <f t="shared" si="18"/>
        <v>0</v>
      </c>
      <c r="K49" s="6">
        <f t="shared" si="18"/>
        <v>11416</v>
      </c>
      <c r="L49" s="6">
        <f t="shared" si="18"/>
        <v>15950</v>
      </c>
      <c r="M49" s="6" t="s">
        <v>205</v>
      </c>
      <c r="N49" s="6">
        <f t="shared" si="19"/>
        <v>174299</v>
      </c>
      <c r="O49" s="6">
        <f t="shared" si="19"/>
        <v>258025</v>
      </c>
      <c r="P49" s="6">
        <f t="shared" si="19"/>
        <v>254780</v>
      </c>
      <c r="Q49" s="6">
        <f t="shared" si="19"/>
        <v>273270</v>
      </c>
      <c r="R49" s="6">
        <f t="shared" si="19"/>
        <v>6225</v>
      </c>
      <c r="S49" s="6">
        <f t="shared" si="19"/>
        <v>756887</v>
      </c>
      <c r="T49" s="6">
        <f t="shared" si="19"/>
        <v>3557</v>
      </c>
      <c r="U49" s="6">
        <f t="shared" si="19"/>
        <v>47200</v>
      </c>
      <c r="V49" s="6">
        <f t="shared" si="19"/>
        <v>9635</v>
      </c>
      <c r="W49" s="6">
        <f t="shared" si="19"/>
        <v>165067</v>
      </c>
      <c r="X49" s="6">
        <f t="shared" si="19"/>
        <v>6794</v>
      </c>
      <c r="Y49" s="6">
        <f t="shared" si="19"/>
        <v>756887</v>
      </c>
      <c r="Z49" s="6" t="s">
        <v>205</v>
      </c>
      <c r="AA49" s="6" t="s">
        <v>205</v>
      </c>
      <c r="AB49" s="6" t="s">
        <v>205</v>
      </c>
      <c r="AC49" s="6" t="s">
        <v>205</v>
      </c>
      <c r="AD49" s="6" t="s">
        <v>205</v>
      </c>
      <c r="AE49" s="6" t="s">
        <v>205</v>
      </c>
      <c r="AF49" s="6">
        <f t="shared" si="20"/>
        <v>47200</v>
      </c>
      <c r="AG49" s="6">
        <f t="shared" si="20"/>
        <v>541081</v>
      </c>
      <c r="AH49" s="6">
        <f t="shared" si="20"/>
        <v>200477</v>
      </c>
      <c r="AI49" s="6">
        <f t="shared" si="20"/>
        <v>539149</v>
      </c>
      <c r="AJ49" s="6">
        <f t="shared" si="14"/>
        <v>400322</v>
      </c>
      <c r="AK49" s="8"/>
      <c r="AM49" s="6">
        <f t="shared" si="13"/>
        <v>531634</v>
      </c>
      <c r="AN49" s="4">
        <f t="shared" si="6"/>
        <v>1</v>
      </c>
    </row>
    <row r="50" spans="1:40" x14ac:dyDescent="0.2">
      <c r="A50" s="12" t="str">
        <f t="shared" ref="A50:A62" si="23">C50&amp;D50&amp;G50</f>
        <v>2014-15februaryENG</v>
      </c>
      <c r="B50" s="12">
        <f t="shared" si="5"/>
        <v>0</v>
      </c>
      <c r="C50" s="12" t="s">
        <v>196</v>
      </c>
      <c r="D50" s="12" t="s">
        <v>149</v>
      </c>
      <c r="E50" s="12" t="s">
        <v>19</v>
      </c>
      <c r="F50" s="12" t="s">
        <v>18</v>
      </c>
      <c r="G50" s="12" t="s">
        <v>19</v>
      </c>
      <c r="H50" s="12" t="s">
        <v>18</v>
      </c>
      <c r="I50" s="6">
        <f t="shared" si="18"/>
        <v>0</v>
      </c>
      <c r="J50" s="6">
        <f t="shared" si="18"/>
        <v>0</v>
      </c>
      <c r="K50" s="6">
        <f t="shared" si="18"/>
        <v>9629</v>
      </c>
      <c r="L50" s="6">
        <f t="shared" si="18"/>
        <v>13360</v>
      </c>
      <c r="M50" s="6" t="s">
        <v>205</v>
      </c>
      <c r="N50" s="6">
        <f t="shared" si="19"/>
        <v>154423</v>
      </c>
      <c r="O50" s="6">
        <f t="shared" si="19"/>
        <v>228604</v>
      </c>
      <c r="P50" s="6">
        <f t="shared" si="19"/>
        <v>225594</v>
      </c>
      <c r="Q50" s="6">
        <f t="shared" si="19"/>
        <v>241356</v>
      </c>
      <c r="R50" s="6">
        <f t="shared" si="19"/>
        <v>5377</v>
      </c>
      <c r="S50" s="6">
        <f t="shared" si="19"/>
        <v>628898</v>
      </c>
      <c r="T50" s="6">
        <f t="shared" si="19"/>
        <v>3308</v>
      </c>
      <c r="U50" s="6">
        <f t="shared" si="19"/>
        <v>43226</v>
      </c>
      <c r="V50" s="6">
        <f t="shared" si="19"/>
        <v>8401</v>
      </c>
      <c r="W50" s="6">
        <f t="shared" si="19"/>
        <v>145984</v>
      </c>
      <c r="X50" s="6">
        <f t="shared" si="19"/>
        <v>4863</v>
      </c>
      <c r="Y50" s="6">
        <f t="shared" si="19"/>
        <v>628898</v>
      </c>
      <c r="Z50" s="6" t="s">
        <v>205</v>
      </c>
      <c r="AA50" s="6" t="s">
        <v>205</v>
      </c>
      <c r="AB50" s="6" t="s">
        <v>205</v>
      </c>
      <c r="AC50" s="6" t="s">
        <v>205</v>
      </c>
      <c r="AD50" s="6" t="s">
        <v>205</v>
      </c>
      <c r="AE50" s="6" t="s">
        <v>205</v>
      </c>
      <c r="AF50" s="6">
        <f t="shared" si="20"/>
        <v>43226</v>
      </c>
      <c r="AG50" s="6">
        <f t="shared" si="20"/>
        <v>488433</v>
      </c>
      <c r="AH50" s="6">
        <f t="shared" si="20"/>
        <v>177013</v>
      </c>
      <c r="AI50" s="6">
        <f t="shared" si="20"/>
        <v>484144</v>
      </c>
      <c r="AJ50" s="6">
        <f t="shared" si="14"/>
        <v>359244</v>
      </c>
      <c r="AK50" s="8"/>
      <c r="AM50" s="6">
        <f t="shared" si="13"/>
        <v>421550</v>
      </c>
      <c r="AN50" s="4">
        <f t="shared" si="6"/>
        <v>2</v>
      </c>
    </row>
    <row r="51" spans="1:40" x14ac:dyDescent="0.2">
      <c r="A51" s="12" t="str">
        <f t="shared" si="23"/>
        <v>2014-15marchENG</v>
      </c>
      <c r="B51" s="12">
        <f t="shared" si="5"/>
        <v>0</v>
      </c>
      <c r="C51" s="12" t="s">
        <v>196</v>
      </c>
      <c r="D51" s="12" t="s">
        <v>150</v>
      </c>
      <c r="E51" s="12" t="s">
        <v>19</v>
      </c>
      <c r="F51" s="12" t="s">
        <v>18</v>
      </c>
      <c r="G51" s="12" t="s">
        <v>19</v>
      </c>
      <c r="H51" s="12" t="s">
        <v>18</v>
      </c>
      <c r="I51" s="6">
        <f t="shared" si="18"/>
        <v>0</v>
      </c>
      <c r="J51" s="6">
        <f t="shared" si="18"/>
        <v>0</v>
      </c>
      <c r="K51" s="6">
        <f t="shared" si="18"/>
        <v>10764</v>
      </c>
      <c r="L51" s="6">
        <f t="shared" si="18"/>
        <v>14663</v>
      </c>
      <c r="M51" s="6" t="s">
        <v>205</v>
      </c>
      <c r="N51" s="6">
        <f t="shared" si="19"/>
        <v>175757</v>
      </c>
      <c r="O51" s="6">
        <f t="shared" si="19"/>
        <v>252615</v>
      </c>
      <c r="P51" s="6">
        <f t="shared" si="19"/>
        <v>250703</v>
      </c>
      <c r="Q51" s="6">
        <f t="shared" si="19"/>
        <v>266371</v>
      </c>
      <c r="R51" s="6">
        <f t="shared" si="19"/>
        <v>4801</v>
      </c>
      <c r="S51" s="6">
        <f t="shared" si="19"/>
        <v>694188</v>
      </c>
      <c r="T51" s="6">
        <f t="shared" si="19"/>
        <v>3838</v>
      </c>
      <c r="U51" s="6">
        <f t="shared" si="19"/>
        <v>48473</v>
      </c>
      <c r="V51" s="6">
        <f t="shared" si="19"/>
        <v>8955</v>
      </c>
      <c r="W51" s="6">
        <f t="shared" si="19"/>
        <v>160552</v>
      </c>
      <c r="X51" s="6">
        <f t="shared" si="19"/>
        <v>6402</v>
      </c>
      <c r="Y51" s="6">
        <f t="shared" si="19"/>
        <v>694188</v>
      </c>
      <c r="Z51" s="6" t="s">
        <v>205</v>
      </c>
      <c r="AA51" s="6" t="s">
        <v>205</v>
      </c>
      <c r="AB51" s="6" t="s">
        <v>205</v>
      </c>
      <c r="AC51" s="6" t="s">
        <v>205</v>
      </c>
      <c r="AD51" s="6" t="s">
        <v>205</v>
      </c>
      <c r="AE51" s="6" t="s">
        <v>205</v>
      </c>
      <c r="AF51" s="6">
        <f t="shared" si="20"/>
        <v>48473</v>
      </c>
      <c r="AG51" s="6">
        <f t="shared" si="20"/>
        <v>543172</v>
      </c>
      <c r="AH51" s="6">
        <f t="shared" si="20"/>
        <v>194844</v>
      </c>
      <c r="AI51" s="6">
        <f t="shared" si="20"/>
        <v>537158</v>
      </c>
      <c r="AJ51" s="6">
        <f t="shared" si="14"/>
        <v>398438</v>
      </c>
      <c r="AK51" s="8"/>
      <c r="AM51" s="6">
        <f t="shared" si="13"/>
        <v>470344</v>
      </c>
      <c r="AN51" s="4">
        <f t="shared" si="6"/>
        <v>3</v>
      </c>
    </row>
    <row r="52" spans="1:40" x14ac:dyDescent="0.2">
      <c r="A52" s="12" t="str">
        <f t="shared" si="23"/>
        <v>2015-16aprilENG</v>
      </c>
      <c r="B52" s="12">
        <f t="shared" si="5"/>
        <v>0</v>
      </c>
      <c r="C52" s="12" t="s">
        <v>237</v>
      </c>
      <c r="D52" s="12" t="s">
        <v>139</v>
      </c>
      <c r="E52" s="12" t="s">
        <v>19</v>
      </c>
      <c r="F52" s="12" t="s">
        <v>18</v>
      </c>
      <c r="G52" s="12" t="s">
        <v>19</v>
      </c>
      <c r="H52" s="12" t="s">
        <v>18</v>
      </c>
      <c r="I52" s="6">
        <f t="shared" si="18"/>
        <v>0</v>
      </c>
      <c r="J52" s="6">
        <f t="shared" si="18"/>
        <v>0</v>
      </c>
      <c r="K52" s="6">
        <f t="shared" si="18"/>
        <v>10530</v>
      </c>
      <c r="L52" s="6">
        <f t="shared" si="18"/>
        <v>13906</v>
      </c>
      <c r="M52" s="6" t="s">
        <v>205</v>
      </c>
      <c r="N52" s="6">
        <f t="shared" si="19"/>
        <v>171660</v>
      </c>
      <c r="O52" s="6">
        <f t="shared" si="19"/>
        <v>237495</v>
      </c>
      <c r="P52" s="6">
        <f t="shared" si="19"/>
        <v>238196</v>
      </c>
      <c r="Q52" s="6">
        <f t="shared" si="19"/>
        <v>250427</v>
      </c>
      <c r="R52" s="6">
        <f t="shared" si="19"/>
        <v>3282</v>
      </c>
      <c r="S52" s="6">
        <f t="shared" si="19"/>
        <v>707709</v>
      </c>
      <c r="T52" s="6">
        <f t="shared" si="19"/>
        <v>3369</v>
      </c>
      <c r="U52" s="6">
        <f t="shared" si="19"/>
        <v>52816</v>
      </c>
      <c r="V52" s="6">
        <f t="shared" si="19"/>
        <v>8103</v>
      </c>
      <c r="W52" s="6">
        <f t="shared" si="19"/>
        <v>155052</v>
      </c>
      <c r="X52" s="6">
        <f t="shared" si="19"/>
        <v>4266</v>
      </c>
      <c r="Y52" s="6">
        <f t="shared" si="19"/>
        <v>707709</v>
      </c>
      <c r="Z52" s="6" t="s">
        <v>205</v>
      </c>
      <c r="AA52" s="6" t="s">
        <v>205</v>
      </c>
      <c r="AB52" s="6" t="s">
        <v>205</v>
      </c>
      <c r="AC52" s="6" t="s">
        <v>205</v>
      </c>
      <c r="AD52" s="6" t="s">
        <v>205</v>
      </c>
      <c r="AE52" s="6" t="s">
        <v>205</v>
      </c>
      <c r="AF52" s="6">
        <f t="shared" si="20"/>
        <v>52816</v>
      </c>
      <c r="AG52" s="6">
        <f t="shared" si="20"/>
        <v>526274</v>
      </c>
      <c r="AH52" s="6">
        <f t="shared" si="20"/>
        <v>190568</v>
      </c>
      <c r="AI52" s="6">
        <f t="shared" si="20"/>
        <v>515197</v>
      </c>
      <c r="AJ52" s="6">
        <f t="shared" si="14"/>
        <v>375855</v>
      </c>
      <c r="AK52" s="8"/>
      <c r="AM52" s="6">
        <f t="shared" si="13"/>
        <v>490088</v>
      </c>
      <c r="AN52" s="4">
        <f t="shared" si="6"/>
        <v>4</v>
      </c>
    </row>
    <row r="53" spans="1:40" x14ac:dyDescent="0.2">
      <c r="A53" s="12" t="str">
        <f t="shared" si="23"/>
        <v>2015-16mayENG</v>
      </c>
      <c r="B53" s="12">
        <f t="shared" si="5"/>
        <v>0</v>
      </c>
      <c r="C53" s="12" t="s">
        <v>237</v>
      </c>
      <c r="D53" s="12" t="s">
        <v>140</v>
      </c>
      <c r="E53" s="12" t="s">
        <v>19</v>
      </c>
      <c r="F53" s="12" t="s">
        <v>18</v>
      </c>
      <c r="G53" s="12" t="s">
        <v>19</v>
      </c>
      <c r="H53" s="12" t="s">
        <v>18</v>
      </c>
      <c r="I53" s="6">
        <f t="shared" si="18"/>
        <v>0</v>
      </c>
      <c r="J53" s="6">
        <f t="shared" si="18"/>
        <v>0</v>
      </c>
      <c r="K53" s="6">
        <f t="shared" si="18"/>
        <v>10621</v>
      </c>
      <c r="L53" s="6">
        <f t="shared" si="18"/>
        <v>13818</v>
      </c>
      <c r="M53" s="6" t="s">
        <v>205</v>
      </c>
      <c r="N53" s="6">
        <f t="shared" si="19"/>
        <v>180592</v>
      </c>
      <c r="O53" s="6">
        <f t="shared" si="19"/>
        <v>246750</v>
      </c>
      <c r="P53" s="6">
        <f t="shared" si="19"/>
        <v>247751</v>
      </c>
      <c r="Q53" s="6">
        <f t="shared" si="19"/>
        <v>259668</v>
      </c>
      <c r="R53" s="6">
        <f t="shared" si="19"/>
        <v>3163</v>
      </c>
      <c r="S53" s="6">
        <f t="shared" si="19"/>
        <v>741183</v>
      </c>
      <c r="T53" s="6">
        <f t="shared" si="19"/>
        <v>3564</v>
      </c>
      <c r="U53" s="6">
        <f t="shared" si="19"/>
        <v>54978</v>
      </c>
      <c r="V53" s="6">
        <f t="shared" si="19"/>
        <v>8298</v>
      </c>
      <c r="W53" s="6">
        <f t="shared" si="19"/>
        <v>161308</v>
      </c>
      <c r="X53" s="6">
        <f t="shared" si="19"/>
        <v>4236</v>
      </c>
      <c r="Y53" s="6">
        <f t="shared" si="19"/>
        <v>741183</v>
      </c>
      <c r="Z53" s="6" t="s">
        <v>205</v>
      </c>
      <c r="AA53" s="6" t="s">
        <v>205</v>
      </c>
      <c r="AB53" s="6" t="s">
        <v>205</v>
      </c>
      <c r="AC53" s="6" t="s">
        <v>205</v>
      </c>
      <c r="AD53" s="6" t="s">
        <v>205</v>
      </c>
      <c r="AE53" s="6" t="s">
        <v>205</v>
      </c>
      <c r="AF53" s="6">
        <f t="shared" si="20"/>
        <v>54978</v>
      </c>
      <c r="AG53" s="6">
        <f t="shared" si="20"/>
        <v>543435</v>
      </c>
      <c r="AH53" s="6">
        <f t="shared" si="20"/>
        <v>198580</v>
      </c>
      <c r="AI53" s="6">
        <f t="shared" si="20"/>
        <v>531519</v>
      </c>
      <c r="AJ53" s="6">
        <f t="shared" si="14"/>
        <v>384560</v>
      </c>
      <c r="AK53" s="8"/>
      <c r="AM53" s="6">
        <f t="shared" si="13"/>
        <v>517933</v>
      </c>
      <c r="AN53" s="4">
        <f t="shared" si="6"/>
        <v>5</v>
      </c>
    </row>
    <row r="54" spans="1:40" x14ac:dyDescent="0.2">
      <c r="A54" s="12" t="str">
        <f t="shared" si="23"/>
        <v>2015-16juneENG</v>
      </c>
      <c r="B54" s="12">
        <f t="shared" si="5"/>
        <v>0</v>
      </c>
      <c r="C54" s="12" t="s">
        <v>237</v>
      </c>
      <c r="D54" s="12" t="s">
        <v>141</v>
      </c>
      <c r="E54" s="12" t="s">
        <v>19</v>
      </c>
      <c r="F54" s="12" t="s">
        <v>18</v>
      </c>
      <c r="G54" s="12" t="s">
        <v>19</v>
      </c>
      <c r="H54" s="12" t="s">
        <v>18</v>
      </c>
      <c r="I54" s="6">
        <f t="shared" si="18"/>
        <v>0</v>
      </c>
      <c r="J54" s="6">
        <f t="shared" si="18"/>
        <v>0</v>
      </c>
      <c r="K54" s="6">
        <f t="shared" si="18"/>
        <v>10030</v>
      </c>
      <c r="L54" s="6">
        <f t="shared" si="18"/>
        <v>13389</v>
      </c>
      <c r="M54" s="6" t="s">
        <v>205</v>
      </c>
      <c r="N54" s="6">
        <f t="shared" ref="N54:Y63" si="24">SUMIFS(N$314:N$1118,$C$314:$C$1118,$C54,$D$314:$D$1118,$D54)</f>
        <v>173119</v>
      </c>
      <c r="O54" s="6">
        <f t="shared" si="24"/>
        <v>242775</v>
      </c>
      <c r="P54" s="6">
        <f t="shared" si="24"/>
        <v>241130</v>
      </c>
      <c r="Q54" s="6">
        <f t="shared" si="24"/>
        <v>255239</v>
      </c>
      <c r="R54" s="6">
        <f t="shared" si="24"/>
        <v>3928</v>
      </c>
      <c r="S54" s="6">
        <f t="shared" si="24"/>
        <v>756899</v>
      </c>
      <c r="T54" s="6">
        <f t="shared" si="24"/>
        <v>3725</v>
      </c>
      <c r="U54" s="6">
        <f t="shared" si="24"/>
        <v>55189</v>
      </c>
      <c r="V54" s="6">
        <f t="shared" si="24"/>
        <v>8916</v>
      </c>
      <c r="W54" s="6">
        <f t="shared" si="24"/>
        <v>160683</v>
      </c>
      <c r="X54" s="6">
        <f t="shared" si="24"/>
        <v>5396</v>
      </c>
      <c r="Y54" s="6">
        <f t="shared" si="24"/>
        <v>756899</v>
      </c>
      <c r="Z54" s="6" t="s">
        <v>205</v>
      </c>
      <c r="AA54" s="6" t="s">
        <v>205</v>
      </c>
      <c r="AB54" s="6" t="s">
        <v>205</v>
      </c>
      <c r="AC54" s="6" t="s">
        <v>205</v>
      </c>
      <c r="AD54" s="6" t="s">
        <v>205</v>
      </c>
      <c r="AE54" s="6" t="s">
        <v>205</v>
      </c>
      <c r="AF54" s="6">
        <f t="shared" si="20"/>
        <v>55189</v>
      </c>
      <c r="AG54" s="6">
        <f t="shared" si="20"/>
        <v>537271</v>
      </c>
      <c r="AH54" s="6">
        <f t="shared" si="20"/>
        <v>196182</v>
      </c>
      <c r="AI54" s="6">
        <f t="shared" si="20"/>
        <v>520779</v>
      </c>
      <c r="AJ54" s="6">
        <f t="shared" si="14"/>
        <v>375560</v>
      </c>
      <c r="AK54" s="8"/>
      <c r="AM54" s="6">
        <f t="shared" si="13"/>
        <v>532312</v>
      </c>
      <c r="AN54" s="4">
        <f t="shared" si="6"/>
        <v>6</v>
      </c>
    </row>
    <row r="55" spans="1:40" x14ac:dyDescent="0.2">
      <c r="A55" s="12" t="str">
        <f t="shared" si="23"/>
        <v>2015-16julyENG</v>
      </c>
      <c r="B55" s="12">
        <f t="shared" si="5"/>
        <v>0</v>
      </c>
      <c r="C55" s="12" t="s">
        <v>237</v>
      </c>
      <c r="D55" s="12" t="s">
        <v>142</v>
      </c>
      <c r="E55" s="12" t="s">
        <v>19</v>
      </c>
      <c r="F55" s="12" t="s">
        <v>18</v>
      </c>
      <c r="G55" s="12" t="s">
        <v>19</v>
      </c>
      <c r="H55" s="12" t="s">
        <v>18</v>
      </c>
      <c r="I55" s="6">
        <f t="shared" si="18"/>
        <v>0</v>
      </c>
      <c r="J55" s="6">
        <f t="shared" si="18"/>
        <v>0</v>
      </c>
      <c r="K55" s="6">
        <f t="shared" si="18"/>
        <v>10421</v>
      </c>
      <c r="L55" s="6">
        <f t="shared" si="18"/>
        <v>13952</v>
      </c>
      <c r="M55" s="6" t="s">
        <v>205</v>
      </c>
      <c r="N55" s="6">
        <f t="shared" si="24"/>
        <v>177750</v>
      </c>
      <c r="O55" s="6">
        <f t="shared" si="24"/>
        <v>252226</v>
      </c>
      <c r="P55" s="6">
        <f t="shared" si="24"/>
        <v>248869</v>
      </c>
      <c r="Q55" s="6">
        <f t="shared" si="24"/>
        <v>265030</v>
      </c>
      <c r="R55" s="6">
        <f t="shared" si="24"/>
        <v>4282</v>
      </c>
      <c r="S55" s="6">
        <f t="shared" si="24"/>
        <v>782122</v>
      </c>
      <c r="T55" s="6">
        <f t="shared" si="24"/>
        <v>3608</v>
      </c>
      <c r="U55" s="6">
        <f t="shared" si="24"/>
        <v>57934</v>
      </c>
      <c r="V55" s="6">
        <f t="shared" si="24"/>
        <v>8718</v>
      </c>
      <c r="W55" s="6">
        <f t="shared" si="24"/>
        <v>168209</v>
      </c>
      <c r="X55" s="6">
        <f t="shared" si="24"/>
        <v>5137</v>
      </c>
      <c r="Y55" s="6">
        <f t="shared" si="24"/>
        <v>782122</v>
      </c>
      <c r="Z55" s="6" t="s">
        <v>205</v>
      </c>
      <c r="AA55" s="6" t="s">
        <v>205</v>
      </c>
      <c r="AB55" s="6" t="s">
        <v>205</v>
      </c>
      <c r="AC55" s="6" t="s">
        <v>205</v>
      </c>
      <c r="AD55" s="6" t="s">
        <v>205</v>
      </c>
      <c r="AE55" s="6" t="s">
        <v>205</v>
      </c>
      <c r="AF55" s="6">
        <f t="shared" si="20"/>
        <v>57934</v>
      </c>
      <c r="AG55" s="6">
        <f t="shared" si="20"/>
        <v>558276</v>
      </c>
      <c r="AH55" s="6">
        <f t="shared" si="20"/>
        <v>206524</v>
      </c>
      <c r="AI55" s="6">
        <f t="shared" si="20"/>
        <v>541566</v>
      </c>
      <c r="AJ55" s="6">
        <f t="shared" si="14"/>
        <v>389465</v>
      </c>
      <c r="AK55" s="8"/>
      <c r="AM55" s="6">
        <f t="shared" si="13"/>
        <v>553983</v>
      </c>
      <c r="AN55" s="4">
        <f t="shared" si="6"/>
        <v>7</v>
      </c>
    </row>
    <row r="56" spans="1:40" x14ac:dyDescent="0.2">
      <c r="A56" s="12" t="str">
        <f t="shared" si="23"/>
        <v>2015-16augustENG</v>
      </c>
      <c r="B56" s="12">
        <f t="shared" si="5"/>
        <v>0</v>
      </c>
      <c r="C56" s="12" t="s">
        <v>237</v>
      </c>
      <c r="D56" s="12" t="s">
        <v>143</v>
      </c>
      <c r="E56" s="12" t="s">
        <v>19</v>
      </c>
      <c r="F56" s="12" t="s">
        <v>18</v>
      </c>
      <c r="G56" s="12" t="s">
        <v>19</v>
      </c>
      <c r="H56" s="12" t="s">
        <v>18</v>
      </c>
      <c r="I56" s="6">
        <f t="shared" si="18"/>
        <v>0</v>
      </c>
      <c r="J56" s="6">
        <f t="shared" si="18"/>
        <v>0</v>
      </c>
      <c r="K56" s="6">
        <f t="shared" si="18"/>
        <v>10183</v>
      </c>
      <c r="L56" s="6">
        <f t="shared" si="18"/>
        <v>13795</v>
      </c>
      <c r="M56" s="6" t="s">
        <v>205</v>
      </c>
      <c r="N56" s="6">
        <f t="shared" si="24"/>
        <v>176983</v>
      </c>
      <c r="O56" s="6">
        <f t="shared" si="24"/>
        <v>254077</v>
      </c>
      <c r="P56" s="6">
        <f t="shared" si="24"/>
        <v>249397</v>
      </c>
      <c r="Q56" s="6">
        <f t="shared" si="24"/>
        <v>266241</v>
      </c>
      <c r="R56" s="6">
        <f t="shared" si="24"/>
        <v>5146</v>
      </c>
      <c r="S56" s="6">
        <f t="shared" si="24"/>
        <v>777543</v>
      </c>
      <c r="T56" s="6">
        <f t="shared" si="24"/>
        <v>3730</v>
      </c>
      <c r="U56" s="6">
        <f t="shared" si="24"/>
        <v>57689</v>
      </c>
      <c r="V56" s="6">
        <f t="shared" si="24"/>
        <v>9219</v>
      </c>
      <c r="W56" s="6">
        <f t="shared" si="24"/>
        <v>167448</v>
      </c>
      <c r="X56" s="6">
        <f t="shared" si="24"/>
        <v>5425</v>
      </c>
      <c r="Y56" s="6">
        <f t="shared" si="24"/>
        <v>777543</v>
      </c>
      <c r="Z56" s="6" t="s">
        <v>205</v>
      </c>
      <c r="AA56" s="6" t="s">
        <v>205</v>
      </c>
      <c r="AB56" s="6" t="s">
        <v>205</v>
      </c>
      <c r="AC56" s="6" t="s">
        <v>205</v>
      </c>
      <c r="AD56" s="6" t="s">
        <v>205</v>
      </c>
      <c r="AE56" s="6" t="s">
        <v>205</v>
      </c>
      <c r="AF56" s="6">
        <f t="shared" si="20"/>
        <v>57689</v>
      </c>
      <c r="AG56" s="6">
        <f t="shared" si="20"/>
        <v>553033</v>
      </c>
      <c r="AH56" s="6">
        <f t="shared" si="20"/>
        <v>205593</v>
      </c>
      <c r="AI56" s="6">
        <f t="shared" si="20"/>
        <v>537981</v>
      </c>
      <c r="AJ56" s="6">
        <f t="shared" si="14"/>
        <v>384477</v>
      </c>
      <c r="AK56" s="8"/>
      <c r="AM56" s="6">
        <f t="shared" si="13"/>
        <v>549566</v>
      </c>
      <c r="AN56" s="4">
        <f t="shared" si="6"/>
        <v>8</v>
      </c>
    </row>
    <row r="57" spans="1:40" x14ac:dyDescent="0.2">
      <c r="A57" s="12" t="str">
        <f t="shared" si="23"/>
        <v>2015-16septemberENG</v>
      </c>
      <c r="B57" s="12">
        <f t="shared" si="5"/>
        <v>0</v>
      </c>
      <c r="C57" s="12" t="s">
        <v>237</v>
      </c>
      <c r="D57" s="12" t="s">
        <v>144</v>
      </c>
      <c r="E57" s="12" t="s">
        <v>19</v>
      </c>
      <c r="F57" s="12" t="s">
        <v>18</v>
      </c>
      <c r="G57" s="12" t="s">
        <v>19</v>
      </c>
      <c r="H57" s="12" t="s">
        <v>18</v>
      </c>
      <c r="I57" s="6">
        <f t="shared" si="18"/>
        <v>0</v>
      </c>
      <c r="J57" s="6">
        <f t="shared" si="18"/>
        <v>0</v>
      </c>
      <c r="K57" s="6">
        <f t="shared" si="18"/>
        <v>9804</v>
      </c>
      <c r="L57" s="6">
        <f t="shared" si="18"/>
        <v>13426</v>
      </c>
      <c r="M57" s="6" t="s">
        <v>205</v>
      </c>
      <c r="N57" s="6">
        <f t="shared" si="24"/>
        <v>170678</v>
      </c>
      <c r="O57" s="6">
        <f t="shared" si="24"/>
        <v>248094</v>
      </c>
      <c r="P57" s="6">
        <f t="shared" si="24"/>
        <v>242074</v>
      </c>
      <c r="Q57" s="6">
        <f t="shared" si="24"/>
        <v>259539</v>
      </c>
      <c r="R57" s="6">
        <f t="shared" si="24"/>
        <v>3763</v>
      </c>
      <c r="S57" s="6">
        <f t="shared" si="24"/>
        <v>759173</v>
      </c>
      <c r="T57" s="6">
        <f t="shared" si="24"/>
        <v>3435</v>
      </c>
      <c r="U57" s="6">
        <f t="shared" si="24"/>
        <v>53805</v>
      </c>
      <c r="V57" s="6">
        <f t="shared" si="24"/>
        <v>8567</v>
      </c>
      <c r="W57" s="6">
        <f t="shared" si="24"/>
        <v>158887</v>
      </c>
      <c r="X57" s="6">
        <f t="shared" si="24"/>
        <v>4830</v>
      </c>
      <c r="Y57" s="6">
        <f t="shared" si="24"/>
        <v>759173</v>
      </c>
      <c r="Z57" s="6" t="s">
        <v>205</v>
      </c>
      <c r="AA57" s="6" t="s">
        <v>205</v>
      </c>
      <c r="AB57" s="6" t="s">
        <v>205</v>
      </c>
      <c r="AC57" s="6" t="s">
        <v>205</v>
      </c>
      <c r="AD57" s="6" t="s">
        <v>205</v>
      </c>
      <c r="AE57" s="6" t="s">
        <v>205</v>
      </c>
      <c r="AF57" s="6">
        <f t="shared" si="20"/>
        <v>53805</v>
      </c>
      <c r="AG57" s="6">
        <f t="shared" si="20"/>
        <v>534207</v>
      </c>
      <c r="AH57" s="6">
        <f t="shared" si="20"/>
        <v>194929</v>
      </c>
      <c r="AI57" s="6">
        <f t="shared" si="20"/>
        <v>521011</v>
      </c>
      <c r="AJ57" s="6">
        <f t="shared" si="14"/>
        <v>378511</v>
      </c>
      <c r="AK57" s="8"/>
      <c r="AM57" s="6">
        <f t="shared" si="13"/>
        <v>536692</v>
      </c>
      <c r="AN57" s="4">
        <f t="shared" si="6"/>
        <v>9</v>
      </c>
    </row>
    <row r="58" spans="1:40" x14ac:dyDescent="0.2">
      <c r="A58" s="12" t="str">
        <f t="shared" si="23"/>
        <v>2015-16octoberENG</v>
      </c>
      <c r="B58" s="12">
        <f t="shared" si="5"/>
        <v>0</v>
      </c>
      <c r="C58" s="12" t="s">
        <v>237</v>
      </c>
      <c r="D58" s="12" t="s">
        <v>145</v>
      </c>
      <c r="E58" s="12" t="s">
        <v>19</v>
      </c>
      <c r="F58" s="12" t="s">
        <v>18</v>
      </c>
      <c r="G58" s="12" t="s">
        <v>19</v>
      </c>
      <c r="H58" s="12" t="s">
        <v>18</v>
      </c>
      <c r="I58" s="6">
        <f t="shared" si="18"/>
        <v>0</v>
      </c>
      <c r="J58" s="6">
        <f t="shared" si="18"/>
        <v>0</v>
      </c>
      <c r="K58" s="6">
        <f t="shared" si="18"/>
        <v>10880</v>
      </c>
      <c r="L58" s="6">
        <f t="shared" si="18"/>
        <v>14810</v>
      </c>
      <c r="M58" s="6" t="s">
        <v>205</v>
      </c>
      <c r="N58" s="6">
        <f t="shared" si="24"/>
        <v>183503</v>
      </c>
      <c r="O58" s="6">
        <f t="shared" si="24"/>
        <v>266878</v>
      </c>
      <c r="P58" s="6">
        <f t="shared" si="24"/>
        <v>261040</v>
      </c>
      <c r="Q58" s="6">
        <f t="shared" si="24"/>
        <v>280376</v>
      </c>
      <c r="R58" s="6">
        <f t="shared" si="24"/>
        <v>4214</v>
      </c>
      <c r="S58" s="6">
        <f t="shared" si="24"/>
        <v>801122</v>
      </c>
      <c r="T58" s="6">
        <f t="shared" si="24"/>
        <v>3475</v>
      </c>
      <c r="U58" s="6">
        <f t="shared" si="24"/>
        <v>58252</v>
      </c>
      <c r="V58" s="6">
        <f t="shared" si="24"/>
        <v>8685</v>
      </c>
      <c r="W58" s="6">
        <f t="shared" si="24"/>
        <v>166950</v>
      </c>
      <c r="X58" s="6">
        <f t="shared" si="24"/>
        <v>5003</v>
      </c>
      <c r="Y58" s="6">
        <f t="shared" si="24"/>
        <v>801122</v>
      </c>
      <c r="Z58" s="6" t="s">
        <v>205</v>
      </c>
      <c r="AA58" s="6" t="s">
        <v>205</v>
      </c>
      <c r="AB58" s="6" t="s">
        <v>205</v>
      </c>
      <c r="AC58" s="6" t="s">
        <v>205</v>
      </c>
      <c r="AD58" s="6" t="s">
        <v>205</v>
      </c>
      <c r="AE58" s="6" t="s">
        <v>205</v>
      </c>
      <c r="AF58" s="6">
        <f t="shared" si="20"/>
        <v>58252</v>
      </c>
      <c r="AG58" s="6">
        <f t="shared" si="20"/>
        <v>564178</v>
      </c>
      <c r="AH58" s="6">
        <f t="shared" si="20"/>
        <v>206209</v>
      </c>
      <c r="AI58" s="6">
        <f t="shared" si="20"/>
        <v>551561</v>
      </c>
      <c r="AJ58" s="6">
        <f t="shared" si="14"/>
        <v>400030</v>
      </c>
      <c r="AK58" s="8"/>
      <c r="AM58" s="6">
        <f t="shared" si="13"/>
        <v>567265</v>
      </c>
      <c r="AN58" s="4">
        <f t="shared" si="6"/>
        <v>10</v>
      </c>
    </row>
    <row r="59" spans="1:40" x14ac:dyDescent="0.2">
      <c r="A59" s="12" t="str">
        <f t="shared" si="23"/>
        <v>2015-16novemberENG</v>
      </c>
      <c r="B59" s="12">
        <f t="shared" si="5"/>
        <v>0</v>
      </c>
      <c r="C59" s="12" t="s">
        <v>237</v>
      </c>
      <c r="D59" s="12" t="s">
        <v>146</v>
      </c>
      <c r="E59" s="12" t="s">
        <v>19</v>
      </c>
      <c r="F59" s="12" t="s">
        <v>18</v>
      </c>
      <c r="G59" s="12" t="s">
        <v>19</v>
      </c>
      <c r="H59" s="12" t="s">
        <v>18</v>
      </c>
      <c r="I59" s="6">
        <f t="shared" si="18"/>
        <v>0</v>
      </c>
      <c r="J59" s="6">
        <f t="shared" si="18"/>
        <v>0</v>
      </c>
      <c r="K59" s="6">
        <f t="shared" si="18"/>
        <v>10461</v>
      </c>
      <c r="L59" s="6">
        <f t="shared" si="18"/>
        <v>14519</v>
      </c>
      <c r="M59" s="6" t="s">
        <v>205</v>
      </c>
      <c r="N59" s="6">
        <f t="shared" si="24"/>
        <v>180905</v>
      </c>
      <c r="O59" s="6">
        <f t="shared" si="24"/>
        <v>268588</v>
      </c>
      <c r="P59" s="6">
        <f t="shared" si="24"/>
        <v>261206</v>
      </c>
      <c r="Q59" s="6">
        <f t="shared" si="24"/>
        <v>282008</v>
      </c>
      <c r="R59" s="6">
        <f t="shared" si="24"/>
        <v>4752</v>
      </c>
      <c r="S59" s="6">
        <f t="shared" si="24"/>
        <v>783309</v>
      </c>
      <c r="T59" s="6">
        <f t="shared" si="24"/>
        <v>3337</v>
      </c>
      <c r="U59" s="6">
        <f t="shared" si="24"/>
        <v>57271</v>
      </c>
      <c r="V59" s="6">
        <f t="shared" si="24"/>
        <v>8193</v>
      </c>
      <c r="W59" s="6">
        <f t="shared" si="24"/>
        <v>159664</v>
      </c>
      <c r="X59" s="6">
        <f t="shared" si="24"/>
        <v>4779</v>
      </c>
      <c r="Y59" s="6">
        <f t="shared" si="24"/>
        <v>783309</v>
      </c>
      <c r="Z59" s="6" t="s">
        <v>205</v>
      </c>
      <c r="AA59" s="6" t="s">
        <v>205</v>
      </c>
      <c r="AB59" s="6" t="s">
        <v>205</v>
      </c>
      <c r="AC59" s="6" t="s">
        <v>205</v>
      </c>
      <c r="AD59" s="6" t="s">
        <v>205</v>
      </c>
      <c r="AE59" s="6" t="s">
        <v>205</v>
      </c>
      <c r="AF59" s="6">
        <f t="shared" si="20"/>
        <v>57271</v>
      </c>
      <c r="AG59" s="6">
        <f t="shared" si="20"/>
        <v>554348</v>
      </c>
      <c r="AH59" s="6">
        <f t="shared" si="20"/>
        <v>209279</v>
      </c>
      <c r="AI59" s="6">
        <f t="shared" si="20"/>
        <v>559175</v>
      </c>
      <c r="AJ59" s="6">
        <f t="shared" si="14"/>
        <v>399707</v>
      </c>
      <c r="AK59" s="8"/>
      <c r="AM59" s="6">
        <f t="shared" si="13"/>
        <v>482207</v>
      </c>
      <c r="AN59" s="4">
        <f t="shared" si="6"/>
        <v>11</v>
      </c>
    </row>
    <row r="60" spans="1:40" x14ac:dyDescent="0.2">
      <c r="A60" s="12" t="str">
        <f t="shared" si="23"/>
        <v>2015-16decemberENG</v>
      </c>
      <c r="B60" s="12">
        <f t="shared" si="5"/>
        <v>0</v>
      </c>
      <c r="C60" s="12" t="s">
        <v>237</v>
      </c>
      <c r="D60" s="12" t="s">
        <v>147</v>
      </c>
      <c r="E60" s="12" t="s">
        <v>19</v>
      </c>
      <c r="F60" s="12" t="s">
        <v>18</v>
      </c>
      <c r="G60" s="12" t="s">
        <v>19</v>
      </c>
      <c r="H60" s="12" t="s">
        <v>18</v>
      </c>
      <c r="I60" s="6">
        <f t="shared" si="18"/>
        <v>0</v>
      </c>
      <c r="J60" s="6">
        <f t="shared" si="18"/>
        <v>0</v>
      </c>
      <c r="K60" s="6">
        <f t="shared" si="18"/>
        <v>11819</v>
      </c>
      <c r="L60" s="6">
        <f t="shared" si="18"/>
        <v>16264</v>
      </c>
      <c r="M60" s="6" t="s">
        <v>205</v>
      </c>
      <c r="N60" s="6">
        <f t="shared" si="24"/>
        <v>194491</v>
      </c>
      <c r="O60" s="6">
        <f t="shared" si="24"/>
        <v>289260</v>
      </c>
      <c r="P60" s="6">
        <f t="shared" si="24"/>
        <v>281994</v>
      </c>
      <c r="Q60" s="6">
        <f t="shared" si="24"/>
        <v>304298</v>
      </c>
      <c r="R60" s="6">
        <f t="shared" si="24"/>
        <v>4184</v>
      </c>
      <c r="S60" s="6">
        <f t="shared" si="24"/>
        <v>819183</v>
      </c>
      <c r="T60" s="6">
        <f t="shared" si="24"/>
        <v>3637</v>
      </c>
      <c r="U60" s="6">
        <f t="shared" si="24"/>
        <v>60578</v>
      </c>
      <c r="V60" s="6">
        <f t="shared" si="24"/>
        <v>9109</v>
      </c>
      <c r="W60" s="6">
        <f t="shared" si="24"/>
        <v>172911</v>
      </c>
      <c r="X60" s="6">
        <f t="shared" si="24"/>
        <v>6239</v>
      </c>
      <c r="Y60" s="6">
        <f t="shared" si="24"/>
        <v>819183</v>
      </c>
      <c r="Z60" s="6" t="s">
        <v>205</v>
      </c>
      <c r="AA60" s="6" t="s">
        <v>205</v>
      </c>
      <c r="AB60" s="6" t="s">
        <v>205</v>
      </c>
      <c r="AC60" s="6" t="s">
        <v>205</v>
      </c>
      <c r="AD60" s="6" t="s">
        <v>205</v>
      </c>
      <c r="AE60" s="6" t="s">
        <v>205</v>
      </c>
      <c r="AF60" s="6">
        <f t="shared" si="20"/>
        <v>60578</v>
      </c>
      <c r="AG60" s="6">
        <f t="shared" si="20"/>
        <v>584463</v>
      </c>
      <c r="AH60" s="6">
        <f t="shared" si="20"/>
        <v>227699</v>
      </c>
      <c r="AI60" s="6">
        <f t="shared" si="20"/>
        <v>593874</v>
      </c>
      <c r="AJ60" s="6">
        <f t="shared" si="14"/>
        <v>417939</v>
      </c>
      <c r="AK60" s="8"/>
      <c r="AM60" s="6">
        <f t="shared" si="13"/>
        <v>575510</v>
      </c>
      <c r="AN60" s="4">
        <f t="shared" si="6"/>
        <v>12</v>
      </c>
    </row>
    <row r="61" spans="1:40" x14ac:dyDescent="0.2">
      <c r="A61" s="12" t="str">
        <f t="shared" si="23"/>
        <v>2015-16januaryENG</v>
      </c>
      <c r="B61" s="12">
        <f t="shared" si="5"/>
        <v>0</v>
      </c>
      <c r="C61" s="12" t="s">
        <v>237</v>
      </c>
      <c r="D61" s="12" t="s">
        <v>148</v>
      </c>
      <c r="E61" s="12" t="s">
        <v>19</v>
      </c>
      <c r="F61" s="12" t="s">
        <v>18</v>
      </c>
      <c r="G61" s="12" t="s">
        <v>19</v>
      </c>
      <c r="H61" s="12" t="s">
        <v>18</v>
      </c>
      <c r="I61" s="6">
        <f t="shared" si="18"/>
        <v>0</v>
      </c>
      <c r="J61" s="6">
        <f t="shared" si="18"/>
        <v>0</v>
      </c>
      <c r="K61" s="6">
        <f t="shared" si="18"/>
        <v>11397</v>
      </c>
      <c r="L61" s="6">
        <f t="shared" si="18"/>
        <v>16314</v>
      </c>
      <c r="M61" s="6" t="s">
        <v>205</v>
      </c>
      <c r="N61" s="6">
        <f t="shared" si="24"/>
        <v>185988</v>
      </c>
      <c r="O61" s="6">
        <f t="shared" si="24"/>
        <v>293525</v>
      </c>
      <c r="P61" s="6">
        <f t="shared" si="24"/>
        <v>281548</v>
      </c>
      <c r="Q61" s="6">
        <f t="shared" si="24"/>
        <v>308678</v>
      </c>
      <c r="R61" s="6">
        <f t="shared" si="24"/>
        <v>4982</v>
      </c>
      <c r="S61" s="6">
        <f t="shared" si="24"/>
        <v>821938</v>
      </c>
      <c r="T61" s="6">
        <f t="shared" si="24"/>
        <v>3565</v>
      </c>
      <c r="U61" s="6">
        <f t="shared" si="24"/>
        <v>58065</v>
      </c>
      <c r="V61" s="6">
        <f t="shared" si="24"/>
        <v>9208</v>
      </c>
      <c r="W61" s="6">
        <f t="shared" si="24"/>
        <v>166839</v>
      </c>
      <c r="X61" s="6">
        <f t="shared" si="24"/>
        <v>5482</v>
      </c>
      <c r="Y61" s="6">
        <f t="shared" si="24"/>
        <v>821938</v>
      </c>
      <c r="Z61" s="6" t="s">
        <v>205</v>
      </c>
      <c r="AA61" s="6" t="s">
        <v>205</v>
      </c>
      <c r="AB61" s="6" t="s">
        <v>205</v>
      </c>
      <c r="AC61" s="6" t="s">
        <v>205</v>
      </c>
      <c r="AD61" s="6" t="s">
        <v>205</v>
      </c>
      <c r="AE61" s="6" t="s">
        <v>205</v>
      </c>
      <c r="AF61" s="6">
        <f t="shared" si="20"/>
        <v>58065</v>
      </c>
      <c r="AG61" s="6">
        <f t="shared" si="20"/>
        <v>568621</v>
      </c>
      <c r="AH61" s="6">
        <f t="shared" si="20"/>
        <v>226277</v>
      </c>
      <c r="AI61" s="6">
        <f t="shared" si="20"/>
        <v>587187</v>
      </c>
      <c r="AJ61" s="6">
        <f t="shared" si="14"/>
        <v>418410</v>
      </c>
      <c r="AK61" s="8"/>
      <c r="AM61" s="6">
        <f t="shared" si="13"/>
        <v>578013</v>
      </c>
      <c r="AN61" s="4">
        <f t="shared" si="6"/>
        <v>1</v>
      </c>
    </row>
    <row r="62" spans="1:40" x14ac:dyDescent="0.2">
      <c r="A62" s="12" t="str">
        <f t="shared" si="23"/>
        <v>2015-16februaryENG</v>
      </c>
      <c r="B62" s="12">
        <f t="shared" si="5"/>
        <v>0</v>
      </c>
      <c r="C62" s="12" t="s">
        <v>237</v>
      </c>
      <c r="D62" s="12" t="s">
        <v>149</v>
      </c>
      <c r="E62" s="12" t="s">
        <v>19</v>
      </c>
      <c r="F62" s="12" t="s">
        <v>18</v>
      </c>
      <c r="G62" s="12" t="s">
        <v>19</v>
      </c>
      <c r="H62" s="12" t="s">
        <v>18</v>
      </c>
      <c r="I62" s="6">
        <f t="shared" si="18"/>
        <v>0</v>
      </c>
      <c r="J62" s="6">
        <f t="shared" si="18"/>
        <v>0</v>
      </c>
      <c r="K62" s="6">
        <f t="shared" si="18"/>
        <v>10224</v>
      </c>
      <c r="L62" s="6">
        <f t="shared" si="18"/>
        <v>15032</v>
      </c>
      <c r="M62" s="6" t="s">
        <v>205</v>
      </c>
      <c r="N62" s="6">
        <f t="shared" si="24"/>
        <v>167023</v>
      </c>
      <c r="O62" s="6">
        <f t="shared" si="24"/>
        <v>276950</v>
      </c>
      <c r="P62" s="6">
        <f t="shared" si="24"/>
        <v>260974</v>
      </c>
      <c r="Q62" s="6">
        <f t="shared" si="24"/>
        <v>290697</v>
      </c>
      <c r="R62" s="6">
        <f t="shared" si="24"/>
        <v>6067</v>
      </c>
      <c r="S62" s="6">
        <f t="shared" si="24"/>
        <v>792642</v>
      </c>
      <c r="T62" s="6">
        <f t="shared" si="24"/>
        <v>3363</v>
      </c>
      <c r="U62" s="6">
        <f t="shared" si="24"/>
        <v>51147</v>
      </c>
      <c r="V62" s="6">
        <f t="shared" si="24"/>
        <v>8751</v>
      </c>
      <c r="W62" s="6">
        <f t="shared" si="24"/>
        <v>156253</v>
      </c>
      <c r="X62" s="6">
        <f t="shared" si="24"/>
        <v>5675</v>
      </c>
      <c r="Y62" s="6">
        <f t="shared" si="24"/>
        <v>792642</v>
      </c>
      <c r="Z62" s="6" t="s">
        <v>205</v>
      </c>
      <c r="AA62" s="6" t="s">
        <v>205</v>
      </c>
      <c r="AB62" s="6" t="s">
        <v>205</v>
      </c>
      <c r="AC62" s="6" t="s">
        <v>205</v>
      </c>
      <c r="AD62" s="6" t="s">
        <v>205</v>
      </c>
      <c r="AE62" s="6" t="s">
        <v>205</v>
      </c>
      <c r="AF62" s="6">
        <f t="shared" si="20"/>
        <v>51147</v>
      </c>
      <c r="AG62" s="6">
        <f t="shared" si="20"/>
        <v>528923</v>
      </c>
      <c r="AH62" s="6">
        <f t="shared" si="20"/>
        <v>211479</v>
      </c>
      <c r="AI62" s="6">
        <f t="shared" si="20"/>
        <v>546551</v>
      </c>
      <c r="AJ62" s="6">
        <f t="shared" si="14"/>
        <v>388771</v>
      </c>
      <c r="AK62" s="8"/>
      <c r="AM62" s="6">
        <f t="shared" si="13"/>
        <v>555081</v>
      </c>
      <c r="AN62" s="4">
        <f t="shared" si="6"/>
        <v>2</v>
      </c>
    </row>
    <row r="63" spans="1:40" x14ac:dyDescent="0.2">
      <c r="A63" s="12" t="str">
        <f t="shared" ref="A63" si="25">C63&amp;D63&amp;G63</f>
        <v>2015-16marchENG</v>
      </c>
      <c r="B63" s="12">
        <f t="shared" si="5"/>
        <v>0</v>
      </c>
      <c r="C63" s="12" t="s">
        <v>237</v>
      </c>
      <c r="D63" s="12" t="s">
        <v>150</v>
      </c>
      <c r="E63" s="12" t="s">
        <v>19</v>
      </c>
      <c r="F63" s="12" t="s">
        <v>18</v>
      </c>
      <c r="G63" s="12" t="s">
        <v>19</v>
      </c>
      <c r="H63" s="12" t="s">
        <v>18</v>
      </c>
      <c r="I63" s="6">
        <f t="shared" si="18"/>
        <v>0</v>
      </c>
      <c r="J63" s="6">
        <f t="shared" si="18"/>
        <v>0</v>
      </c>
      <c r="K63" s="6">
        <f t="shared" si="18"/>
        <v>10775</v>
      </c>
      <c r="L63" s="6">
        <f t="shared" si="18"/>
        <v>16208</v>
      </c>
      <c r="M63" s="6" t="s">
        <v>205</v>
      </c>
      <c r="N63" s="6">
        <f t="shared" si="24"/>
        <v>177057</v>
      </c>
      <c r="O63" s="6">
        <f t="shared" si="24"/>
        <v>305211</v>
      </c>
      <c r="P63" s="6">
        <f t="shared" si="24"/>
        <v>281640</v>
      </c>
      <c r="Q63" s="6">
        <f t="shared" si="24"/>
        <v>319990</v>
      </c>
      <c r="R63" s="6">
        <f t="shared" si="24"/>
        <v>11028</v>
      </c>
      <c r="S63" s="6">
        <f t="shared" si="24"/>
        <v>861853</v>
      </c>
      <c r="T63" s="6">
        <f t="shared" si="24"/>
        <v>3829</v>
      </c>
      <c r="U63" s="6">
        <f t="shared" si="24"/>
        <v>59053</v>
      </c>
      <c r="V63" s="6">
        <f t="shared" si="24"/>
        <v>9361</v>
      </c>
      <c r="W63" s="6">
        <f t="shared" si="24"/>
        <v>170013</v>
      </c>
      <c r="X63" s="6">
        <f t="shared" si="24"/>
        <v>5482</v>
      </c>
      <c r="Y63" s="6">
        <f t="shared" si="24"/>
        <v>861853</v>
      </c>
      <c r="Z63" s="6" t="s">
        <v>205</v>
      </c>
      <c r="AA63" s="6" t="s">
        <v>205</v>
      </c>
      <c r="AB63" s="6" t="s">
        <v>205</v>
      </c>
      <c r="AC63" s="6" t="s">
        <v>205</v>
      </c>
      <c r="AD63" s="6" t="s">
        <v>205</v>
      </c>
      <c r="AE63" s="6" t="s">
        <v>205</v>
      </c>
      <c r="AF63" s="6">
        <f t="shared" si="20"/>
        <v>59053</v>
      </c>
      <c r="AG63" s="6">
        <f t="shared" si="20"/>
        <v>576865</v>
      </c>
      <c r="AH63" s="6">
        <f t="shared" si="20"/>
        <v>228485</v>
      </c>
      <c r="AI63" s="6">
        <f t="shared" si="20"/>
        <v>591148</v>
      </c>
      <c r="AJ63" s="6">
        <f t="shared" si="14"/>
        <v>420343</v>
      </c>
      <c r="AK63" s="8"/>
      <c r="AM63" s="6">
        <f t="shared" si="13"/>
        <v>601777</v>
      </c>
      <c r="AN63" s="4">
        <f t="shared" ref="AN63" si="26">MONTH(1&amp;D63)</f>
        <v>3</v>
      </c>
    </row>
    <row r="64" spans="1:40" x14ac:dyDescent="0.2">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8"/>
      <c r="AM64" s="6"/>
    </row>
    <row r="65" spans="1:40" x14ac:dyDescent="0.2">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8"/>
      <c r="AM65" s="6"/>
    </row>
    <row r="66" spans="1:40" x14ac:dyDescent="0.2">
      <c r="A66" s="12" t="str">
        <f t="shared" si="4"/>
        <v>2011-12APRILE40000001</v>
      </c>
      <c r="B66" s="12">
        <v>1</v>
      </c>
      <c r="C66" s="12" t="s">
        <v>55</v>
      </c>
      <c r="D66" s="12" t="s">
        <v>103</v>
      </c>
      <c r="E66" s="12" t="s">
        <v>151</v>
      </c>
      <c r="F66" s="12" t="s">
        <v>152</v>
      </c>
      <c r="G66" s="74" t="s">
        <v>244</v>
      </c>
      <c r="H66" s="12" t="s">
        <v>152</v>
      </c>
      <c r="I66" s="6">
        <f t="shared" ref="I66:L85" si="27">SUMIFS(I$314:I$1118,$C$314:$C$1118,$C66,$D$314:$D$1118,$D66,$B$314:$B$1118,$B66)</f>
        <v>46436</v>
      </c>
      <c r="J66" s="6">
        <f t="shared" si="27"/>
        <v>60336</v>
      </c>
      <c r="K66" s="6">
        <f t="shared" si="27"/>
        <v>0</v>
      </c>
      <c r="L66" s="6">
        <f t="shared" si="27"/>
        <v>0</v>
      </c>
      <c r="M66" s="6" t="s">
        <v>205</v>
      </c>
      <c r="N66" s="6">
        <f t="shared" ref="N66:Y75" si="28">SUMIFS(N$314:N$1118,$C$314:$C$1118,$C66,$D$314:$D$1118,$D66,$B$314:$B$1118,$B66)</f>
        <v>0</v>
      </c>
      <c r="O66" s="6">
        <f t="shared" si="28"/>
        <v>0</v>
      </c>
      <c r="P66" s="6">
        <f t="shared" si="28"/>
        <v>58530</v>
      </c>
      <c r="Q66" s="6">
        <f t="shared" si="28"/>
        <v>60067</v>
      </c>
      <c r="R66" s="6">
        <f t="shared" si="28"/>
        <v>2258</v>
      </c>
      <c r="S66" s="6">
        <f t="shared" si="28"/>
        <v>201573</v>
      </c>
      <c r="T66" s="6">
        <f t="shared" si="28"/>
        <v>1536</v>
      </c>
      <c r="U66" s="6">
        <f t="shared" si="28"/>
        <v>5007</v>
      </c>
      <c r="V66" s="6">
        <f t="shared" si="28"/>
        <v>1775</v>
      </c>
      <c r="W66" s="6">
        <f t="shared" si="28"/>
        <v>28357</v>
      </c>
      <c r="X66" s="6">
        <f t="shared" si="28"/>
        <v>889</v>
      </c>
      <c r="Y66" s="6">
        <f t="shared" si="28"/>
        <v>201573</v>
      </c>
      <c r="Z66" s="6" t="s">
        <v>205</v>
      </c>
      <c r="AA66" s="6" t="s">
        <v>205</v>
      </c>
      <c r="AB66" s="6" t="s">
        <v>205</v>
      </c>
      <c r="AC66" s="6" t="s">
        <v>205</v>
      </c>
      <c r="AD66" s="6" t="s">
        <v>205</v>
      </c>
      <c r="AE66" s="6" t="s">
        <v>205</v>
      </c>
      <c r="AF66" s="6">
        <f t="shared" ref="AF66:AI85" si="29">SUMIFS(AF$314:AF$1118,$C$314:$C$1118,$C66,$D$314:$D$1118,$D66,$B$314:$B$1118,$B66)</f>
        <v>5007</v>
      </c>
      <c r="AG66" s="6">
        <f t="shared" si="29"/>
        <v>143850</v>
      </c>
      <c r="AH66" s="6">
        <f t="shared" si="29"/>
        <v>30886</v>
      </c>
      <c r="AI66" s="6">
        <f t="shared" si="29"/>
        <v>138137</v>
      </c>
      <c r="AJ66" s="6"/>
      <c r="AK66" s="8"/>
      <c r="AM66" s="6">
        <f t="shared" ref="AM66:AM97" si="30">SUMIFS(Y$314:Y$1118,X$314:X$1118,"&gt;0",$C$314:$C$1118,$C66,$D$314:$D$1118,$D66,$B$314:$B$1118,$B66)</f>
        <v>61824</v>
      </c>
      <c r="AN66" s="4">
        <f t="shared" si="6"/>
        <v>4</v>
      </c>
    </row>
    <row r="67" spans="1:40" x14ac:dyDescent="0.2">
      <c r="A67" s="12" t="str">
        <f t="shared" si="4"/>
        <v>2011-12mayE40000001</v>
      </c>
      <c r="B67" s="12">
        <f t="shared" ref="B67:B125" si="31">B66</f>
        <v>1</v>
      </c>
      <c r="C67" s="12" t="s">
        <v>55</v>
      </c>
      <c r="D67" s="12" t="s">
        <v>140</v>
      </c>
      <c r="E67" s="12" t="s">
        <v>151</v>
      </c>
      <c r="F67" s="12" t="s">
        <v>152</v>
      </c>
      <c r="G67" s="74" t="s">
        <v>244</v>
      </c>
      <c r="H67" s="12" t="s">
        <v>152</v>
      </c>
      <c r="I67" s="6">
        <f t="shared" si="27"/>
        <v>47209</v>
      </c>
      <c r="J67" s="6">
        <f t="shared" si="27"/>
        <v>61414</v>
      </c>
      <c r="K67" s="6">
        <f t="shared" si="27"/>
        <v>0</v>
      </c>
      <c r="L67" s="6">
        <f t="shared" si="27"/>
        <v>0</v>
      </c>
      <c r="M67" s="6" t="s">
        <v>205</v>
      </c>
      <c r="N67" s="6">
        <f t="shared" si="28"/>
        <v>0</v>
      </c>
      <c r="O67" s="6">
        <f t="shared" si="28"/>
        <v>0</v>
      </c>
      <c r="P67" s="6">
        <f t="shared" si="28"/>
        <v>59596</v>
      </c>
      <c r="Q67" s="6">
        <f t="shared" si="28"/>
        <v>61131</v>
      </c>
      <c r="R67" s="6">
        <f t="shared" si="28"/>
        <v>1587</v>
      </c>
      <c r="S67" s="6">
        <f t="shared" si="28"/>
        <v>199821</v>
      </c>
      <c r="T67" s="6">
        <f t="shared" si="28"/>
        <v>1486</v>
      </c>
      <c r="U67" s="6">
        <f t="shared" si="28"/>
        <v>4943</v>
      </c>
      <c r="V67" s="6">
        <f t="shared" si="28"/>
        <v>1821</v>
      </c>
      <c r="W67" s="6">
        <f t="shared" si="28"/>
        <v>27533</v>
      </c>
      <c r="X67" s="6">
        <f t="shared" si="28"/>
        <v>787</v>
      </c>
      <c r="Y67" s="6">
        <f t="shared" si="28"/>
        <v>199821</v>
      </c>
      <c r="Z67" s="6" t="s">
        <v>205</v>
      </c>
      <c r="AA67" s="6" t="s">
        <v>205</v>
      </c>
      <c r="AB67" s="6" t="s">
        <v>205</v>
      </c>
      <c r="AC67" s="6" t="s">
        <v>205</v>
      </c>
      <c r="AD67" s="6" t="s">
        <v>205</v>
      </c>
      <c r="AE67" s="6" t="s">
        <v>205</v>
      </c>
      <c r="AF67" s="6">
        <f t="shared" si="29"/>
        <v>4943</v>
      </c>
      <c r="AG67" s="6">
        <f t="shared" si="29"/>
        <v>143859</v>
      </c>
      <c r="AH67" s="6">
        <f t="shared" si="29"/>
        <v>30548</v>
      </c>
      <c r="AI67" s="6">
        <f t="shared" si="29"/>
        <v>138870</v>
      </c>
      <c r="AJ67" s="6"/>
      <c r="AK67" s="8"/>
      <c r="AM67" s="6">
        <f t="shared" si="30"/>
        <v>60509</v>
      </c>
      <c r="AN67" s="4">
        <f t="shared" si="6"/>
        <v>5</v>
      </c>
    </row>
    <row r="68" spans="1:40" x14ac:dyDescent="0.2">
      <c r="A68" s="12" t="str">
        <f t="shared" si="4"/>
        <v>2011-12juneE40000001</v>
      </c>
      <c r="B68" s="12">
        <f t="shared" si="31"/>
        <v>1</v>
      </c>
      <c r="C68" s="12" t="s">
        <v>55</v>
      </c>
      <c r="D68" s="12" t="s">
        <v>141</v>
      </c>
      <c r="E68" s="12" t="s">
        <v>151</v>
      </c>
      <c r="F68" s="12" t="s">
        <v>152</v>
      </c>
      <c r="G68" s="74" t="s">
        <v>244</v>
      </c>
      <c r="H68" s="12" t="s">
        <v>152</v>
      </c>
      <c r="I68" s="6">
        <f t="shared" si="27"/>
        <v>45814</v>
      </c>
      <c r="J68" s="6">
        <f t="shared" si="27"/>
        <v>60441</v>
      </c>
      <c r="K68" s="6">
        <f t="shared" si="27"/>
        <v>0</v>
      </c>
      <c r="L68" s="6">
        <f t="shared" si="27"/>
        <v>0</v>
      </c>
      <c r="M68" s="6" t="s">
        <v>205</v>
      </c>
      <c r="N68" s="6">
        <f t="shared" si="28"/>
        <v>0</v>
      </c>
      <c r="O68" s="6">
        <f t="shared" si="28"/>
        <v>0</v>
      </c>
      <c r="P68" s="6">
        <f t="shared" si="28"/>
        <v>57965</v>
      </c>
      <c r="Q68" s="6">
        <f t="shared" si="28"/>
        <v>59675</v>
      </c>
      <c r="R68" s="6">
        <f t="shared" si="28"/>
        <v>2766</v>
      </c>
      <c r="S68" s="6">
        <f t="shared" si="28"/>
        <v>200185</v>
      </c>
      <c r="T68" s="6">
        <f t="shared" si="28"/>
        <v>1464</v>
      </c>
      <c r="U68" s="6">
        <f t="shared" si="28"/>
        <v>4862</v>
      </c>
      <c r="V68" s="6">
        <f t="shared" si="28"/>
        <v>1902</v>
      </c>
      <c r="W68" s="6">
        <f t="shared" si="28"/>
        <v>28581</v>
      </c>
      <c r="X68" s="6">
        <f t="shared" si="28"/>
        <v>689</v>
      </c>
      <c r="Y68" s="6">
        <f t="shared" si="28"/>
        <v>200185</v>
      </c>
      <c r="Z68" s="6" t="s">
        <v>205</v>
      </c>
      <c r="AA68" s="6" t="s">
        <v>205</v>
      </c>
      <c r="AB68" s="6" t="s">
        <v>205</v>
      </c>
      <c r="AC68" s="6" t="s">
        <v>205</v>
      </c>
      <c r="AD68" s="6" t="s">
        <v>205</v>
      </c>
      <c r="AE68" s="6" t="s">
        <v>205</v>
      </c>
      <c r="AF68" s="6">
        <f t="shared" si="29"/>
        <v>4862</v>
      </c>
      <c r="AG68" s="6">
        <f t="shared" si="29"/>
        <v>142568</v>
      </c>
      <c r="AH68" s="6">
        <f t="shared" si="29"/>
        <v>33172</v>
      </c>
      <c r="AI68" s="6">
        <f t="shared" si="29"/>
        <v>139287</v>
      </c>
      <c r="AJ68" s="6">
        <f t="shared" ref="AJ68:AJ99" si="32">SUMIFS(AJ$314:AJ$1118,$C$314:$C$1118,$C68,$D$314:$D$1118,$D68,$B$314:$B$1118,$B68)</f>
        <v>122332</v>
      </c>
      <c r="AK68" s="8"/>
      <c r="AM68" s="6">
        <f t="shared" si="30"/>
        <v>60146</v>
      </c>
      <c r="AN68" s="4">
        <f t="shared" si="6"/>
        <v>6</v>
      </c>
    </row>
    <row r="69" spans="1:40" x14ac:dyDescent="0.2">
      <c r="A69" s="12" t="str">
        <f t="shared" si="4"/>
        <v>2011-12julyE40000001</v>
      </c>
      <c r="B69" s="12">
        <f t="shared" si="31"/>
        <v>1</v>
      </c>
      <c r="C69" s="12" t="s">
        <v>55</v>
      </c>
      <c r="D69" s="12" t="s">
        <v>142</v>
      </c>
      <c r="E69" s="12" t="s">
        <v>151</v>
      </c>
      <c r="F69" s="12" t="s">
        <v>152</v>
      </c>
      <c r="G69" s="74" t="s">
        <v>244</v>
      </c>
      <c r="H69" s="12" t="s">
        <v>152</v>
      </c>
      <c r="I69" s="6">
        <f t="shared" si="27"/>
        <v>47400</v>
      </c>
      <c r="J69" s="6">
        <f t="shared" si="27"/>
        <v>61889</v>
      </c>
      <c r="K69" s="6">
        <f t="shared" si="27"/>
        <v>0</v>
      </c>
      <c r="L69" s="6">
        <f t="shared" si="27"/>
        <v>0</v>
      </c>
      <c r="M69" s="6" t="s">
        <v>205</v>
      </c>
      <c r="N69" s="6">
        <f t="shared" si="28"/>
        <v>0</v>
      </c>
      <c r="O69" s="6">
        <f t="shared" si="28"/>
        <v>0</v>
      </c>
      <c r="P69" s="6">
        <f t="shared" si="28"/>
        <v>59929</v>
      </c>
      <c r="Q69" s="6">
        <f t="shared" si="28"/>
        <v>61574</v>
      </c>
      <c r="R69" s="6">
        <f t="shared" si="28"/>
        <v>2312</v>
      </c>
      <c r="S69" s="6">
        <f t="shared" si="28"/>
        <v>204561</v>
      </c>
      <c r="T69" s="6">
        <f t="shared" si="28"/>
        <v>1515</v>
      </c>
      <c r="U69" s="6">
        <f t="shared" si="28"/>
        <v>5061</v>
      </c>
      <c r="V69" s="6">
        <f t="shared" si="28"/>
        <v>1955</v>
      </c>
      <c r="W69" s="6">
        <f t="shared" si="28"/>
        <v>29488</v>
      </c>
      <c r="X69" s="6">
        <f t="shared" si="28"/>
        <v>1037</v>
      </c>
      <c r="Y69" s="6">
        <f t="shared" si="28"/>
        <v>204561</v>
      </c>
      <c r="Z69" s="6" t="s">
        <v>205</v>
      </c>
      <c r="AA69" s="6" t="s">
        <v>205</v>
      </c>
      <c r="AB69" s="6" t="s">
        <v>205</v>
      </c>
      <c r="AC69" s="6" t="s">
        <v>205</v>
      </c>
      <c r="AD69" s="6" t="s">
        <v>205</v>
      </c>
      <c r="AE69" s="6" t="s">
        <v>205</v>
      </c>
      <c r="AF69" s="6">
        <f t="shared" si="29"/>
        <v>5061</v>
      </c>
      <c r="AG69" s="6">
        <f t="shared" si="29"/>
        <v>146852</v>
      </c>
      <c r="AH69" s="6">
        <f t="shared" si="29"/>
        <v>34049</v>
      </c>
      <c r="AI69" s="6">
        <f t="shared" si="29"/>
        <v>143427</v>
      </c>
      <c r="AJ69" s="6">
        <f t="shared" si="32"/>
        <v>130626</v>
      </c>
      <c r="AK69" s="8"/>
      <c r="AM69" s="6">
        <f t="shared" si="30"/>
        <v>62676</v>
      </c>
      <c r="AN69" s="4">
        <f t="shared" si="6"/>
        <v>7</v>
      </c>
    </row>
    <row r="70" spans="1:40" x14ac:dyDescent="0.2">
      <c r="A70" s="12" t="str">
        <f t="shared" si="4"/>
        <v>2011-12augustE40000001</v>
      </c>
      <c r="B70" s="12">
        <f t="shared" si="31"/>
        <v>1</v>
      </c>
      <c r="C70" s="12" t="s">
        <v>55</v>
      </c>
      <c r="D70" s="12" t="s">
        <v>143</v>
      </c>
      <c r="E70" s="12" t="s">
        <v>151</v>
      </c>
      <c r="F70" s="12" t="s">
        <v>152</v>
      </c>
      <c r="G70" s="74" t="s">
        <v>244</v>
      </c>
      <c r="H70" s="12" t="s">
        <v>152</v>
      </c>
      <c r="I70" s="6">
        <f t="shared" si="27"/>
        <v>46772</v>
      </c>
      <c r="J70" s="6">
        <f t="shared" si="27"/>
        <v>59457</v>
      </c>
      <c r="K70" s="6">
        <f t="shared" si="27"/>
        <v>0</v>
      </c>
      <c r="L70" s="6">
        <f t="shared" si="27"/>
        <v>0</v>
      </c>
      <c r="M70" s="6" t="s">
        <v>205</v>
      </c>
      <c r="N70" s="6">
        <f t="shared" si="28"/>
        <v>0</v>
      </c>
      <c r="O70" s="6">
        <f t="shared" si="28"/>
        <v>0</v>
      </c>
      <c r="P70" s="6">
        <f t="shared" si="28"/>
        <v>57571</v>
      </c>
      <c r="Q70" s="6">
        <f t="shared" si="28"/>
        <v>59055</v>
      </c>
      <c r="R70" s="6">
        <f t="shared" si="28"/>
        <v>1742</v>
      </c>
      <c r="S70" s="6">
        <f t="shared" si="28"/>
        <v>194833</v>
      </c>
      <c r="T70" s="6">
        <f t="shared" si="28"/>
        <v>1454</v>
      </c>
      <c r="U70" s="6">
        <f t="shared" si="28"/>
        <v>4988</v>
      </c>
      <c r="V70" s="6">
        <f t="shared" si="28"/>
        <v>1881</v>
      </c>
      <c r="W70" s="6">
        <f t="shared" si="28"/>
        <v>28348</v>
      </c>
      <c r="X70" s="6">
        <f t="shared" si="28"/>
        <v>729</v>
      </c>
      <c r="Y70" s="6">
        <f t="shared" si="28"/>
        <v>194833</v>
      </c>
      <c r="Z70" s="6" t="s">
        <v>205</v>
      </c>
      <c r="AA70" s="6" t="s">
        <v>205</v>
      </c>
      <c r="AB70" s="6" t="s">
        <v>205</v>
      </c>
      <c r="AC70" s="6" t="s">
        <v>205</v>
      </c>
      <c r="AD70" s="6" t="s">
        <v>205</v>
      </c>
      <c r="AE70" s="6" t="s">
        <v>205</v>
      </c>
      <c r="AF70" s="6">
        <f t="shared" si="29"/>
        <v>4988</v>
      </c>
      <c r="AG70" s="6">
        <f t="shared" si="29"/>
        <v>141486</v>
      </c>
      <c r="AH70" s="6">
        <f t="shared" si="29"/>
        <v>32689</v>
      </c>
      <c r="AI70" s="6">
        <f t="shared" si="29"/>
        <v>137891</v>
      </c>
      <c r="AJ70" s="6">
        <f t="shared" si="32"/>
        <v>125991</v>
      </c>
      <c r="AK70" s="8"/>
      <c r="AM70" s="6">
        <f t="shared" si="30"/>
        <v>59725</v>
      </c>
      <c r="AN70" s="4">
        <f t="shared" si="6"/>
        <v>8</v>
      </c>
    </row>
    <row r="71" spans="1:40" x14ac:dyDescent="0.2">
      <c r="A71" s="12" t="str">
        <f t="shared" si="4"/>
        <v>2011-12septemberE40000001</v>
      </c>
      <c r="B71" s="12">
        <f t="shared" si="31"/>
        <v>1</v>
      </c>
      <c r="C71" s="12" t="s">
        <v>55</v>
      </c>
      <c r="D71" s="12" t="s">
        <v>144</v>
      </c>
      <c r="E71" s="12" t="s">
        <v>151</v>
      </c>
      <c r="F71" s="12" t="s">
        <v>152</v>
      </c>
      <c r="G71" s="74" t="s">
        <v>244</v>
      </c>
      <c r="H71" s="12" t="s">
        <v>152</v>
      </c>
      <c r="I71" s="6">
        <f t="shared" si="27"/>
        <v>46131</v>
      </c>
      <c r="J71" s="6">
        <f t="shared" si="27"/>
        <v>60113</v>
      </c>
      <c r="K71" s="6">
        <f t="shared" si="27"/>
        <v>0</v>
      </c>
      <c r="L71" s="6">
        <f t="shared" si="27"/>
        <v>0</v>
      </c>
      <c r="M71" s="6" t="s">
        <v>205</v>
      </c>
      <c r="N71" s="6">
        <f t="shared" si="28"/>
        <v>0</v>
      </c>
      <c r="O71" s="6">
        <f t="shared" si="28"/>
        <v>0</v>
      </c>
      <c r="P71" s="6">
        <f t="shared" si="28"/>
        <v>57915</v>
      </c>
      <c r="Q71" s="6">
        <f t="shared" si="28"/>
        <v>59782</v>
      </c>
      <c r="R71" s="6">
        <f t="shared" si="28"/>
        <v>2293</v>
      </c>
      <c r="S71" s="6">
        <f t="shared" si="28"/>
        <v>200399</v>
      </c>
      <c r="T71" s="6">
        <f t="shared" si="28"/>
        <v>1491</v>
      </c>
      <c r="U71" s="6">
        <f t="shared" si="28"/>
        <v>4878</v>
      </c>
      <c r="V71" s="6">
        <f t="shared" si="28"/>
        <v>1899</v>
      </c>
      <c r="W71" s="6">
        <f t="shared" si="28"/>
        <v>28038</v>
      </c>
      <c r="X71" s="6">
        <f t="shared" si="28"/>
        <v>812</v>
      </c>
      <c r="Y71" s="6">
        <f t="shared" si="28"/>
        <v>200399</v>
      </c>
      <c r="Z71" s="6" t="s">
        <v>205</v>
      </c>
      <c r="AA71" s="6" t="s">
        <v>205</v>
      </c>
      <c r="AB71" s="6" t="s">
        <v>205</v>
      </c>
      <c r="AC71" s="6" t="s">
        <v>205</v>
      </c>
      <c r="AD71" s="6" t="s">
        <v>205</v>
      </c>
      <c r="AE71" s="6" t="s">
        <v>205</v>
      </c>
      <c r="AF71" s="6">
        <f t="shared" si="29"/>
        <v>4878</v>
      </c>
      <c r="AG71" s="6">
        <f t="shared" si="29"/>
        <v>142589</v>
      </c>
      <c r="AH71" s="6">
        <f t="shared" si="29"/>
        <v>32230</v>
      </c>
      <c r="AI71" s="6">
        <f t="shared" si="29"/>
        <v>139192</v>
      </c>
      <c r="AJ71" s="6">
        <f t="shared" si="32"/>
        <v>127094</v>
      </c>
      <c r="AK71" s="8"/>
      <c r="AM71" s="6">
        <f t="shared" si="30"/>
        <v>61283</v>
      </c>
      <c r="AN71" s="4">
        <f t="shared" si="6"/>
        <v>9</v>
      </c>
    </row>
    <row r="72" spans="1:40" x14ac:dyDescent="0.2">
      <c r="A72" s="12" t="str">
        <f t="shared" si="4"/>
        <v>2011-12octoberE40000001</v>
      </c>
      <c r="B72" s="12">
        <f t="shared" si="31"/>
        <v>1</v>
      </c>
      <c r="C72" s="12" t="s">
        <v>55</v>
      </c>
      <c r="D72" s="12" t="s">
        <v>145</v>
      </c>
      <c r="E72" s="12" t="s">
        <v>151</v>
      </c>
      <c r="F72" s="12" t="s">
        <v>152</v>
      </c>
      <c r="G72" s="74" t="s">
        <v>244</v>
      </c>
      <c r="H72" s="12" t="s">
        <v>152</v>
      </c>
      <c r="I72" s="6">
        <f t="shared" si="27"/>
        <v>48916</v>
      </c>
      <c r="J72" s="6">
        <f t="shared" si="27"/>
        <v>64257</v>
      </c>
      <c r="K72" s="6">
        <f t="shared" si="27"/>
        <v>0</v>
      </c>
      <c r="L72" s="6">
        <f t="shared" si="27"/>
        <v>0</v>
      </c>
      <c r="M72" s="6" t="s">
        <v>205</v>
      </c>
      <c r="N72" s="6">
        <f t="shared" si="28"/>
        <v>0</v>
      </c>
      <c r="O72" s="6">
        <f t="shared" si="28"/>
        <v>0</v>
      </c>
      <c r="P72" s="6">
        <f t="shared" si="28"/>
        <v>61874</v>
      </c>
      <c r="Q72" s="6">
        <f t="shared" si="28"/>
        <v>64024</v>
      </c>
      <c r="R72" s="6">
        <f t="shared" si="28"/>
        <v>2482</v>
      </c>
      <c r="S72" s="6">
        <f t="shared" si="28"/>
        <v>211946</v>
      </c>
      <c r="T72" s="6">
        <f t="shared" si="28"/>
        <v>1319</v>
      </c>
      <c r="U72" s="6">
        <f t="shared" si="28"/>
        <v>5174</v>
      </c>
      <c r="V72" s="6">
        <f t="shared" si="28"/>
        <v>1945</v>
      </c>
      <c r="W72" s="6">
        <f t="shared" si="28"/>
        <v>29861</v>
      </c>
      <c r="X72" s="6">
        <f t="shared" si="28"/>
        <v>903</v>
      </c>
      <c r="Y72" s="6">
        <f t="shared" si="28"/>
        <v>211946</v>
      </c>
      <c r="Z72" s="6" t="s">
        <v>205</v>
      </c>
      <c r="AA72" s="6" t="s">
        <v>205</v>
      </c>
      <c r="AB72" s="6" t="s">
        <v>205</v>
      </c>
      <c r="AC72" s="6" t="s">
        <v>205</v>
      </c>
      <c r="AD72" s="6" t="s">
        <v>205</v>
      </c>
      <c r="AE72" s="6" t="s">
        <v>205</v>
      </c>
      <c r="AF72" s="6">
        <f t="shared" si="29"/>
        <v>5174</v>
      </c>
      <c r="AG72" s="6">
        <f t="shared" si="29"/>
        <v>150980</v>
      </c>
      <c r="AH72" s="6">
        <f t="shared" si="29"/>
        <v>33807</v>
      </c>
      <c r="AI72" s="6">
        <f t="shared" si="29"/>
        <v>147611</v>
      </c>
      <c r="AJ72" s="6">
        <f t="shared" si="32"/>
        <v>133955</v>
      </c>
      <c r="AK72" s="8"/>
      <c r="AM72" s="6">
        <f t="shared" si="30"/>
        <v>65189</v>
      </c>
      <c r="AN72" s="4">
        <f t="shared" si="6"/>
        <v>10</v>
      </c>
    </row>
    <row r="73" spans="1:40" x14ac:dyDescent="0.2">
      <c r="A73" s="12" t="str">
        <f t="shared" si="4"/>
        <v>2011-12novemberE40000001</v>
      </c>
      <c r="B73" s="12">
        <f t="shared" si="31"/>
        <v>1</v>
      </c>
      <c r="C73" s="12" t="s">
        <v>55</v>
      </c>
      <c r="D73" s="12" t="s">
        <v>146</v>
      </c>
      <c r="E73" s="12" t="s">
        <v>151</v>
      </c>
      <c r="F73" s="12" t="s">
        <v>152</v>
      </c>
      <c r="G73" s="74" t="s">
        <v>244</v>
      </c>
      <c r="H73" s="12" t="s">
        <v>152</v>
      </c>
      <c r="I73" s="6">
        <f t="shared" si="27"/>
        <v>47871</v>
      </c>
      <c r="J73" s="6">
        <f t="shared" si="27"/>
        <v>61427</v>
      </c>
      <c r="K73" s="6">
        <f t="shared" si="27"/>
        <v>0</v>
      </c>
      <c r="L73" s="6">
        <f t="shared" si="27"/>
        <v>0</v>
      </c>
      <c r="M73" s="6" t="s">
        <v>205</v>
      </c>
      <c r="N73" s="6">
        <f t="shared" si="28"/>
        <v>0</v>
      </c>
      <c r="O73" s="6">
        <f t="shared" si="28"/>
        <v>0</v>
      </c>
      <c r="P73" s="6">
        <f t="shared" si="28"/>
        <v>59378</v>
      </c>
      <c r="Q73" s="6">
        <f t="shared" si="28"/>
        <v>61169</v>
      </c>
      <c r="R73" s="6">
        <f t="shared" si="28"/>
        <v>2721</v>
      </c>
      <c r="S73" s="6">
        <f t="shared" si="28"/>
        <v>198013</v>
      </c>
      <c r="T73" s="6">
        <f t="shared" si="28"/>
        <v>1067</v>
      </c>
      <c r="U73" s="6">
        <f t="shared" si="28"/>
        <v>5135</v>
      </c>
      <c r="V73" s="6">
        <f t="shared" si="28"/>
        <v>1848</v>
      </c>
      <c r="W73" s="6">
        <f t="shared" si="28"/>
        <v>27207</v>
      </c>
      <c r="X73" s="6">
        <f t="shared" si="28"/>
        <v>778</v>
      </c>
      <c r="Y73" s="6">
        <f t="shared" si="28"/>
        <v>198013</v>
      </c>
      <c r="Z73" s="6" t="s">
        <v>205</v>
      </c>
      <c r="AA73" s="6" t="s">
        <v>205</v>
      </c>
      <c r="AB73" s="6" t="s">
        <v>205</v>
      </c>
      <c r="AC73" s="6" t="s">
        <v>205</v>
      </c>
      <c r="AD73" s="6" t="s">
        <v>205</v>
      </c>
      <c r="AE73" s="6" t="s">
        <v>205</v>
      </c>
      <c r="AF73" s="6">
        <f t="shared" si="29"/>
        <v>5135</v>
      </c>
      <c r="AG73" s="6">
        <f t="shared" si="29"/>
        <v>142002</v>
      </c>
      <c r="AH73" s="6">
        <f t="shared" si="29"/>
        <v>31674</v>
      </c>
      <c r="AI73" s="6">
        <f t="shared" si="29"/>
        <v>138382</v>
      </c>
      <c r="AJ73" s="6">
        <f t="shared" si="32"/>
        <v>128167</v>
      </c>
      <c r="AK73" s="8"/>
      <c r="AM73" s="6">
        <f t="shared" si="30"/>
        <v>60592</v>
      </c>
      <c r="AN73" s="4">
        <f t="shared" si="6"/>
        <v>11</v>
      </c>
    </row>
    <row r="74" spans="1:40" x14ac:dyDescent="0.2">
      <c r="A74" s="12" t="str">
        <f t="shared" si="4"/>
        <v>2011-12decemberE40000001</v>
      </c>
      <c r="B74" s="12">
        <f t="shared" si="31"/>
        <v>1</v>
      </c>
      <c r="C74" s="12" t="s">
        <v>55</v>
      </c>
      <c r="D74" s="12" t="s">
        <v>147</v>
      </c>
      <c r="E74" s="12" t="s">
        <v>151</v>
      </c>
      <c r="F74" s="12" t="s">
        <v>152</v>
      </c>
      <c r="G74" s="74" t="s">
        <v>244</v>
      </c>
      <c r="H74" s="12" t="s">
        <v>152</v>
      </c>
      <c r="I74" s="6">
        <f t="shared" si="27"/>
        <v>51502</v>
      </c>
      <c r="J74" s="6">
        <f t="shared" si="27"/>
        <v>69164</v>
      </c>
      <c r="K74" s="6">
        <f t="shared" si="27"/>
        <v>0</v>
      </c>
      <c r="L74" s="6">
        <f t="shared" si="27"/>
        <v>0</v>
      </c>
      <c r="M74" s="6" t="s">
        <v>205</v>
      </c>
      <c r="N74" s="6">
        <f t="shared" si="28"/>
        <v>0</v>
      </c>
      <c r="O74" s="6">
        <f t="shared" si="28"/>
        <v>0</v>
      </c>
      <c r="P74" s="6">
        <f t="shared" si="28"/>
        <v>66246</v>
      </c>
      <c r="Q74" s="6">
        <f t="shared" si="28"/>
        <v>68922</v>
      </c>
      <c r="R74" s="6">
        <f t="shared" si="28"/>
        <v>3146</v>
      </c>
      <c r="S74" s="6">
        <f t="shared" si="28"/>
        <v>223110</v>
      </c>
      <c r="T74" s="6">
        <f t="shared" si="28"/>
        <v>1534</v>
      </c>
      <c r="U74" s="6">
        <f t="shared" si="28"/>
        <v>6473</v>
      </c>
      <c r="V74" s="6">
        <f t="shared" si="28"/>
        <v>2108</v>
      </c>
      <c r="W74" s="6">
        <f t="shared" si="28"/>
        <v>31283</v>
      </c>
      <c r="X74" s="6">
        <f t="shared" si="28"/>
        <v>851</v>
      </c>
      <c r="Y74" s="6">
        <f t="shared" si="28"/>
        <v>223110</v>
      </c>
      <c r="Z74" s="6" t="s">
        <v>205</v>
      </c>
      <c r="AA74" s="6" t="s">
        <v>205</v>
      </c>
      <c r="AB74" s="6" t="s">
        <v>205</v>
      </c>
      <c r="AC74" s="6" t="s">
        <v>205</v>
      </c>
      <c r="AD74" s="6" t="s">
        <v>205</v>
      </c>
      <c r="AE74" s="6" t="s">
        <v>205</v>
      </c>
      <c r="AF74" s="6">
        <f t="shared" si="29"/>
        <v>6473</v>
      </c>
      <c r="AG74" s="6">
        <f t="shared" si="29"/>
        <v>156010</v>
      </c>
      <c r="AH74" s="6">
        <f t="shared" si="29"/>
        <v>35911</v>
      </c>
      <c r="AI74" s="6">
        <f t="shared" si="29"/>
        <v>153851</v>
      </c>
      <c r="AJ74" s="6">
        <f t="shared" si="32"/>
        <v>139896</v>
      </c>
      <c r="AK74" s="8"/>
      <c r="AM74" s="6">
        <f t="shared" si="30"/>
        <v>69897</v>
      </c>
      <c r="AN74" s="4">
        <f t="shared" si="6"/>
        <v>12</v>
      </c>
    </row>
    <row r="75" spans="1:40" x14ac:dyDescent="0.2">
      <c r="A75" s="12" t="str">
        <f t="shared" si="4"/>
        <v>2011-12januaryE40000001</v>
      </c>
      <c r="B75" s="12">
        <f t="shared" si="31"/>
        <v>1</v>
      </c>
      <c r="C75" s="12" t="s">
        <v>55</v>
      </c>
      <c r="D75" s="12" t="s">
        <v>148</v>
      </c>
      <c r="E75" s="12" t="s">
        <v>151</v>
      </c>
      <c r="F75" s="12" t="s">
        <v>152</v>
      </c>
      <c r="G75" s="74" t="s">
        <v>244</v>
      </c>
      <c r="H75" s="12" t="s">
        <v>152</v>
      </c>
      <c r="I75" s="6">
        <f t="shared" si="27"/>
        <v>51649</v>
      </c>
      <c r="J75" s="6">
        <f t="shared" si="27"/>
        <v>65535</v>
      </c>
      <c r="K75" s="6">
        <f t="shared" si="27"/>
        <v>0</v>
      </c>
      <c r="L75" s="6">
        <f t="shared" si="27"/>
        <v>0</v>
      </c>
      <c r="M75" s="6" t="s">
        <v>205</v>
      </c>
      <c r="N75" s="6">
        <f t="shared" si="28"/>
        <v>0</v>
      </c>
      <c r="O75" s="6">
        <f t="shared" si="28"/>
        <v>0</v>
      </c>
      <c r="P75" s="6">
        <f t="shared" si="28"/>
        <v>63670</v>
      </c>
      <c r="Q75" s="6">
        <f t="shared" si="28"/>
        <v>65320</v>
      </c>
      <c r="R75" s="6">
        <f t="shared" si="28"/>
        <v>4132</v>
      </c>
      <c r="S75" s="6">
        <f t="shared" si="28"/>
        <v>206614</v>
      </c>
      <c r="T75" s="6">
        <f t="shared" si="28"/>
        <v>1649</v>
      </c>
      <c r="U75" s="6">
        <f t="shared" si="28"/>
        <v>5738</v>
      </c>
      <c r="V75" s="6">
        <f t="shared" si="28"/>
        <v>1791</v>
      </c>
      <c r="W75" s="6">
        <f t="shared" si="28"/>
        <v>28125</v>
      </c>
      <c r="X75" s="6">
        <f t="shared" si="28"/>
        <v>792</v>
      </c>
      <c r="Y75" s="6">
        <f t="shared" si="28"/>
        <v>206614</v>
      </c>
      <c r="Z75" s="6" t="s">
        <v>205</v>
      </c>
      <c r="AA75" s="6" t="s">
        <v>205</v>
      </c>
      <c r="AB75" s="6" t="s">
        <v>205</v>
      </c>
      <c r="AC75" s="6" t="s">
        <v>205</v>
      </c>
      <c r="AD75" s="6" t="s">
        <v>205</v>
      </c>
      <c r="AE75" s="6" t="s">
        <v>205</v>
      </c>
      <c r="AF75" s="6">
        <f t="shared" si="29"/>
        <v>5738</v>
      </c>
      <c r="AG75" s="6">
        <f t="shared" si="29"/>
        <v>147807</v>
      </c>
      <c r="AH75" s="6">
        <f t="shared" si="29"/>
        <v>32505</v>
      </c>
      <c r="AI75" s="6">
        <f t="shared" si="29"/>
        <v>143551</v>
      </c>
      <c r="AJ75" s="6">
        <f t="shared" si="32"/>
        <v>133316</v>
      </c>
      <c r="AK75" s="8"/>
      <c r="AM75" s="6">
        <f t="shared" si="30"/>
        <v>64801</v>
      </c>
      <c r="AN75" s="4">
        <f t="shared" si="6"/>
        <v>1</v>
      </c>
    </row>
    <row r="76" spans="1:40" x14ac:dyDescent="0.2">
      <c r="A76" s="12" t="str">
        <f t="shared" si="4"/>
        <v>2011-12februaryE40000001</v>
      </c>
      <c r="B76" s="12">
        <f t="shared" si="31"/>
        <v>1</v>
      </c>
      <c r="C76" s="12" t="s">
        <v>55</v>
      </c>
      <c r="D76" s="12" t="s">
        <v>149</v>
      </c>
      <c r="E76" s="12" t="s">
        <v>151</v>
      </c>
      <c r="F76" s="12" t="s">
        <v>152</v>
      </c>
      <c r="G76" s="74" t="s">
        <v>244</v>
      </c>
      <c r="H76" s="12" t="s">
        <v>152</v>
      </c>
      <c r="I76" s="6">
        <f t="shared" si="27"/>
        <v>48014</v>
      </c>
      <c r="J76" s="6">
        <f t="shared" si="27"/>
        <v>64147</v>
      </c>
      <c r="K76" s="6">
        <f t="shared" si="27"/>
        <v>0</v>
      </c>
      <c r="L76" s="6">
        <f t="shared" si="27"/>
        <v>0</v>
      </c>
      <c r="M76" s="6" t="s">
        <v>205</v>
      </c>
      <c r="N76" s="6">
        <f t="shared" ref="N76:Y85" si="33">SUMIFS(N$314:N$1118,$C$314:$C$1118,$C76,$D$314:$D$1118,$D76,$B$314:$B$1118,$B76)</f>
        <v>0</v>
      </c>
      <c r="O76" s="6">
        <f t="shared" si="33"/>
        <v>0</v>
      </c>
      <c r="P76" s="6">
        <f t="shared" si="33"/>
        <v>61328</v>
      </c>
      <c r="Q76" s="6">
        <f t="shared" si="33"/>
        <v>63927</v>
      </c>
      <c r="R76" s="6">
        <f t="shared" si="33"/>
        <v>2617</v>
      </c>
      <c r="S76" s="6">
        <f t="shared" si="33"/>
        <v>207501</v>
      </c>
      <c r="T76" s="6">
        <f t="shared" si="33"/>
        <v>1766</v>
      </c>
      <c r="U76" s="6">
        <f t="shared" si="33"/>
        <v>5908</v>
      </c>
      <c r="V76" s="6">
        <f t="shared" si="33"/>
        <v>2056</v>
      </c>
      <c r="W76" s="6">
        <f t="shared" si="33"/>
        <v>28252</v>
      </c>
      <c r="X76" s="6">
        <f t="shared" si="33"/>
        <v>783</v>
      </c>
      <c r="Y76" s="6">
        <f t="shared" si="33"/>
        <v>207501</v>
      </c>
      <c r="Z76" s="6" t="s">
        <v>205</v>
      </c>
      <c r="AA76" s="6" t="s">
        <v>205</v>
      </c>
      <c r="AB76" s="6" t="s">
        <v>205</v>
      </c>
      <c r="AC76" s="6" t="s">
        <v>205</v>
      </c>
      <c r="AD76" s="6" t="s">
        <v>205</v>
      </c>
      <c r="AE76" s="6" t="s">
        <v>205</v>
      </c>
      <c r="AF76" s="6">
        <f t="shared" si="29"/>
        <v>5908</v>
      </c>
      <c r="AG76" s="6">
        <f t="shared" si="29"/>
        <v>145822</v>
      </c>
      <c r="AH76" s="6">
        <f t="shared" si="29"/>
        <v>32723</v>
      </c>
      <c r="AI76" s="6">
        <f t="shared" si="29"/>
        <v>141202</v>
      </c>
      <c r="AJ76" s="6">
        <f t="shared" si="32"/>
        <v>129310</v>
      </c>
      <c r="AK76" s="8"/>
      <c r="AM76" s="6">
        <f t="shared" si="30"/>
        <v>64461</v>
      </c>
      <c r="AN76" s="4">
        <f t="shared" si="6"/>
        <v>2</v>
      </c>
    </row>
    <row r="77" spans="1:40" x14ac:dyDescent="0.2">
      <c r="A77" s="12" t="str">
        <f t="shared" si="4"/>
        <v>2011-12marchE40000001</v>
      </c>
      <c r="B77" s="12">
        <f t="shared" si="31"/>
        <v>1</v>
      </c>
      <c r="C77" s="12" t="s">
        <v>55</v>
      </c>
      <c r="D77" s="12" t="s">
        <v>150</v>
      </c>
      <c r="E77" s="12" t="s">
        <v>151</v>
      </c>
      <c r="F77" s="12" t="s">
        <v>152</v>
      </c>
      <c r="G77" s="74" t="s">
        <v>244</v>
      </c>
      <c r="H77" s="12" t="s">
        <v>152</v>
      </c>
      <c r="I77" s="6">
        <f t="shared" si="27"/>
        <v>51744</v>
      </c>
      <c r="J77" s="6">
        <f t="shared" si="27"/>
        <v>68282</v>
      </c>
      <c r="K77" s="6">
        <f t="shared" si="27"/>
        <v>0</v>
      </c>
      <c r="L77" s="6">
        <f t="shared" si="27"/>
        <v>0</v>
      </c>
      <c r="M77" s="6" t="s">
        <v>205</v>
      </c>
      <c r="N77" s="6">
        <f t="shared" si="33"/>
        <v>0</v>
      </c>
      <c r="O77" s="6">
        <f t="shared" si="33"/>
        <v>0</v>
      </c>
      <c r="P77" s="6">
        <f t="shared" si="33"/>
        <v>65445</v>
      </c>
      <c r="Q77" s="6">
        <f t="shared" si="33"/>
        <v>68033</v>
      </c>
      <c r="R77" s="6">
        <f t="shared" si="33"/>
        <v>2720</v>
      </c>
      <c r="S77" s="6">
        <f t="shared" si="33"/>
        <v>212178</v>
      </c>
      <c r="T77" s="6">
        <f t="shared" si="33"/>
        <v>1518</v>
      </c>
      <c r="U77" s="6">
        <f t="shared" si="33"/>
        <v>5912</v>
      </c>
      <c r="V77" s="6">
        <f t="shared" si="33"/>
        <v>2146</v>
      </c>
      <c r="W77" s="6">
        <f t="shared" si="33"/>
        <v>31168</v>
      </c>
      <c r="X77" s="6">
        <f t="shared" si="33"/>
        <v>883</v>
      </c>
      <c r="Y77" s="6">
        <f t="shared" si="33"/>
        <v>212178</v>
      </c>
      <c r="Z77" s="6" t="s">
        <v>205</v>
      </c>
      <c r="AA77" s="6" t="s">
        <v>205</v>
      </c>
      <c r="AB77" s="6" t="s">
        <v>205</v>
      </c>
      <c r="AC77" s="6" t="s">
        <v>205</v>
      </c>
      <c r="AD77" s="6" t="s">
        <v>205</v>
      </c>
      <c r="AE77" s="6" t="s">
        <v>205</v>
      </c>
      <c r="AF77" s="6">
        <f t="shared" si="29"/>
        <v>5912</v>
      </c>
      <c r="AG77" s="6">
        <f t="shared" si="29"/>
        <v>155361</v>
      </c>
      <c r="AH77" s="6">
        <f t="shared" si="29"/>
        <v>36968</v>
      </c>
      <c r="AI77" s="6">
        <f t="shared" si="29"/>
        <v>151002</v>
      </c>
      <c r="AJ77" s="6">
        <f t="shared" si="32"/>
        <v>136340</v>
      </c>
      <c r="AK77" s="8"/>
      <c r="AM77" s="6">
        <f t="shared" si="30"/>
        <v>67730</v>
      </c>
      <c r="AN77" s="4">
        <f t="shared" si="6"/>
        <v>3</v>
      </c>
    </row>
    <row r="78" spans="1:40" x14ac:dyDescent="0.2">
      <c r="A78" s="12" t="str">
        <f t="shared" si="4"/>
        <v>2012-13aprilE40000001</v>
      </c>
      <c r="B78" s="12">
        <f t="shared" si="31"/>
        <v>1</v>
      </c>
      <c r="C78" s="12" t="s">
        <v>68</v>
      </c>
      <c r="D78" s="12" t="s">
        <v>139</v>
      </c>
      <c r="E78" s="12" t="s">
        <v>151</v>
      </c>
      <c r="F78" s="12" t="s">
        <v>152</v>
      </c>
      <c r="G78" s="74" t="s">
        <v>244</v>
      </c>
      <c r="H78" s="12" t="s">
        <v>152</v>
      </c>
      <c r="I78" s="6">
        <f t="shared" si="27"/>
        <v>50036</v>
      </c>
      <c r="J78" s="6">
        <f t="shared" si="27"/>
        <v>64748</v>
      </c>
      <c r="K78" s="6">
        <f t="shared" si="27"/>
        <v>0</v>
      </c>
      <c r="L78" s="6">
        <f t="shared" si="27"/>
        <v>0</v>
      </c>
      <c r="M78" s="6" t="s">
        <v>205</v>
      </c>
      <c r="N78" s="6">
        <f t="shared" si="33"/>
        <v>0</v>
      </c>
      <c r="O78" s="6">
        <f t="shared" si="33"/>
        <v>0</v>
      </c>
      <c r="P78" s="6">
        <f t="shared" si="33"/>
        <v>62456</v>
      </c>
      <c r="Q78" s="6">
        <f t="shared" si="33"/>
        <v>64616</v>
      </c>
      <c r="R78" s="6">
        <f t="shared" si="33"/>
        <v>2778</v>
      </c>
      <c r="S78" s="6">
        <f t="shared" si="33"/>
        <v>200862</v>
      </c>
      <c r="T78" s="6">
        <f t="shared" si="33"/>
        <v>1585</v>
      </c>
      <c r="U78" s="6">
        <f t="shared" si="33"/>
        <v>5475</v>
      </c>
      <c r="V78" s="6">
        <f t="shared" si="33"/>
        <v>1961</v>
      </c>
      <c r="W78" s="6">
        <f t="shared" si="33"/>
        <v>28493</v>
      </c>
      <c r="X78" s="6">
        <f t="shared" si="33"/>
        <v>948</v>
      </c>
      <c r="Y78" s="6">
        <f t="shared" si="33"/>
        <v>200862</v>
      </c>
      <c r="Z78" s="6" t="s">
        <v>205</v>
      </c>
      <c r="AA78" s="6" t="s">
        <v>205</v>
      </c>
      <c r="AB78" s="6" t="s">
        <v>205</v>
      </c>
      <c r="AC78" s="6" t="s">
        <v>205</v>
      </c>
      <c r="AD78" s="6" t="s">
        <v>205</v>
      </c>
      <c r="AE78" s="6" t="s">
        <v>205</v>
      </c>
      <c r="AF78" s="6">
        <f t="shared" si="29"/>
        <v>5475</v>
      </c>
      <c r="AG78" s="6">
        <f t="shared" si="29"/>
        <v>145014</v>
      </c>
      <c r="AH78" s="6">
        <f t="shared" si="29"/>
        <v>32911</v>
      </c>
      <c r="AI78" s="6">
        <f t="shared" si="29"/>
        <v>140750</v>
      </c>
      <c r="AJ78" s="6">
        <f t="shared" si="32"/>
        <v>128040</v>
      </c>
      <c r="AK78" s="8"/>
      <c r="AM78" s="6">
        <f t="shared" si="30"/>
        <v>63410</v>
      </c>
      <c r="AN78" s="4">
        <f t="shared" si="6"/>
        <v>4</v>
      </c>
    </row>
    <row r="79" spans="1:40" x14ac:dyDescent="0.2">
      <c r="A79" s="12" t="str">
        <f t="shared" si="4"/>
        <v>2012-13mayE40000001</v>
      </c>
      <c r="B79" s="12">
        <f t="shared" si="31"/>
        <v>1</v>
      </c>
      <c r="C79" s="12" t="s">
        <v>68</v>
      </c>
      <c r="D79" s="12" t="s">
        <v>140</v>
      </c>
      <c r="E79" s="12" t="s">
        <v>151</v>
      </c>
      <c r="F79" s="12" t="s">
        <v>152</v>
      </c>
      <c r="G79" s="74" t="s">
        <v>244</v>
      </c>
      <c r="H79" s="12" t="s">
        <v>152</v>
      </c>
      <c r="I79" s="6">
        <f t="shared" si="27"/>
        <v>51797</v>
      </c>
      <c r="J79" s="6">
        <f t="shared" si="27"/>
        <v>67857</v>
      </c>
      <c r="K79" s="6">
        <f t="shared" si="27"/>
        <v>0</v>
      </c>
      <c r="L79" s="6">
        <f t="shared" si="27"/>
        <v>0</v>
      </c>
      <c r="M79" s="6" t="s">
        <v>205</v>
      </c>
      <c r="N79" s="6">
        <f t="shared" si="33"/>
        <v>0</v>
      </c>
      <c r="O79" s="6">
        <f t="shared" si="33"/>
        <v>0</v>
      </c>
      <c r="P79" s="6">
        <f t="shared" si="33"/>
        <v>65073</v>
      </c>
      <c r="Q79" s="6">
        <f t="shared" si="33"/>
        <v>67648</v>
      </c>
      <c r="R79" s="6">
        <f t="shared" si="33"/>
        <v>4030</v>
      </c>
      <c r="S79" s="6">
        <f t="shared" si="33"/>
        <v>218147</v>
      </c>
      <c r="T79" s="6">
        <f t="shared" si="33"/>
        <v>1759</v>
      </c>
      <c r="U79" s="6">
        <f t="shared" si="33"/>
        <v>6018</v>
      </c>
      <c r="V79" s="6">
        <f t="shared" si="33"/>
        <v>2165</v>
      </c>
      <c r="W79" s="6">
        <f t="shared" si="33"/>
        <v>31095</v>
      </c>
      <c r="X79" s="6">
        <f t="shared" si="33"/>
        <v>1140</v>
      </c>
      <c r="Y79" s="6">
        <f t="shared" si="33"/>
        <v>218147</v>
      </c>
      <c r="Z79" s="6" t="s">
        <v>205</v>
      </c>
      <c r="AA79" s="6" t="s">
        <v>205</v>
      </c>
      <c r="AB79" s="6" t="s">
        <v>205</v>
      </c>
      <c r="AC79" s="6" t="s">
        <v>205</v>
      </c>
      <c r="AD79" s="6" t="s">
        <v>205</v>
      </c>
      <c r="AE79" s="6" t="s">
        <v>205</v>
      </c>
      <c r="AF79" s="6">
        <f t="shared" si="29"/>
        <v>6018</v>
      </c>
      <c r="AG79" s="6">
        <f t="shared" si="29"/>
        <v>151812</v>
      </c>
      <c r="AH79" s="6">
        <f t="shared" si="29"/>
        <v>36282</v>
      </c>
      <c r="AI79" s="6">
        <f t="shared" si="29"/>
        <v>146259</v>
      </c>
      <c r="AJ79" s="6">
        <f t="shared" si="32"/>
        <v>133428</v>
      </c>
      <c r="AK79" s="8"/>
      <c r="AM79" s="6">
        <f t="shared" si="30"/>
        <v>67998</v>
      </c>
      <c r="AN79" s="4">
        <f t="shared" ref="AN79:AN152" si="34">MONTH(1&amp;D79)</f>
        <v>5</v>
      </c>
    </row>
    <row r="80" spans="1:40" x14ac:dyDescent="0.2">
      <c r="A80" s="12" t="str">
        <f t="shared" si="4"/>
        <v>2012-13juneE40000001</v>
      </c>
      <c r="B80" s="12">
        <f t="shared" si="31"/>
        <v>1</v>
      </c>
      <c r="C80" s="12" t="s">
        <v>68</v>
      </c>
      <c r="D80" s="12" t="s">
        <v>141</v>
      </c>
      <c r="E80" s="12" t="s">
        <v>151</v>
      </c>
      <c r="F80" s="12" t="s">
        <v>152</v>
      </c>
      <c r="G80" s="74" t="s">
        <v>244</v>
      </c>
      <c r="H80" s="12" t="s">
        <v>152</v>
      </c>
      <c r="I80" s="6">
        <f t="shared" si="27"/>
        <v>0</v>
      </c>
      <c r="J80" s="6">
        <f t="shared" si="27"/>
        <v>0</v>
      </c>
      <c r="K80" s="6">
        <f t="shared" si="27"/>
        <v>3131</v>
      </c>
      <c r="L80" s="6">
        <f t="shared" si="27"/>
        <v>4151</v>
      </c>
      <c r="M80" s="6" t="s">
        <v>205</v>
      </c>
      <c r="N80" s="6">
        <f t="shared" si="33"/>
        <v>47428</v>
      </c>
      <c r="O80" s="6">
        <f t="shared" si="33"/>
        <v>59853</v>
      </c>
      <c r="P80" s="6">
        <f t="shared" si="33"/>
        <v>61723</v>
      </c>
      <c r="Q80" s="6">
        <f t="shared" si="33"/>
        <v>63784</v>
      </c>
      <c r="R80" s="6">
        <f t="shared" si="33"/>
        <v>1650</v>
      </c>
      <c r="S80" s="6">
        <f t="shared" si="33"/>
        <v>107281</v>
      </c>
      <c r="T80" s="6">
        <f t="shared" si="33"/>
        <v>1626</v>
      </c>
      <c r="U80" s="6">
        <f t="shared" si="33"/>
        <v>5896</v>
      </c>
      <c r="V80" s="6">
        <f t="shared" si="33"/>
        <v>1967</v>
      </c>
      <c r="W80" s="6">
        <f t="shared" si="33"/>
        <v>29835</v>
      </c>
      <c r="X80" s="6">
        <f t="shared" si="33"/>
        <v>1139</v>
      </c>
      <c r="Y80" s="6">
        <f t="shared" si="33"/>
        <v>107281</v>
      </c>
      <c r="Z80" s="6" t="s">
        <v>205</v>
      </c>
      <c r="AA80" s="6" t="s">
        <v>205</v>
      </c>
      <c r="AB80" s="6" t="s">
        <v>205</v>
      </c>
      <c r="AC80" s="6" t="s">
        <v>205</v>
      </c>
      <c r="AD80" s="6" t="s">
        <v>205</v>
      </c>
      <c r="AE80" s="6" t="s">
        <v>205</v>
      </c>
      <c r="AF80" s="6">
        <f t="shared" si="29"/>
        <v>5896</v>
      </c>
      <c r="AG80" s="6">
        <f t="shared" si="29"/>
        <v>146818</v>
      </c>
      <c r="AH80" s="6">
        <f t="shared" si="29"/>
        <v>35388</v>
      </c>
      <c r="AI80" s="6">
        <f t="shared" si="29"/>
        <v>142150</v>
      </c>
      <c r="AJ80" s="6">
        <f t="shared" si="32"/>
        <v>128491</v>
      </c>
      <c r="AK80" s="8"/>
      <c r="AM80" s="6">
        <f t="shared" si="30"/>
        <v>65362</v>
      </c>
      <c r="AN80" s="4">
        <f t="shared" si="34"/>
        <v>6</v>
      </c>
    </row>
    <row r="81" spans="1:40" x14ac:dyDescent="0.2">
      <c r="A81" s="12" t="str">
        <f t="shared" si="4"/>
        <v>2012-13julyE40000001</v>
      </c>
      <c r="B81" s="12">
        <f t="shared" si="31"/>
        <v>1</v>
      </c>
      <c r="C81" s="12" t="s">
        <v>68</v>
      </c>
      <c r="D81" s="12" t="s">
        <v>142</v>
      </c>
      <c r="E81" s="12" t="s">
        <v>151</v>
      </c>
      <c r="F81" s="12" t="s">
        <v>152</v>
      </c>
      <c r="G81" s="74" t="s">
        <v>244</v>
      </c>
      <c r="H81" s="12" t="s">
        <v>152</v>
      </c>
      <c r="I81" s="6">
        <f t="shared" si="27"/>
        <v>0</v>
      </c>
      <c r="J81" s="6">
        <f t="shared" si="27"/>
        <v>0</v>
      </c>
      <c r="K81" s="6">
        <f t="shared" si="27"/>
        <v>3341</v>
      </c>
      <c r="L81" s="6">
        <f t="shared" si="27"/>
        <v>4398</v>
      </c>
      <c r="M81" s="6" t="s">
        <v>205</v>
      </c>
      <c r="N81" s="6">
        <f t="shared" si="33"/>
        <v>47995</v>
      </c>
      <c r="O81" s="6">
        <f t="shared" si="33"/>
        <v>61520</v>
      </c>
      <c r="P81" s="6">
        <f t="shared" si="33"/>
        <v>63611</v>
      </c>
      <c r="Q81" s="6">
        <f t="shared" si="33"/>
        <v>65765</v>
      </c>
      <c r="R81" s="6">
        <f t="shared" si="33"/>
        <v>2356</v>
      </c>
      <c r="S81" s="6">
        <f t="shared" si="33"/>
        <v>113273</v>
      </c>
      <c r="T81" s="6">
        <f t="shared" si="33"/>
        <v>1577</v>
      </c>
      <c r="U81" s="6">
        <f t="shared" si="33"/>
        <v>5961</v>
      </c>
      <c r="V81" s="6">
        <f t="shared" si="33"/>
        <v>2053</v>
      </c>
      <c r="W81" s="6">
        <f t="shared" si="33"/>
        <v>31745</v>
      </c>
      <c r="X81" s="6">
        <f t="shared" si="33"/>
        <v>1490</v>
      </c>
      <c r="Y81" s="6">
        <f t="shared" si="33"/>
        <v>113273</v>
      </c>
      <c r="Z81" s="6" t="s">
        <v>205</v>
      </c>
      <c r="AA81" s="6" t="s">
        <v>205</v>
      </c>
      <c r="AB81" s="6" t="s">
        <v>205</v>
      </c>
      <c r="AC81" s="6" t="s">
        <v>205</v>
      </c>
      <c r="AD81" s="6" t="s">
        <v>205</v>
      </c>
      <c r="AE81" s="6" t="s">
        <v>205</v>
      </c>
      <c r="AF81" s="6">
        <f t="shared" si="29"/>
        <v>5961</v>
      </c>
      <c r="AG81" s="6">
        <f t="shared" si="29"/>
        <v>152442</v>
      </c>
      <c r="AH81" s="6">
        <f t="shared" si="29"/>
        <v>37370</v>
      </c>
      <c r="AI81" s="6">
        <f t="shared" si="29"/>
        <v>147655</v>
      </c>
      <c r="AJ81" s="6">
        <f t="shared" si="32"/>
        <v>132953</v>
      </c>
      <c r="AK81" s="8"/>
      <c r="AM81" s="6">
        <f t="shared" si="30"/>
        <v>70591</v>
      </c>
      <c r="AN81" s="4">
        <f t="shared" si="34"/>
        <v>7</v>
      </c>
    </row>
    <row r="82" spans="1:40" x14ac:dyDescent="0.2">
      <c r="A82" s="12" t="str">
        <f t="shared" si="4"/>
        <v>2012-13augustE40000001</v>
      </c>
      <c r="B82" s="12">
        <f t="shared" si="31"/>
        <v>1</v>
      </c>
      <c r="C82" s="12" t="s">
        <v>68</v>
      </c>
      <c r="D82" s="12" t="s">
        <v>143</v>
      </c>
      <c r="E82" s="12" t="s">
        <v>151</v>
      </c>
      <c r="F82" s="12" t="s">
        <v>152</v>
      </c>
      <c r="G82" s="74" t="s">
        <v>244</v>
      </c>
      <c r="H82" s="12" t="s">
        <v>152</v>
      </c>
      <c r="I82" s="6">
        <f t="shared" si="27"/>
        <v>0</v>
      </c>
      <c r="J82" s="6">
        <f t="shared" si="27"/>
        <v>0</v>
      </c>
      <c r="K82" s="6">
        <f t="shared" si="27"/>
        <v>3333</v>
      </c>
      <c r="L82" s="6">
        <f t="shared" si="27"/>
        <v>4480</v>
      </c>
      <c r="M82" s="6" t="s">
        <v>205</v>
      </c>
      <c r="N82" s="6">
        <f t="shared" si="33"/>
        <v>46585</v>
      </c>
      <c r="O82" s="6">
        <f t="shared" si="33"/>
        <v>59967</v>
      </c>
      <c r="P82" s="6">
        <f t="shared" si="33"/>
        <v>62058</v>
      </c>
      <c r="Q82" s="6">
        <f t="shared" si="33"/>
        <v>64254</v>
      </c>
      <c r="R82" s="6">
        <f t="shared" si="33"/>
        <v>5216</v>
      </c>
      <c r="S82" s="6">
        <f t="shared" si="33"/>
        <v>213516</v>
      </c>
      <c r="T82" s="6">
        <f t="shared" si="33"/>
        <v>1518</v>
      </c>
      <c r="U82" s="6">
        <f t="shared" si="33"/>
        <v>5717</v>
      </c>
      <c r="V82" s="6">
        <f t="shared" si="33"/>
        <v>2091</v>
      </c>
      <c r="W82" s="6">
        <f t="shared" si="33"/>
        <v>31530</v>
      </c>
      <c r="X82" s="6">
        <f t="shared" si="33"/>
        <v>1527</v>
      </c>
      <c r="Y82" s="6">
        <f t="shared" si="33"/>
        <v>213516</v>
      </c>
      <c r="Z82" s="6" t="s">
        <v>205</v>
      </c>
      <c r="AA82" s="6" t="s">
        <v>205</v>
      </c>
      <c r="AB82" s="6" t="s">
        <v>205</v>
      </c>
      <c r="AC82" s="6" t="s">
        <v>205</v>
      </c>
      <c r="AD82" s="6" t="s">
        <v>205</v>
      </c>
      <c r="AE82" s="6" t="s">
        <v>205</v>
      </c>
      <c r="AF82" s="6">
        <f t="shared" si="29"/>
        <v>5717</v>
      </c>
      <c r="AG82" s="6">
        <f t="shared" si="29"/>
        <v>148764</v>
      </c>
      <c r="AH82" s="6">
        <f t="shared" si="29"/>
        <v>36832</v>
      </c>
      <c r="AI82" s="6">
        <f t="shared" si="29"/>
        <v>144326</v>
      </c>
      <c r="AJ82" s="6">
        <f t="shared" si="32"/>
        <v>129896</v>
      </c>
      <c r="AK82" s="8"/>
      <c r="AM82" s="6">
        <f t="shared" si="30"/>
        <v>66293</v>
      </c>
      <c r="AN82" s="4">
        <f t="shared" si="34"/>
        <v>8</v>
      </c>
    </row>
    <row r="83" spans="1:40" x14ac:dyDescent="0.2">
      <c r="A83" s="12" t="str">
        <f t="shared" si="4"/>
        <v>2012-13septemberE40000001</v>
      </c>
      <c r="B83" s="12">
        <f t="shared" si="31"/>
        <v>1</v>
      </c>
      <c r="C83" s="12" t="s">
        <v>68</v>
      </c>
      <c r="D83" s="12" t="s">
        <v>144</v>
      </c>
      <c r="E83" s="12" t="s">
        <v>151</v>
      </c>
      <c r="F83" s="12" t="s">
        <v>152</v>
      </c>
      <c r="G83" s="74" t="s">
        <v>244</v>
      </c>
      <c r="H83" s="12" t="s">
        <v>152</v>
      </c>
      <c r="I83" s="6">
        <f t="shared" si="27"/>
        <v>0</v>
      </c>
      <c r="J83" s="6">
        <f t="shared" si="27"/>
        <v>0</v>
      </c>
      <c r="K83" s="6">
        <f t="shared" si="27"/>
        <v>3322</v>
      </c>
      <c r="L83" s="6">
        <f t="shared" si="27"/>
        <v>4455</v>
      </c>
      <c r="M83" s="6" t="s">
        <v>205</v>
      </c>
      <c r="N83" s="6">
        <f t="shared" si="33"/>
        <v>45996</v>
      </c>
      <c r="O83" s="6">
        <f t="shared" si="33"/>
        <v>59859</v>
      </c>
      <c r="P83" s="6">
        <f t="shared" si="33"/>
        <v>61505</v>
      </c>
      <c r="Q83" s="6">
        <f t="shared" si="33"/>
        <v>64134</v>
      </c>
      <c r="R83" s="6">
        <f t="shared" si="33"/>
        <v>4791</v>
      </c>
      <c r="S83" s="6">
        <f t="shared" si="33"/>
        <v>211898</v>
      </c>
      <c r="T83" s="6">
        <f t="shared" si="33"/>
        <v>1308</v>
      </c>
      <c r="U83" s="6">
        <f t="shared" si="33"/>
        <v>5516</v>
      </c>
      <c r="V83" s="6">
        <f t="shared" si="33"/>
        <v>2075</v>
      </c>
      <c r="W83" s="6">
        <f t="shared" si="33"/>
        <v>30095</v>
      </c>
      <c r="X83" s="6">
        <f t="shared" si="33"/>
        <v>1100</v>
      </c>
      <c r="Y83" s="6">
        <f t="shared" si="33"/>
        <v>211898</v>
      </c>
      <c r="Z83" s="6" t="s">
        <v>205</v>
      </c>
      <c r="AA83" s="6" t="s">
        <v>205</v>
      </c>
      <c r="AB83" s="6" t="s">
        <v>205</v>
      </c>
      <c r="AC83" s="6" t="s">
        <v>205</v>
      </c>
      <c r="AD83" s="6" t="s">
        <v>205</v>
      </c>
      <c r="AE83" s="6" t="s">
        <v>205</v>
      </c>
      <c r="AF83" s="6">
        <f t="shared" si="29"/>
        <v>5516</v>
      </c>
      <c r="AG83" s="6">
        <f t="shared" si="29"/>
        <v>145699</v>
      </c>
      <c r="AH83" s="6">
        <f t="shared" si="29"/>
        <v>35410</v>
      </c>
      <c r="AI83" s="6">
        <f t="shared" si="29"/>
        <v>141195</v>
      </c>
      <c r="AJ83" s="6">
        <f t="shared" si="32"/>
        <v>127353</v>
      </c>
      <c r="AK83" s="8"/>
      <c r="AM83" s="6">
        <f t="shared" si="30"/>
        <v>65754</v>
      </c>
      <c r="AN83" s="4">
        <f t="shared" si="34"/>
        <v>9</v>
      </c>
    </row>
    <row r="84" spans="1:40" x14ac:dyDescent="0.2">
      <c r="A84" s="12" t="str">
        <f t="shared" si="4"/>
        <v>2012-13octoberE40000001</v>
      </c>
      <c r="B84" s="12">
        <f t="shared" si="31"/>
        <v>1</v>
      </c>
      <c r="C84" s="12" t="s">
        <v>68</v>
      </c>
      <c r="D84" s="12" t="s">
        <v>145</v>
      </c>
      <c r="E84" s="12" t="s">
        <v>151</v>
      </c>
      <c r="F84" s="12" t="s">
        <v>152</v>
      </c>
      <c r="G84" s="74" t="s">
        <v>244</v>
      </c>
      <c r="H84" s="12" t="s">
        <v>152</v>
      </c>
      <c r="I84" s="6">
        <f t="shared" si="27"/>
        <v>0</v>
      </c>
      <c r="J84" s="6">
        <f t="shared" si="27"/>
        <v>0</v>
      </c>
      <c r="K84" s="6">
        <f t="shared" si="27"/>
        <v>3222</v>
      </c>
      <c r="L84" s="6">
        <f t="shared" si="27"/>
        <v>4393</v>
      </c>
      <c r="M84" s="6" t="s">
        <v>205</v>
      </c>
      <c r="N84" s="6">
        <f t="shared" si="33"/>
        <v>48910</v>
      </c>
      <c r="O84" s="6">
        <f t="shared" si="33"/>
        <v>63788</v>
      </c>
      <c r="P84" s="6">
        <f t="shared" si="33"/>
        <v>65320</v>
      </c>
      <c r="Q84" s="6">
        <f t="shared" si="33"/>
        <v>67977</v>
      </c>
      <c r="R84" s="6">
        <f t="shared" si="33"/>
        <v>5819</v>
      </c>
      <c r="S84" s="6">
        <f t="shared" si="33"/>
        <v>222991</v>
      </c>
      <c r="T84" s="6">
        <f t="shared" si="33"/>
        <v>1437</v>
      </c>
      <c r="U84" s="6">
        <f t="shared" si="33"/>
        <v>6048</v>
      </c>
      <c r="V84" s="6">
        <f t="shared" si="33"/>
        <v>2128</v>
      </c>
      <c r="W84" s="6">
        <f t="shared" si="33"/>
        <v>30315</v>
      </c>
      <c r="X84" s="6">
        <f t="shared" si="33"/>
        <v>1455</v>
      </c>
      <c r="Y84" s="6">
        <f t="shared" si="33"/>
        <v>222991</v>
      </c>
      <c r="Z84" s="6" t="s">
        <v>205</v>
      </c>
      <c r="AA84" s="6" t="s">
        <v>205</v>
      </c>
      <c r="AB84" s="6" t="s">
        <v>205</v>
      </c>
      <c r="AC84" s="6" t="s">
        <v>205</v>
      </c>
      <c r="AD84" s="6" t="s">
        <v>205</v>
      </c>
      <c r="AE84" s="6" t="s">
        <v>205</v>
      </c>
      <c r="AF84" s="6">
        <f t="shared" si="29"/>
        <v>6048</v>
      </c>
      <c r="AG84" s="6">
        <f t="shared" si="29"/>
        <v>151674</v>
      </c>
      <c r="AH84" s="6">
        <f t="shared" si="29"/>
        <v>35998</v>
      </c>
      <c r="AI84" s="6">
        <f t="shared" si="29"/>
        <v>146793</v>
      </c>
      <c r="AJ84" s="6">
        <f t="shared" si="32"/>
        <v>134720</v>
      </c>
      <c r="AK84" s="8"/>
      <c r="AM84" s="6">
        <f t="shared" si="30"/>
        <v>67847</v>
      </c>
      <c r="AN84" s="4">
        <f t="shared" si="34"/>
        <v>10</v>
      </c>
    </row>
    <row r="85" spans="1:40" x14ac:dyDescent="0.2">
      <c r="A85" s="12" t="str">
        <f t="shared" si="4"/>
        <v>2012-13novemberE40000001</v>
      </c>
      <c r="B85" s="12">
        <f t="shared" si="31"/>
        <v>1</v>
      </c>
      <c r="C85" s="12" t="s">
        <v>68</v>
      </c>
      <c r="D85" s="12" t="s">
        <v>146</v>
      </c>
      <c r="E85" s="12" t="s">
        <v>151</v>
      </c>
      <c r="F85" s="12" t="s">
        <v>152</v>
      </c>
      <c r="G85" s="74" t="s">
        <v>244</v>
      </c>
      <c r="H85" s="12" t="s">
        <v>152</v>
      </c>
      <c r="I85" s="6">
        <f t="shared" si="27"/>
        <v>0</v>
      </c>
      <c r="J85" s="6">
        <f t="shared" si="27"/>
        <v>0</v>
      </c>
      <c r="K85" s="6">
        <f t="shared" si="27"/>
        <v>3303</v>
      </c>
      <c r="L85" s="6">
        <f t="shared" si="27"/>
        <v>4556</v>
      </c>
      <c r="M85" s="6" t="s">
        <v>205</v>
      </c>
      <c r="N85" s="6">
        <f t="shared" si="33"/>
        <v>48222</v>
      </c>
      <c r="O85" s="6">
        <f t="shared" si="33"/>
        <v>63204</v>
      </c>
      <c r="P85" s="6">
        <f t="shared" si="33"/>
        <v>64973</v>
      </c>
      <c r="Q85" s="6">
        <f t="shared" si="33"/>
        <v>67574</v>
      </c>
      <c r="R85" s="6">
        <f t="shared" si="33"/>
        <v>5083</v>
      </c>
      <c r="S85" s="6">
        <f t="shared" si="33"/>
        <v>214332</v>
      </c>
      <c r="T85" s="6">
        <f t="shared" si="33"/>
        <v>1199</v>
      </c>
      <c r="U85" s="6">
        <f t="shared" si="33"/>
        <v>5472</v>
      </c>
      <c r="V85" s="6">
        <f t="shared" si="33"/>
        <v>2127</v>
      </c>
      <c r="W85" s="6">
        <f t="shared" si="33"/>
        <v>29825</v>
      </c>
      <c r="X85" s="6">
        <f t="shared" si="33"/>
        <v>1328</v>
      </c>
      <c r="Y85" s="6">
        <f t="shared" si="33"/>
        <v>214332</v>
      </c>
      <c r="Z85" s="6" t="s">
        <v>205</v>
      </c>
      <c r="AA85" s="6" t="s">
        <v>205</v>
      </c>
      <c r="AB85" s="6" t="s">
        <v>205</v>
      </c>
      <c r="AC85" s="6" t="s">
        <v>205</v>
      </c>
      <c r="AD85" s="6" t="s">
        <v>205</v>
      </c>
      <c r="AE85" s="6" t="s">
        <v>205</v>
      </c>
      <c r="AF85" s="6">
        <f t="shared" si="29"/>
        <v>5472</v>
      </c>
      <c r="AG85" s="6">
        <f t="shared" si="29"/>
        <v>149233</v>
      </c>
      <c r="AH85" s="6">
        <f t="shared" si="29"/>
        <v>35361</v>
      </c>
      <c r="AI85" s="6">
        <f t="shared" si="29"/>
        <v>144969</v>
      </c>
      <c r="AJ85" s="6">
        <f t="shared" si="32"/>
        <v>132976</v>
      </c>
      <c r="AK85" s="8"/>
      <c r="AM85" s="6">
        <f t="shared" si="30"/>
        <v>65354</v>
      </c>
      <c r="AN85" s="4">
        <f t="shared" si="34"/>
        <v>11</v>
      </c>
    </row>
    <row r="86" spans="1:40" x14ac:dyDescent="0.2">
      <c r="A86" s="12" t="str">
        <f t="shared" si="4"/>
        <v>2012-13decemberE40000001</v>
      </c>
      <c r="B86" s="12">
        <f t="shared" si="31"/>
        <v>1</v>
      </c>
      <c r="C86" s="12" t="s">
        <v>68</v>
      </c>
      <c r="D86" s="12" t="s">
        <v>147</v>
      </c>
      <c r="E86" s="12" t="s">
        <v>151</v>
      </c>
      <c r="F86" s="12" t="s">
        <v>152</v>
      </c>
      <c r="G86" s="74" t="s">
        <v>244</v>
      </c>
      <c r="H86" s="12" t="s">
        <v>152</v>
      </c>
      <c r="I86" s="6">
        <f t="shared" ref="I86:L105" si="35">SUMIFS(I$314:I$1118,$C$314:$C$1118,$C86,$D$314:$D$1118,$D86,$B$314:$B$1118,$B86)</f>
        <v>0</v>
      </c>
      <c r="J86" s="6">
        <f t="shared" si="35"/>
        <v>0</v>
      </c>
      <c r="K86" s="6">
        <f t="shared" si="35"/>
        <v>3751</v>
      </c>
      <c r="L86" s="6">
        <f t="shared" si="35"/>
        <v>5459</v>
      </c>
      <c r="M86" s="6" t="s">
        <v>205</v>
      </c>
      <c r="N86" s="6">
        <f t="shared" ref="N86:Y95" si="36">SUMIFS(N$314:N$1118,$C$314:$C$1118,$C86,$D$314:$D$1118,$D86,$B$314:$B$1118,$B86)</f>
        <v>50802</v>
      </c>
      <c r="O86" s="6">
        <f t="shared" si="36"/>
        <v>71805</v>
      </c>
      <c r="P86" s="6">
        <f t="shared" si="36"/>
        <v>72836</v>
      </c>
      <c r="Q86" s="6">
        <f t="shared" si="36"/>
        <v>77006</v>
      </c>
      <c r="R86" s="6">
        <f t="shared" si="36"/>
        <v>13225</v>
      </c>
      <c r="S86" s="6">
        <f t="shared" si="36"/>
        <v>255222</v>
      </c>
      <c r="T86" s="6">
        <f t="shared" si="36"/>
        <v>1527</v>
      </c>
      <c r="U86" s="6">
        <f t="shared" si="36"/>
        <v>7459</v>
      </c>
      <c r="V86" s="6">
        <f t="shared" si="36"/>
        <v>2532</v>
      </c>
      <c r="W86" s="6">
        <f t="shared" si="36"/>
        <v>34904</v>
      </c>
      <c r="X86" s="6">
        <f t="shared" si="36"/>
        <v>1443</v>
      </c>
      <c r="Y86" s="6">
        <f t="shared" si="36"/>
        <v>255222</v>
      </c>
      <c r="Z86" s="6" t="s">
        <v>205</v>
      </c>
      <c r="AA86" s="6" t="s">
        <v>205</v>
      </c>
      <c r="AB86" s="6" t="s">
        <v>205</v>
      </c>
      <c r="AC86" s="6" t="s">
        <v>205</v>
      </c>
      <c r="AD86" s="6" t="s">
        <v>205</v>
      </c>
      <c r="AE86" s="6" t="s">
        <v>205</v>
      </c>
      <c r="AF86" s="6">
        <f t="shared" ref="AF86:AI105" si="37">SUMIFS(AF$314:AF$1118,$C$314:$C$1118,$C86,$D$314:$D$1118,$D86,$B$314:$B$1118,$B86)</f>
        <v>7459</v>
      </c>
      <c r="AG86" s="6">
        <f t="shared" si="37"/>
        <v>168307</v>
      </c>
      <c r="AH86" s="6">
        <f t="shared" si="37"/>
        <v>41178</v>
      </c>
      <c r="AI86" s="6">
        <f t="shared" si="37"/>
        <v>162188</v>
      </c>
      <c r="AJ86" s="6">
        <f t="shared" si="32"/>
        <v>144830</v>
      </c>
      <c r="AK86" s="8"/>
      <c r="AM86" s="6">
        <f t="shared" si="30"/>
        <v>79967</v>
      </c>
      <c r="AN86" s="4">
        <f t="shared" si="34"/>
        <v>12</v>
      </c>
    </row>
    <row r="87" spans="1:40" x14ac:dyDescent="0.2">
      <c r="A87" s="12" t="str">
        <f t="shared" si="4"/>
        <v>2012-13januaryE40000001</v>
      </c>
      <c r="B87" s="12">
        <f t="shared" si="31"/>
        <v>1</v>
      </c>
      <c r="C87" s="12" t="s">
        <v>68</v>
      </c>
      <c r="D87" s="12" t="s">
        <v>148</v>
      </c>
      <c r="E87" s="12" t="s">
        <v>151</v>
      </c>
      <c r="F87" s="12" t="s">
        <v>152</v>
      </c>
      <c r="G87" s="74" t="s">
        <v>244</v>
      </c>
      <c r="H87" s="12" t="s">
        <v>152</v>
      </c>
      <c r="I87" s="6">
        <f t="shared" si="35"/>
        <v>0</v>
      </c>
      <c r="J87" s="6">
        <f t="shared" si="35"/>
        <v>0</v>
      </c>
      <c r="K87" s="6">
        <f t="shared" si="35"/>
        <v>3484</v>
      </c>
      <c r="L87" s="6">
        <f t="shared" si="35"/>
        <v>4827</v>
      </c>
      <c r="M87" s="6" t="s">
        <v>205</v>
      </c>
      <c r="N87" s="6">
        <f t="shared" si="36"/>
        <v>49725</v>
      </c>
      <c r="O87" s="6">
        <f t="shared" si="36"/>
        <v>66217</v>
      </c>
      <c r="P87" s="6">
        <f t="shared" si="36"/>
        <v>67891</v>
      </c>
      <c r="Q87" s="6">
        <f t="shared" si="36"/>
        <v>70849</v>
      </c>
      <c r="R87" s="6">
        <f t="shared" si="36"/>
        <v>6483</v>
      </c>
      <c r="S87" s="6">
        <f t="shared" si="36"/>
        <v>221933</v>
      </c>
      <c r="T87" s="6">
        <f t="shared" si="36"/>
        <v>1520</v>
      </c>
      <c r="U87" s="6">
        <f t="shared" si="36"/>
        <v>6787</v>
      </c>
      <c r="V87" s="6">
        <f t="shared" si="36"/>
        <v>2262</v>
      </c>
      <c r="W87" s="6">
        <f t="shared" si="36"/>
        <v>30959</v>
      </c>
      <c r="X87" s="6">
        <f t="shared" si="36"/>
        <v>1545</v>
      </c>
      <c r="Y87" s="6">
        <f t="shared" si="36"/>
        <v>221933</v>
      </c>
      <c r="Z87" s="6" t="s">
        <v>205</v>
      </c>
      <c r="AA87" s="6" t="s">
        <v>205</v>
      </c>
      <c r="AB87" s="6" t="s">
        <v>205</v>
      </c>
      <c r="AC87" s="6" t="s">
        <v>205</v>
      </c>
      <c r="AD87" s="6" t="s">
        <v>205</v>
      </c>
      <c r="AE87" s="6" t="s">
        <v>205</v>
      </c>
      <c r="AF87" s="6">
        <f t="shared" si="37"/>
        <v>6787</v>
      </c>
      <c r="AG87" s="6">
        <f t="shared" si="37"/>
        <v>154585</v>
      </c>
      <c r="AH87" s="6">
        <f t="shared" si="37"/>
        <v>38202</v>
      </c>
      <c r="AI87" s="6">
        <f t="shared" si="37"/>
        <v>148945</v>
      </c>
      <c r="AJ87" s="6">
        <f t="shared" si="32"/>
        <v>135137</v>
      </c>
      <c r="AK87" s="8"/>
      <c r="AM87" s="6">
        <f t="shared" si="30"/>
        <v>68013</v>
      </c>
      <c r="AN87" s="4">
        <f t="shared" si="34"/>
        <v>1</v>
      </c>
    </row>
    <row r="88" spans="1:40" x14ac:dyDescent="0.2">
      <c r="A88" s="12" t="str">
        <f t="shared" si="4"/>
        <v>2012-13februaryE40000001</v>
      </c>
      <c r="B88" s="12">
        <f t="shared" si="31"/>
        <v>1</v>
      </c>
      <c r="C88" s="12" t="s">
        <v>68</v>
      </c>
      <c r="D88" s="12" t="s">
        <v>149</v>
      </c>
      <c r="E88" s="12" t="s">
        <v>151</v>
      </c>
      <c r="F88" s="12" t="s">
        <v>152</v>
      </c>
      <c r="G88" s="74" t="s">
        <v>244</v>
      </c>
      <c r="H88" s="12" t="s">
        <v>152</v>
      </c>
      <c r="I88" s="6">
        <f t="shared" si="35"/>
        <v>0</v>
      </c>
      <c r="J88" s="6">
        <f t="shared" si="35"/>
        <v>0</v>
      </c>
      <c r="K88" s="6">
        <f t="shared" si="35"/>
        <v>3067</v>
      </c>
      <c r="L88" s="6">
        <f t="shared" si="35"/>
        <v>4280</v>
      </c>
      <c r="M88" s="6" t="s">
        <v>205</v>
      </c>
      <c r="N88" s="6">
        <f t="shared" si="36"/>
        <v>44819</v>
      </c>
      <c r="O88" s="6">
        <f t="shared" si="36"/>
        <v>59337</v>
      </c>
      <c r="P88" s="6">
        <f t="shared" si="36"/>
        <v>60810</v>
      </c>
      <c r="Q88" s="6">
        <f t="shared" si="36"/>
        <v>63503</v>
      </c>
      <c r="R88" s="6">
        <f t="shared" si="36"/>
        <v>4097</v>
      </c>
      <c r="S88" s="6">
        <f t="shared" si="36"/>
        <v>197438</v>
      </c>
      <c r="T88" s="6">
        <f t="shared" si="36"/>
        <v>984</v>
      </c>
      <c r="U88" s="6">
        <f t="shared" si="36"/>
        <v>6022</v>
      </c>
      <c r="V88" s="6">
        <f t="shared" si="36"/>
        <v>1753</v>
      </c>
      <c r="W88" s="6">
        <f t="shared" si="36"/>
        <v>27234</v>
      </c>
      <c r="X88" s="6">
        <f t="shared" si="36"/>
        <v>1256</v>
      </c>
      <c r="Y88" s="6">
        <f t="shared" si="36"/>
        <v>197438</v>
      </c>
      <c r="Z88" s="6" t="s">
        <v>205</v>
      </c>
      <c r="AA88" s="6" t="s">
        <v>205</v>
      </c>
      <c r="AB88" s="6" t="s">
        <v>205</v>
      </c>
      <c r="AC88" s="6" t="s">
        <v>205</v>
      </c>
      <c r="AD88" s="6" t="s">
        <v>205</v>
      </c>
      <c r="AE88" s="6" t="s">
        <v>205</v>
      </c>
      <c r="AF88" s="6">
        <f t="shared" si="37"/>
        <v>6022</v>
      </c>
      <c r="AG88" s="6">
        <f t="shared" si="37"/>
        <v>133617</v>
      </c>
      <c r="AH88" s="6">
        <f t="shared" si="37"/>
        <v>33443</v>
      </c>
      <c r="AI88" s="6">
        <f t="shared" si="37"/>
        <v>128545</v>
      </c>
      <c r="AJ88" s="6">
        <f t="shared" si="32"/>
        <v>120578</v>
      </c>
      <c r="AK88" s="8"/>
      <c r="AM88" s="6">
        <f t="shared" si="30"/>
        <v>60147</v>
      </c>
      <c r="AN88" s="4">
        <f t="shared" si="34"/>
        <v>2</v>
      </c>
    </row>
    <row r="89" spans="1:40" x14ac:dyDescent="0.2">
      <c r="A89" s="12" t="str">
        <f t="shared" si="4"/>
        <v>2012-13marchE40000001</v>
      </c>
      <c r="B89" s="12">
        <f t="shared" si="31"/>
        <v>1</v>
      </c>
      <c r="C89" s="12" t="s">
        <v>68</v>
      </c>
      <c r="D89" s="12" t="s">
        <v>150</v>
      </c>
      <c r="E89" s="12" t="s">
        <v>151</v>
      </c>
      <c r="F89" s="12" t="s">
        <v>152</v>
      </c>
      <c r="G89" s="74" t="s">
        <v>244</v>
      </c>
      <c r="H89" s="12" t="s">
        <v>152</v>
      </c>
      <c r="I89" s="6">
        <f t="shared" si="35"/>
        <v>0</v>
      </c>
      <c r="J89" s="6">
        <f t="shared" si="35"/>
        <v>0</v>
      </c>
      <c r="K89" s="6">
        <f t="shared" si="35"/>
        <v>3598</v>
      </c>
      <c r="L89" s="6">
        <f t="shared" si="35"/>
        <v>4922</v>
      </c>
      <c r="M89" s="6" t="s">
        <v>205</v>
      </c>
      <c r="N89" s="6">
        <f t="shared" si="36"/>
        <v>51597</v>
      </c>
      <c r="O89" s="6">
        <f t="shared" si="36"/>
        <v>67558</v>
      </c>
      <c r="P89" s="6">
        <f t="shared" si="36"/>
        <v>69539</v>
      </c>
      <c r="Q89" s="6">
        <f t="shared" si="36"/>
        <v>72349</v>
      </c>
      <c r="R89" s="6">
        <f t="shared" si="36"/>
        <v>5756</v>
      </c>
      <c r="S89" s="6">
        <f t="shared" si="36"/>
        <v>219819</v>
      </c>
      <c r="T89" s="6">
        <f t="shared" si="36"/>
        <v>1283</v>
      </c>
      <c r="U89" s="6">
        <f t="shared" si="36"/>
        <v>6856</v>
      </c>
      <c r="V89" s="6">
        <f t="shared" si="36"/>
        <v>2182</v>
      </c>
      <c r="W89" s="6">
        <f t="shared" si="36"/>
        <v>31907</v>
      </c>
      <c r="X89" s="6">
        <f t="shared" si="36"/>
        <v>1499</v>
      </c>
      <c r="Y89" s="6">
        <f t="shared" si="36"/>
        <v>219819</v>
      </c>
      <c r="Z89" s="6" t="s">
        <v>205</v>
      </c>
      <c r="AA89" s="6" t="s">
        <v>205</v>
      </c>
      <c r="AB89" s="6" t="s">
        <v>205</v>
      </c>
      <c r="AC89" s="6" t="s">
        <v>205</v>
      </c>
      <c r="AD89" s="6" t="s">
        <v>205</v>
      </c>
      <c r="AE89" s="6" t="s">
        <v>205</v>
      </c>
      <c r="AF89" s="6">
        <f t="shared" si="37"/>
        <v>6856</v>
      </c>
      <c r="AG89" s="6">
        <f t="shared" si="37"/>
        <v>154324</v>
      </c>
      <c r="AH89" s="6">
        <f t="shared" si="37"/>
        <v>38822</v>
      </c>
      <c r="AI89" s="6">
        <f t="shared" si="37"/>
        <v>148739</v>
      </c>
      <c r="AJ89" s="6">
        <f t="shared" si="32"/>
        <v>137521</v>
      </c>
      <c r="AK89" s="8"/>
      <c r="AM89" s="6">
        <f t="shared" si="30"/>
        <v>65611</v>
      </c>
      <c r="AN89" s="4">
        <f t="shared" si="34"/>
        <v>3</v>
      </c>
    </row>
    <row r="90" spans="1:40" x14ac:dyDescent="0.2">
      <c r="A90" s="12" t="str">
        <f t="shared" si="4"/>
        <v>2013-14aprilE40000001</v>
      </c>
      <c r="B90" s="12">
        <f t="shared" si="31"/>
        <v>1</v>
      </c>
      <c r="C90" s="12" t="s">
        <v>69</v>
      </c>
      <c r="D90" s="12" t="s">
        <v>139</v>
      </c>
      <c r="E90" s="12" t="s">
        <v>151</v>
      </c>
      <c r="F90" s="12" t="s">
        <v>152</v>
      </c>
      <c r="G90" s="74" t="s">
        <v>244</v>
      </c>
      <c r="H90" s="12" t="s">
        <v>152</v>
      </c>
      <c r="I90" s="6">
        <f t="shared" si="35"/>
        <v>0</v>
      </c>
      <c r="J90" s="6">
        <f t="shared" si="35"/>
        <v>0</v>
      </c>
      <c r="K90" s="6">
        <f t="shared" si="35"/>
        <v>3354</v>
      </c>
      <c r="L90" s="6">
        <f t="shared" si="35"/>
        <v>4433</v>
      </c>
      <c r="M90" s="6" t="s">
        <v>205</v>
      </c>
      <c r="N90" s="6">
        <f t="shared" si="36"/>
        <v>50197</v>
      </c>
      <c r="O90" s="6">
        <f t="shared" si="36"/>
        <v>63685</v>
      </c>
      <c r="P90" s="6">
        <f t="shared" si="36"/>
        <v>65817</v>
      </c>
      <c r="Q90" s="6">
        <f t="shared" si="36"/>
        <v>67962</v>
      </c>
      <c r="R90" s="6">
        <f t="shared" si="36"/>
        <v>2586</v>
      </c>
      <c r="S90" s="6">
        <f t="shared" si="36"/>
        <v>195606</v>
      </c>
      <c r="T90" s="6">
        <f t="shared" si="36"/>
        <v>1118</v>
      </c>
      <c r="U90" s="6">
        <f t="shared" si="36"/>
        <v>5801</v>
      </c>
      <c r="V90" s="6">
        <f t="shared" si="36"/>
        <v>1633</v>
      </c>
      <c r="W90" s="6">
        <f t="shared" si="36"/>
        <v>28025</v>
      </c>
      <c r="X90" s="6">
        <f t="shared" si="36"/>
        <v>1310</v>
      </c>
      <c r="Y90" s="6">
        <f t="shared" si="36"/>
        <v>195606</v>
      </c>
      <c r="Z90" s="6" t="s">
        <v>205</v>
      </c>
      <c r="AA90" s="6" t="s">
        <v>205</v>
      </c>
      <c r="AB90" s="6" t="s">
        <v>205</v>
      </c>
      <c r="AC90" s="6" t="s">
        <v>205</v>
      </c>
      <c r="AD90" s="6" t="s">
        <v>205</v>
      </c>
      <c r="AE90" s="6" t="s">
        <v>205</v>
      </c>
      <c r="AF90" s="6">
        <f t="shared" si="37"/>
        <v>5801</v>
      </c>
      <c r="AG90" s="6">
        <f t="shared" si="37"/>
        <v>134965</v>
      </c>
      <c r="AH90" s="6">
        <f t="shared" si="37"/>
        <v>36392</v>
      </c>
      <c r="AI90" s="6">
        <f t="shared" si="37"/>
        <v>139633</v>
      </c>
      <c r="AJ90" s="6">
        <f t="shared" si="32"/>
        <v>120710</v>
      </c>
      <c r="AK90" s="8"/>
      <c r="AM90" s="6">
        <f t="shared" si="30"/>
        <v>59222</v>
      </c>
      <c r="AN90" s="4">
        <f t="shared" si="34"/>
        <v>4</v>
      </c>
    </row>
    <row r="91" spans="1:40" x14ac:dyDescent="0.2">
      <c r="A91" s="12" t="str">
        <f t="shared" si="4"/>
        <v>2013-14mayE40000001</v>
      </c>
      <c r="B91" s="12">
        <f t="shared" si="31"/>
        <v>1</v>
      </c>
      <c r="C91" s="12" t="s">
        <v>69</v>
      </c>
      <c r="D91" s="12" t="s">
        <v>140</v>
      </c>
      <c r="E91" s="12" t="s">
        <v>151</v>
      </c>
      <c r="F91" s="12" t="s">
        <v>152</v>
      </c>
      <c r="G91" s="74" t="s">
        <v>244</v>
      </c>
      <c r="H91" s="12" t="s">
        <v>152</v>
      </c>
      <c r="I91" s="6">
        <f t="shared" si="35"/>
        <v>0</v>
      </c>
      <c r="J91" s="6">
        <f t="shared" si="35"/>
        <v>0</v>
      </c>
      <c r="K91" s="6">
        <f t="shared" si="35"/>
        <v>3294</v>
      </c>
      <c r="L91" s="6">
        <f t="shared" si="35"/>
        <v>4254</v>
      </c>
      <c r="M91" s="6" t="s">
        <v>205</v>
      </c>
      <c r="N91" s="6">
        <f t="shared" si="36"/>
        <v>51057</v>
      </c>
      <c r="O91" s="6">
        <f t="shared" si="36"/>
        <v>63919</v>
      </c>
      <c r="P91" s="6">
        <f t="shared" si="36"/>
        <v>66126</v>
      </c>
      <c r="Q91" s="6">
        <f t="shared" si="36"/>
        <v>68029</v>
      </c>
      <c r="R91" s="6">
        <f t="shared" si="36"/>
        <v>3076</v>
      </c>
      <c r="S91" s="6">
        <f t="shared" si="36"/>
        <v>192284</v>
      </c>
      <c r="T91" s="6">
        <f t="shared" si="36"/>
        <v>1053</v>
      </c>
      <c r="U91" s="6">
        <f t="shared" si="36"/>
        <v>5666</v>
      </c>
      <c r="V91" s="6">
        <f t="shared" si="36"/>
        <v>1491</v>
      </c>
      <c r="W91" s="6">
        <f t="shared" si="36"/>
        <v>28957</v>
      </c>
      <c r="X91" s="6">
        <f t="shared" si="36"/>
        <v>1505</v>
      </c>
      <c r="Y91" s="6">
        <f t="shared" si="36"/>
        <v>192284</v>
      </c>
      <c r="Z91" s="6" t="s">
        <v>205</v>
      </c>
      <c r="AA91" s="6" t="s">
        <v>205</v>
      </c>
      <c r="AB91" s="6" t="s">
        <v>205</v>
      </c>
      <c r="AC91" s="6" t="s">
        <v>205</v>
      </c>
      <c r="AD91" s="6" t="s">
        <v>205</v>
      </c>
      <c r="AE91" s="6" t="s">
        <v>205</v>
      </c>
      <c r="AF91" s="6">
        <f t="shared" si="37"/>
        <v>5666</v>
      </c>
      <c r="AG91" s="6">
        <f t="shared" si="37"/>
        <v>137085</v>
      </c>
      <c r="AH91" s="6">
        <f t="shared" si="37"/>
        <v>37614</v>
      </c>
      <c r="AI91" s="6">
        <f t="shared" si="37"/>
        <v>142304</v>
      </c>
      <c r="AJ91" s="6">
        <f t="shared" si="32"/>
        <v>120296</v>
      </c>
      <c r="AK91" s="8"/>
      <c r="AM91" s="6">
        <f t="shared" si="30"/>
        <v>59924</v>
      </c>
      <c r="AN91" s="4">
        <f t="shared" si="34"/>
        <v>5</v>
      </c>
    </row>
    <row r="92" spans="1:40" x14ac:dyDescent="0.2">
      <c r="A92" s="12" t="str">
        <f t="shared" si="4"/>
        <v>2013-14juneE40000001</v>
      </c>
      <c r="B92" s="12">
        <f t="shared" si="31"/>
        <v>1</v>
      </c>
      <c r="C92" s="12" t="s">
        <v>69</v>
      </c>
      <c r="D92" s="12" t="s">
        <v>141</v>
      </c>
      <c r="E92" s="12" t="s">
        <v>151</v>
      </c>
      <c r="F92" s="12" t="s">
        <v>152</v>
      </c>
      <c r="G92" s="74" t="s">
        <v>244</v>
      </c>
      <c r="H92" s="12" t="s">
        <v>152</v>
      </c>
      <c r="I92" s="6">
        <f t="shared" si="35"/>
        <v>0</v>
      </c>
      <c r="J92" s="6">
        <f t="shared" si="35"/>
        <v>0</v>
      </c>
      <c r="K92" s="6">
        <f t="shared" si="35"/>
        <v>3091</v>
      </c>
      <c r="L92" s="6">
        <f t="shared" si="35"/>
        <v>3961</v>
      </c>
      <c r="M92" s="6" t="s">
        <v>205</v>
      </c>
      <c r="N92" s="6">
        <f t="shared" si="36"/>
        <v>48231</v>
      </c>
      <c r="O92" s="6">
        <f t="shared" si="36"/>
        <v>59994</v>
      </c>
      <c r="P92" s="6">
        <f t="shared" si="36"/>
        <v>61962</v>
      </c>
      <c r="Q92" s="6">
        <f t="shared" si="36"/>
        <v>63768</v>
      </c>
      <c r="R92" s="6">
        <f t="shared" si="36"/>
        <v>3783</v>
      </c>
      <c r="S92" s="6">
        <f t="shared" si="36"/>
        <v>191957</v>
      </c>
      <c r="T92" s="6">
        <f t="shared" si="36"/>
        <v>358</v>
      </c>
      <c r="U92" s="6">
        <f t="shared" si="36"/>
        <v>4082</v>
      </c>
      <c r="V92" s="6">
        <f t="shared" si="36"/>
        <v>1502</v>
      </c>
      <c r="W92" s="6">
        <f t="shared" si="36"/>
        <v>29064</v>
      </c>
      <c r="X92" s="6">
        <f t="shared" si="36"/>
        <v>1140</v>
      </c>
      <c r="Y92" s="6">
        <f t="shared" si="36"/>
        <v>191957</v>
      </c>
      <c r="Z92" s="6" t="s">
        <v>205</v>
      </c>
      <c r="AA92" s="6" t="s">
        <v>205</v>
      </c>
      <c r="AB92" s="6" t="s">
        <v>205</v>
      </c>
      <c r="AC92" s="6" t="s">
        <v>205</v>
      </c>
      <c r="AD92" s="6" t="s">
        <v>205</v>
      </c>
      <c r="AE92" s="6" t="s">
        <v>205</v>
      </c>
      <c r="AF92" s="6">
        <f t="shared" si="37"/>
        <v>4082</v>
      </c>
      <c r="AG92" s="6">
        <f t="shared" si="37"/>
        <v>133027</v>
      </c>
      <c r="AH92" s="6">
        <f t="shared" si="37"/>
        <v>38240</v>
      </c>
      <c r="AI92" s="6">
        <f t="shared" si="37"/>
        <v>138807</v>
      </c>
      <c r="AJ92" s="6">
        <f t="shared" si="32"/>
        <v>115107</v>
      </c>
      <c r="AK92" s="8"/>
      <c r="AM92" s="6">
        <f t="shared" si="30"/>
        <v>57753</v>
      </c>
      <c r="AN92" s="4">
        <f t="shared" si="34"/>
        <v>6</v>
      </c>
    </row>
    <row r="93" spans="1:40" x14ac:dyDescent="0.2">
      <c r="A93" s="12" t="str">
        <f t="shared" si="4"/>
        <v>2013-14julyE40000001</v>
      </c>
      <c r="B93" s="12">
        <f t="shared" si="31"/>
        <v>1</v>
      </c>
      <c r="C93" s="12" t="s">
        <v>69</v>
      </c>
      <c r="D93" s="12" t="s">
        <v>142</v>
      </c>
      <c r="E93" s="12" t="s">
        <v>151</v>
      </c>
      <c r="F93" s="12" t="s">
        <v>152</v>
      </c>
      <c r="G93" s="74" t="s">
        <v>244</v>
      </c>
      <c r="H93" s="12" t="s">
        <v>152</v>
      </c>
      <c r="I93" s="6">
        <f t="shared" si="35"/>
        <v>0</v>
      </c>
      <c r="J93" s="6">
        <f t="shared" si="35"/>
        <v>0</v>
      </c>
      <c r="K93" s="6">
        <f t="shared" si="35"/>
        <v>3616</v>
      </c>
      <c r="L93" s="6">
        <f t="shared" si="35"/>
        <v>4643</v>
      </c>
      <c r="M93" s="6" t="s">
        <v>205</v>
      </c>
      <c r="N93" s="6">
        <f t="shared" si="36"/>
        <v>49260</v>
      </c>
      <c r="O93" s="6">
        <f t="shared" si="36"/>
        <v>63716</v>
      </c>
      <c r="P93" s="6">
        <f t="shared" si="36"/>
        <v>65715</v>
      </c>
      <c r="Q93" s="6">
        <f t="shared" si="36"/>
        <v>68141</v>
      </c>
      <c r="R93" s="6">
        <f t="shared" si="36"/>
        <v>6556</v>
      </c>
      <c r="S93" s="6">
        <f t="shared" si="36"/>
        <v>216329</v>
      </c>
      <c r="T93" s="6">
        <f t="shared" si="36"/>
        <v>422</v>
      </c>
      <c r="U93" s="6">
        <f t="shared" si="36"/>
        <v>5025</v>
      </c>
      <c r="V93" s="6">
        <f t="shared" si="36"/>
        <v>1695</v>
      </c>
      <c r="W93" s="6">
        <f t="shared" si="36"/>
        <v>32199</v>
      </c>
      <c r="X93" s="6">
        <f t="shared" si="36"/>
        <v>1264</v>
      </c>
      <c r="Y93" s="6">
        <f t="shared" si="36"/>
        <v>216329</v>
      </c>
      <c r="Z93" s="6" t="s">
        <v>205</v>
      </c>
      <c r="AA93" s="6" t="s">
        <v>205</v>
      </c>
      <c r="AB93" s="6" t="s">
        <v>205</v>
      </c>
      <c r="AC93" s="6" t="s">
        <v>205</v>
      </c>
      <c r="AD93" s="6" t="s">
        <v>205</v>
      </c>
      <c r="AE93" s="6" t="s">
        <v>205</v>
      </c>
      <c r="AF93" s="6">
        <f t="shared" si="37"/>
        <v>5025</v>
      </c>
      <c r="AG93" s="6">
        <f t="shared" si="37"/>
        <v>144236</v>
      </c>
      <c r="AH93" s="6">
        <f t="shared" si="37"/>
        <v>42241</v>
      </c>
      <c r="AI93" s="6">
        <f t="shared" si="37"/>
        <v>149406</v>
      </c>
      <c r="AJ93" s="6">
        <f t="shared" si="32"/>
        <v>122635</v>
      </c>
      <c r="AK93" s="8"/>
      <c r="AM93" s="6">
        <f t="shared" si="30"/>
        <v>64227</v>
      </c>
      <c r="AN93" s="4">
        <f t="shared" si="34"/>
        <v>7</v>
      </c>
    </row>
    <row r="94" spans="1:40" x14ac:dyDescent="0.2">
      <c r="A94" s="12" t="str">
        <f t="shared" si="4"/>
        <v>2013-14augustE40000001</v>
      </c>
      <c r="B94" s="12">
        <f t="shared" si="31"/>
        <v>1</v>
      </c>
      <c r="C94" s="12" t="s">
        <v>69</v>
      </c>
      <c r="D94" s="12" t="s">
        <v>143</v>
      </c>
      <c r="E94" s="12" t="s">
        <v>151</v>
      </c>
      <c r="F94" s="12" t="s">
        <v>152</v>
      </c>
      <c r="G94" s="74" t="s">
        <v>244</v>
      </c>
      <c r="H94" s="12" t="s">
        <v>152</v>
      </c>
      <c r="I94" s="6">
        <f t="shared" si="35"/>
        <v>0</v>
      </c>
      <c r="J94" s="6">
        <f t="shared" si="35"/>
        <v>0</v>
      </c>
      <c r="K94" s="6">
        <f t="shared" si="35"/>
        <v>3995</v>
      </c>
      <c r="L94" s="6">
        <f t="shared" si="35"/>
        <v>4949</v>
      </c>
      <c r="M94" s="6" t="s">
        <v>205</v>
      </c>
      <c r="N94" s="6">
        <f t="shared" si="36"/>
        <v>48235</v>
      </c>
      <c r="O94" s="6">
        <f t="shared" si="36"/>
        <v>61597</v>
      </c>
      <c r="P94" s="6">
        <f t="shared" si="36"/>
        <v>64066</v>
      </c>
      <c r="Q94" s="6">
        <f t="shared" si="36"/>
        <v>66208</v>
      </c>
      <c r="R94" s="6">
        <f t="shared" si="36"/>
        <v>3718</v>
      </c>
      <c r="S94" s="6">
        <f t="shared" si="36"/>
        <v>202061</v>
      </c>
      <c r="T94" s="6">
        <f t="shared" si="36"/>
        <v>391</v>
      </c>
      <c r="U94" s="6">
        <f t="shared" si="36"/>
        <v>4313</v>
      </c>
      <c r="V94" s="6">
        <f t="shared" si="36"/>
        <v>1618</v>
      </c>
      <c r="W94" s="6">
        <f t="shared" si="36"/>
        <v>30717</v>
      </c>
      <c r="X94" s="6">
        <f t="shared" si="36"/>
        <v>1141</v>
      </c>
      <c r="Y94" s="6">
        <f t="shared" si="36"/>
        <v>202061</v>
      </c>
      <c r="Z94" s="6" t="s">
        <v>205</v>
      </c>
      <c r="AA94" s="6" t="s">
        <v>205</v>
      </c>
      <c r="AB94" s="6" t="s">
        <v>205</v>
      </c>
      <c r="AC94" s="6" t="s">
        <v>205</v>
      </c>
      <c r="AD94" s="6" t="s">
        <v>205</v>
      </c>
      <c r="AE94" s="6" t="s">
        <v>205</v>
      </c>
      <c r="AF94" s="6">
        <f t="shared" si="37"/>
        <v>4313</v>
      </c>
      <c r="AG94" s="6">
        <f t="shared" si="37"/>
        <v>138143</v>
      </c>
      <c r="AH94" s="6">
        <f t="shared" si="37"/>
        <v>40308</v>
      </c>
      <c r="AI94" s="6">
        <f t="shared" si="37"/>
        <v>143777</v>
      </c>
      <c r="AJ94" s="6">
        <f t="shared" si="32"/>
        <v>117982</v>
      </c>
      <c r="AK94" s="8"/>
      <c r="AM94" s="6">
        <f t="shared" si="30"/>
        <v>59576</v>
      </c>
      <c r="AN94" s="4">
        <f t="shared" si="34"/>
        <v>8</v>
      </c>
    </row>
    <row r="95" spans="1:40" x14ac:dyDescent="0.2">
      <c r="A95" s="12" t="str">
        <f t="shared" ref="A95:A210" si="38">C95&amp;D95&amp;G95</f>
        <v>2013-14septemberE40000001</v>
      </c>
      <c r="B95" s="12">
        <f t="shared" si="31"/>
        <v>1</v>
      </c>
      <c r="C95" s="12" t="s">
        <v>69</v>
      </c>
      <c r="D95" s="12" t="s">
        <v>144</v>
      </c>
      <c r="E95" s="12" t="s">
        <v>151</v>
      </c>
      <c r="F95" s="12" t="s">
        <v>152</v>
      </c>
      <c r="G95" s="74" t="s">
        <v>244</v>
      </c>
      <c r="H95" s="12" t="s">
        <v>152</v>
      </c>
      <c r="I95" s="6">
        <f t="shared" si="35"/>
        <v>0</v>
      </c>
      <c r="J95" s="6">
        <f t="shared" si="35"/>
        <v>0</v>
      </c>
      <c r="K95" s="6">
        <f t="shared" si="35"/>
        <v>3565</v>
      </c>
      <c r="L95" s="6">
        <f t="shared" si="35"/>
        <v>4643</v>
      </c>
      <c r="M95" s="6" t="s">
        <v>205</v>
      </c>
      <c r="N95" s="6">
        <f t="shared" si="36"/>
        <v>46777</v>
      </c>
      <c r="O95" s="6">
        <f t="shared" si="36"/>
        <v>61298</v>
      </c>
      <c r="P95" s="6">
        <f t="shared" si="36"/>
        <v>63221</v>
      </c>
      <c r="Q95" s="6">
        <f t="shared" si="36"/>
        <v>65737</v>
      </c>
      <c r="R95" s="6">
        <f t="shared" si="36"/>
        <v>3518</v>
      </c>
      <c r="S95" s="6">
        <f t="shared" si="36"/>
        <v>195082</v>
      </c>
      <c r="T95" s="6">
        <f t="shared" si="36"/>
        <v>375</v>
      </c>
      <c r="U95" s="6">
        <f t="shared" si="36"/>
        <v>4122</v>
      </c>
      <c r="V95" s="6">
        <f t="shared" si="36"/>
        <v>1485</v>
      </c>
      <c r="W95" s="6">
        <f t="shared" si="36"/>
        <v>28915</v>
      </c>
      <c r="X95" s="6">
        <f t="shared" si="36"/>
        <v>1086</v>
      </c>
      <c r="Y95" s="6">
        <f t="shared" si="36"/>
        <v>195082</v>
      </c>
      <c r="Z95" s="6" t="s">
        <v>205</v>
      </c>
      <c r="AA95" s="6" t="s">
        <v>205</v>
      </c>
      <c r="AB95" s="6" t="s">
        <v>205</v>
      </c>
      <c r="AC95" s="6" t="s">
        <v>205</v>
      </c>
      <c r="AD95" s="6" t="s">
        <v>205</v>
      </c>
      <c r="AE95" s="6" t="s">
        <v>205</v>
      </c>
      <c r="AF95" s="6">
        <f t="shared" si="37"/>
        <v>4122</v>
      </c>
      <c r="AG95" s="6">
        <f t="shared" si="37"/>
        <v>132691</v>
      </c>
      <c r="AH95" s="6">
        <f t="shared" si="37"/>
        <v>38600</v>
      </c>
      <c r="AI95" s="6">
        <f t="shared" si="37"/>
        <v>138570</v>
      </c>
      <c r="AJ95" s="6">
        <f t="shared" si="32"/>
        <v>115081</v>
      </c>
      <c r="AK95" s="8"/>
      <c r="AM95" s="6">
        <f t="shared" si="30"/>
        <v>57006</v>
      </c>
      <c r="AN95" s="4">
        <f t="shared" si="34"/>
        <v>9</v>
      </c>
    </row>
    <row r="96" spans="1:40" x14ac:dyDescent="0.2">
      <c r="A96" s="12" t="str">
        <f t="shared" si="38"/>
        <v>2013-14octoberE40000001</v>
      </c>
      <c r="B96" s="12">
        <f t="shared" si="31"/>
        <v>1</v>
      </c>
      <c r="C96" s="12" t="s">
        <v>69</v>
      </c>
      <c r="D96" s="12" t="s">
        <v>145</v>
      </c>
      <c r="E96" s="12" t="s">
        <v>151</v>
      </c>
      <c r="F96" s="12" t="s">
        <v>152</v>
      </c>
      <c r="G96" s="74" t="s">
        <v>244</v>
      </c>
      <c r="H96" s="12" t="s">
        <v>152</v>
      </c>
      <c r="I96" s="6">
        <f t="shared" si="35"/>
        <v>0</v>
      </c>
      <c r="J96" s="6">
        <f t="shared" si="35"/>
        <v>0</v>
      </c>
      <c r="K96" s="6">
        <f t="shared" si="35"/>
        <v>3544</v>
      </c>
      <c r="L96" s="6">
        <f t="shared" si="35"/>
        <v>4621</v>
      </c>
      <c r="M96" s="6" t="s">
        <v>205</v>
      </c>
      <c r="N96" s="6">
        <f t="shared" ref="N96:Y105" si="39">SUMIFS(N$314:N$1118,$C$314:$C$1118,$C96,$D$314:$D$1118,$D96,$B$314:$B$1118,$B96)</f>
        <v>50128</v>
      </c>
      <c r="O96" s="6">
        <f t="shared" si="39"/>
        <v>65597</v>
      </c>
      <c r="P96" s="6">
        <f t="shared" si="39"/>
        <v>67601</v>
      </c>
      <c r="Q96" s="6">
        <f t="shared" si="39"/>
        <v>70043</v>
      </c>
      <c r="R96" s="6">
        <f t="shared" si="39"/>
        <v>3400</v>
      </c>
      <c r="S96" s="6">
        <f t="shared" si="39"/>
        <v>203635</v>
      </c>
      <c r="T96" s="6">
        <f t="shared" si="39"/>
        <v>368</v>
      </c>
      <c r="U96" s="6">
        <f t="shared" si="39"/>
        <v>4202</v>
      </c>
      <c r="V96" s="6">
        <f t="shared" si="39"/>
        <v>1580</v>
      </c>
      <c r="W96" s="6">
        <f t="shared" si="39"/>
        <v>30236</v>
      </c>
      <c r="X96" s="6">
        <f t="shared" si="39"/>
        <v>1340</v>
      </c>
      <c r="Y96" s="6">
        <f t="shared" si="39"/>
        <v>203635</v>
      </c>
      <c r="Z96" s="6" t="s">
        <v>205</v>
      </c>
      <c r="AA96" s="6" t="s">
        <v>205</v>
      </c>
      <c r="AB96" s="6" t="s">
        <v>205</v>
      </c>
      <c r="AC96" s="6" t="s">
        <v>205</v>
      </c>
      <c r="AD96" s="6" t="s">
        <v>205</v>
      </c>
      <c r="AE96" s="6" t="s">
        <v>205</v>
      </c>
      <c r="AF96" s="6">
        <f t="shared" si="37"/>
        <v>4202</v>
      </c>
      <c r="AG96" s="6">
        <f t="shared" si="37"/>
        <v>139815</v>
      </c>
      <c r="AH96" s="6">
        <f t="shared" si="37"/>
        <v>40313</v>
      </c>
      <c r="AI96" s="6">
        <f t="shared" si="37"/>
        <v>146943</v>
      </c>
      <c r="AJ96" s="6">
        <f t="shared" si="32"/>
        <v>122165</v>
      </c>
      <c r="AK96" s="8"/>
      <c r="AM96" s="6">
        <f t="shared" si="30"/>
        <v>61069</v>
      </c>
      <c r="AN96" s="4">
        <f t="shared" si="34"/>
        <v>10</v>
      </c>
    </row>
    <row r="97" spans="1:40" x14ac:dyDescent="0.2">
      <c r="A97" s="12" t="str">
        <f t="shared" si="38"/>
        <v>2013-14novemberE40000001</v>
      </c>
      <c r="B97" s="12">
        <f t="shared" si="31"/>
        <v>1</v>
      </c>
      <c r="C97" s="12" t="s">
        <v>69</v>
      </c>
      <c r="D97" s="12" t="s">
        <v>146</v>
      </c>
      <c r="E97" s="12" t="s">
        <v>151</v>
      </c>
      <c r="F97" s="12" t="s">
        <v>152</v>
      </c>
      <c r="G97" s="74" t="s">
        <v>244</v>
      </c>
      <c r="H97" s="12" t="s">
        <v>152</v>
      </c>
      <c r="I97" s="6">
        <f t="shared" si="35"/>
        <v>0</v>
      </c>
      <c r="J97" s="6">
        <f t="shared" si="35"/>
        <v>0</v>
      </c>
      <c r="K97" s="6">
        <f t="shared" si="35"/>
        <v>3084</v>
      </c>
      <c r="L97" s="6">
        <f t="shared" si="35"/>
        <v>4101</v>
      </c>
      <c r="M97" s="6" t="s">
        <v>205</v>
      </c>
      <c r="N97" s="6">
        <f t="shared" si="39"/>
        <v>48058</v>
      </c>
      <c r="O97" s="6">
        <f t="shared" si="39"/>
        <v>63645</v>
      </c>
      <c r="P97" s="6">
        <f t="shared" si="39"/>
        <v>64850</v>
      </c>
      <c r="Q97" s="6">
        <f t="shared" si="39"/>
        <v>67533</v>
      </c>
      <c r="R97" s="6">
        <f t="shared" si="39"/>
        <v>3344</v>
      </c>
      <c r="S97" s="6">
        <f t="shared" si="39"/>
        <v>199552</v>
      </c>
      <c r="T97" s="6">
        <f t="shared" si="39"/>
        <v>391</v>
      </c>
      <c r="U97" s="6">
        <f t="shared" si="39"/>
        <v>4164</v>
      </c>
      <c r="V97" s="6">
        <f t="shared" si="39"/>
        <v>1568</v>
      </c>
      <c r="W97" s="6">
        <f t="shared" si="39"/>
        <v>29891</v>
      </c>
      <c r="X97" s="6">
        <f t="shared" si="39"/>
        <v>1139</v>
      </c>
      <c r="Y97" s="6">
        <f t="shared" si="39"/>
        <v>199552</v>
      </c>
      <c r="Z97" s="6" t="s">
        <v>205</v>
      </c>
      <c r="AA97" s="6" t="s">
        <v>205</v>
      </c>
      <c r="AB97" s="6" t="s">
        <v>205</v>
      </c>
      <c r="AC97" s="6" t="s">
        <v>205</v>
      </c>
      <c r="AD97" s="6" t="s">
        <v>205</v>
      </c>
      <c r="AE97" s="6" t="s">
        <v>205</v>
      </c>
      <c r="AF97" s="6">
        <f t="shared" si="37"/>
        <v>4164</v>
      </c>
      <c r="AG97" s="6">
        <f t="shared" si="37"/>
        <v>135126</v>
      </c>
      <c r="AH97" s="6">
        <f t="shared" si="37"/>
        <v>40008</v>
      </c>
      <c r="AI97" s="6">
        <f t="shared" si="37"/>
        <v>143312</v>
      </c>
      <c r="AJ97" s="6">
        <f t="shared" si="32"/>
        <v>117857</v>
      </c>
      <c r="AK97" s="8"/>
      <c r="AM97" s="6">
        <f t="shared" si="30"/>
        <v>58967</v>
      </c>
      <c r="AN97" s="4">
        <f t="shared" si="34"/>
        <v>11</v>
      </c>
    </row>
    <row r="98" spans="1:40" x14ac:dyDescent="0.2">
      <c r="A98" s="12" t="str">
        <f t="shared" si="38"/>
        <v>2013-14decemberE40000001</v>
      </c>
      <c r="B98" s="12">
        <f t="shared" si="31"/>
        <v>1</v>
      </c>
      <c r="C98" s="12" t="s">
        <v>69</v>
      </c>
      <c r="D98" s="12" t="s">
        <v>147</v>
      </c>
      <c r="E98" s="12" t="s">
        <v>151</v>
      </c>
      <c r="F98" s="12" t="s">
        <v>152</v>
      </c>
      <c r="G98" s="74" t="s">
        <v>244</v>
      </c>
      <c r="H98" s="12" t="s">
        <v>152</v>
      </c>
      <c r="I98" s="6">
        <f t="shared" si="35"/>
        <v>0</v>
      </c>
      <c r="J98" s="6">
        <f t="shared" si="35"/>
        <v>0</v>
      </c>
      <c r="K98" s="6">
        <f t="shared" si="35"/>
        <v>3520</v>
      </c>
      <c r="L98" s="6">
        <f t="shared" si="35"/>
        <v>4778</v>
      </c>
      <c r="M98" s="6" t="s">
        <v>205</v>
      </c>
      <c r="N98" s="6">
        <f t="shared" si="39"/>
        <v>52373</v>
      </c>
      <c r="O98" s="6">
        <f t="shared" si="39"/>
        <v>70417</v>
      </c>
      <c r="P98" s="6">
        <f t="shared" si="39"/>
        <v>71863</v>
      </c>
      <c r="Q98" s="6">
        <f t="shared" si="39"/>
        <v>75037</v>
      </c>
      <c r="R98" s="6">
        <f t="shared" si="39"/>
        <v>4061</v>
      </c>
      <c r="S98" s="6">
        <f t="shared" si="39"/>
        <v>215106</v>
      </c>
      <c r="T98" s="6">
        <f t="shared" si="39"/>
        <v>404</v>
      </c>
      <c r="U98" s="6">
        <f t="shared" si="39"/>
        <v>4735</v>
      </c>
      <c r="V98" s="6">
        <f t="shared" si="39"/>
        <v>1633</v>
      </c>
      <c r="W98" s="6">
        <f t="shared" si="39"/>
        <v>32541</v>
      </c>
      <c r="X98" s="6">
        <f t="shared" si="39"/>
        <v>1172</v>
      </c>
      <c r="Y98" s="6">
        <f t="shared" si="39"/>
        <v>215106</v>
      </c>
      <c r="Z98" s="6" t="s">
        <v>205</v>
      </c>
      <c r="AA98" s="6" t="s">
        <v>205</v>
      </c>
      <c r="AB98" s="6" t="s">
        <v>205</v>
      </c>
      <c r="AC98" s="6" t="s">
        <v>205</v>
      </c>
      <c r="AD98" s="6" t="s">
        <v>205</v>
      </c>
      <c r="AE98" s="6" t="s">
        <v>205</v>
      </c>
      <c r="AF98" s="6">
        <f t="shared" si="37"/>
        <v>4735</v>
      </c>
      <c r="AG98" s="6">
        <f t="shared" si="37"/>
        <v>144517</v>
      </c>
      <c r="AH98" s="6">
        <f t="shared" si="37"/>
        <v>44091</v>
      </c>
      <c r="AI98" s="6">
        <f t="shared" si="37"/>
        <v>154816</v>
      </c>
      <c r="AJ98" s="6">
        <f t="shared" si="32"/>
        <v>125660</v>
      </c>
      <c r="AK98" s="8"/>
      <c r="AM98" s="6">
        <f t="shared" ref="AM98:AM125" si="40">SUMIFS(Y$314:Y$1118,X$314:X$1118,"&gt;0",$C$314:$C$1118,$C98,$D$314:$D$1118,$D98,$B$314:$B$1118,$B98)</f>
        <v>63547</v>
      </c>
      <c r="AN98" s="4">
        <f t="shared" si="34"/>
        <v>12</v>
      </c>
    </row>
    <row r="99" spans="1:40" x14ac:dyDescent="0.2">
      <c r="A99" s="12" t="str">
        <f t="shared" si="38"/>
        <v>2013-14januaryE40000001</v>
      </c>
      <c r="B99" s="12">
        <f t="shared" si="31"/>
        <v>1</v>
      </c>
      <c r="C99" s="12" t="s">
        <v>69</v>
      </c>
      <c r="D99" s="12" t="s">
        <v>148</v>
      </c>
      <c r="E99" s="12" t="s">
        <v>151</v>
      </c>
      <c r="F99" s="12" t="s">
        <v>152</v>
      </c>
      <c r="G99" s="74" t="s">
        <v>244</v>
      </c>
      <c r="H99" s="12" t="s">
        <v>152</v>
      </c>
      <c r="I99" s="6">
        <f t="shared" si="35"/>
        <v>0</v>
      </c>
      <c r="J99" s="6">
        <f t="shared" si="35"/>
        <v>0</v>
      </c>
      <c r="K99" s="6">
        <f t="shared" si="35"/>
        <v>3303</v>
      </c>
      <c r="L99" s="6">
        <f t="shared" si="35"/>
        <v>4299</v>
      </c>
      <c r="M99" s="6" t="s">
        <v>205</v>
      </c>
      <c r="N99" s="6">
        <f t="shared" si="39"/>
        <v>51506</v>
      </c>
      <c r="O99" s="6">
        <f t="shared" si="39"/>
        <v>66401</v>
      </c>
      <c r="P99" s="6">
        <f t="shared" si="39"/>
        <v>68025</v>
      </c>
      <c r="Q99" s="6">
        <f t="shared" si="39"/>
        <v>70485</v>
      </c>
      <c r="R99" s="6">
        <f t="shared" si="39"/>
        <v>3299</v>
      </c>
      <c r="S99" s="6">
        <f t="shared" si="39"/>
        <v>199794</v>
      </c>
      <c r="T99" s="6">
        <f t="shared" si="39"/>
        <v>264</v>
      </c>
      <c r="U99" s="6">
        <f t="shared" si="39"/>
        <v>4119</v>
      </c>
      <c r="V99" s="6">
        <f t="shared" si="39"/>
        <v>1554</v>
      </c>
      <c r="W99" s="6">
        <f t="shared" si="39"/>
        <v>29464</v>
      </c>
      <c r="X99" s="6">
        <f t="shared" si="39"/>
        <v>1379</v>
      </c>
      <c r="Y99" s="6">
        <f t="shared" si="39"/>
        <v>199794</v>
      </c>
      <c r="Z99" s="6" t="s">
        <v>205</v>
      </c>
      <c r="AA99" s="6" t="s">
        <v>205</v>
      </c>
      <c r="AB99" s="6" t="s">
        <v>205</v>
      </c>
      <c r="AC99" s="6" t="s">
        <v>205</v>
      </c>
      <c r="AD99" s="6" t="s">
        <v>205</v>
      </c>
      <c r="AE99" s="6" t="s">
        <v>205</v>
      </c>
      <c r="AF99" s="6">
        <f t="shared" si="37"/>
        <v>4119</v>
      </c>
      <c r="AG99" s="6">
        <f t="shared" si="37"/>
        <v>136564</v>
      </c>
      <c r="AH99" s="6">
        <f t="shared" si="37"/>
        <v>40368</v>
      </c>
      <c r="AI99" s="6">
        <f t="shared" si="37"/>
        <v>146389</v>
      </c>
      <c r="AJ99" s="6">
        <f t="shared" si="32"/>
        <v>122750</v>
      </c>
      <c r="AK99" s="8"/>
      <c r="AM99" s="6">
        <f t="shared" si="40"/>
        <v>58068</v>
      </c>
      <c r="AN99" s="4">
        <f t="shared" si="34"/>
        <v>1</v>
      </c>
    </row>
    <row r="100" spans="1:40" x14ac:dyDescent="0.2">
      <c r="A100" s="12" t="str">
        <f t="shared" si="38"/>
        <v>2013-14februaryE40000001</v>
      </c>
      <c r="B100" s="12">
        <f t="shared" si="31"/>
        <v>1</v>
      </c>
      <c r="C100" s="12" t="s">
        <v>69</v>
      </c>
      <c r="D100" s="12" t="s">
        <v>149</v>
      </c>
      <c r="E100" s="12" t="s">
        <v>151</v>
      </c>
      <c r="F100" s="12" t="s">
        <v>152</v>
      </c>
      <c r="G100" s="74" t="s">
        <v>244</v>
      </c>
      <c r="H100" s="12" t="s">
        <v>152</v>
      </c>
      <c r="I100" s="6">
        <f t="shared" si="35"/>
        <v>0</v>
      </c>
      <c r="J100" s="6">
        <f t="shared" si="35"/>
        <v>0</v>
      </c>
      <c r="K100" s="6">
        <f t="shared" si="35"/>
        <v>2855</v>
      </c>
      <c r="L100" s="6">
        <f t="shared" si="35"/>
        <v>3836</v>
      </c>
      <c r="M100" s="6" t="s">
        <v>205</v>
      </c>
      <c r="N100" s="6">
        <f t="shared" si="39"/>
        <v>46871</v>
      </c>
      <c r="O100" s="6">
        <f t="shared" si="39"/>
        <v>62525</v>
      </c>
      <c r="P100" s="6">
        <f t="shared" si="39"/>
        <v>63806</v>
      </c>
      <c r="Q100" s="6">
        <f t="shared" si="39"/>
        <v>66131</v>
      </c>
      <c r="R100" s="6">
        <f t="shared" si="39"/>
        <v>3420</v>
      </c>
      <c r="S100" s="6">
        <f t="shared" si="39"/>
        <v>189601</v>
      </c>
      <c r="T100" s="6">
        <f t="shared" si="39"/>
        <v>269</v>
      </c>
      <c r="U100" s="6">
        <f t="shared" si="39"/>
        <v>3972</v>
      </c>
      <c r="V100" s="6">
        <f t="shared" si="39"/>
        <v>1453</v>
      </c>
      <c r="W100" s="6">
        <f t="shared" si="39"/>
        <v>27735</v>
      </c>
      <c r="X100" s="6">
        <f t="shared" si="39"/>
        <v>1251</v>
      </c>
      <c r="Y100" s="6">
        <f t="shared" si="39"/>
        <v>189601</v>
      </c>
      <c r="Z100" s="6" t="s">
        <v>205</v>
      </c>
      <c r="AA100" s="6" t="s">
        <v>205</v>
      </c>
      <c r="AB100" s="6" t="s">
        <v>205</v>
      </c>
      <c r="AC100" s="6" t="s">
        <v>205</v>
      </c>
      <c r="AD100" s="6" t="s">
        <v>205</v>
      </c>
      <c r="AE100" s="6" t="s">
        <v>205</v>
      </c>
      <c r="AF100" s="6">
        <f t="shared" si="37"/>
        <v>3972</v>
      </c>
      <c r="AG100" s="6">
        <f t="shared" si="37"/>
        <v>125836</v>
      </c>
      <c r="AH100" s="6">
        <f t="shared" si="37"/>
        <v>38260</v>
      </c>
      <c r="AI100" s="6">
        <f t="shared" si="37"/>
        <v>134842</v>
      </c>
      <c r="AJ100" s="6">
        <f t="shared" ref="AJ100:AJ125" si="41">SUMIFS(AJ$314:AJ$1118,$C$314:$C$1118,$C100,$D$314:$D$1118,$D100,$B$314:$B$1118,$B100)</f>
        <v>111786</v>
      </c>
      <c r="AK100" s="8"/>
      <c r="AM100" s="6">
        <f t="shared" si="40"/>
        <v>55305</v>
      </c>
      <c r="AN100" s="4">
        <f t="shared" si="34"/>
        <v>2</v>
      </c>
    </row>
    <row r="101" spans="1:40" x14ac:dyDescent="0.2">
      <c r="A101" s="12" t="str">
        <f>C101&amp;D101&amp;G101</f>
        <v>2013-14marchE40000001</v>
      </c>
      <c r="B101" s="12">
        <f t="shared" si="31"/>
        <v>1</v>
      </c>
      <c r="C101" s="12" t="s">
        <v>69</v>
      </c>
      <c r="D101" s="12" t="s">
        <v>150</v>
      </c>
      <c r="E101" s="12" t="s">
        <v>151</v>
      </c>
      <c r="F101" s="12" t="s">
        <v>152</v>
      </c>
      <c r="G101" s="74" t="s">
        <v>244</v>
      </c>
      <c r="H101" s="12" t="s">
        <v>152</v>
      </c>
      <c r="I101" s="6">
        <f t="shared" si="35"/>
        <v>0</v>
      </c>
      <c r="J101" s="6">
        <f t="shared" si="35"/>
        <v>0</v>
      </c>
      <c r="K101" s="6">
        <f t="shared" si="35"/>
        <v>3066</v>
      </c>
      <c r="L101" s="6">
        <f t="shared" si="35"/>
        <v>4141</v>
      </c>
      <c r="M101" s="6" t="s">
        <v>205</v>
      </c>
      <c r="N101" s="6">
        <f t="shared" si="39"/>
        <v>51993</v>
      </c>
      <c r="O101" s="6">
        <f t="shared" si="39"/>
        <v>69538</v>
      </c>
      <c r="P101" s="6">
        <f t="shared" si="39"/>
        <v>70797</v>
      </c>
      <c r="Q101" s="6">
        <f t="shared" si="39"/>
        <v>73473</v>
      </c>
      <c r="R101" s="6">
        <f t="shared" si="39"/>
        <v>3556</v>
      </c>
      <c r="S101" s="6">
        <f t="shared" si="39"/>
        <v>209954</v>
      </c>
      <c r="T101" s="6">
        <f t="shared" si="39"/>
        <v>399</v>
      </c>
      <c r="U101" s="6">
        <f t="shared" si="39"/>
        <v>5376</v>
      </c>
      <c r="V101" s="6">
        <f t="shared" si="39"/>
        <v>1570</v>
      </c>
      <c r="W101" s="6">
        <f t="shared" si="39"/>
        <v>30897</v>
      </c>
      <c r="X101" s="6">
        <f t="shared" si="39"/>
        <v>1219</v>
      </c>
      <c r="Y101" s="6">
        <f t="shared" si="39"/>
        <v>209954</v>
      </c>
      <c r="Z101" s="6" t="s">
        <v>205</v>
      </c>
      <c r="AA101" s="6" t="s">
        <v>205</v>
      </c>
      <c r="AB101" s="6" t="s">
        <v>205</v>
      </c>
      <c r="AC101" s="6" t="s">
        <v>205</v>
      </c>
      <c r="AD101" s="6" t="s">
        <v>205</v>
      </c>
      <c r="AE101" s="6" t="s">
        <v>205</v>
      </c>
      <c r="AF101" s="6">
        <f t="shared" si="37"/>
        <v>5376</v>
      </c>
      <c r="AG101" s="6">
        <f t="shared" si="37"/>
        <v>131105</v>
      </c>
      <c r="AH101" s="6">
        <f t="shared" si="37"/>
        <v>42662</v>
      </c>
      <c r="AI101" s="6">
        <f t="shared" si="37"/>
        <v>149857</v>
      </c>
      <c r="AJ101" s="6">
        <f t="shared" si="41"/>
        <v>121811</v>
      </c>
      <c r="AK101" s="8"/>
      <c r="AM101" s="6">
        <f t="shared" si="40"/>
        <v>60731</v>
      </c>
      <c r="AN101" s="4">
        <f t="shared" si="34"/>
        <v>3</v>
      </c>
    </row>
    <row r="102" spans="1:40" x14ac:dyDescent="0.2">
      <c r="A102" s="12" t="str">
        <f t="shared" ref="A102" si="42">C102&amp;D102&amp;G102</f>
        <v>2014-15aprilE40000001</v>
      </c>
      <c r="B102" s="12">
        <f t="shared" si="31"/>
        <v>1</v>
      </c>
      <c r="C102" s="12" t="s">
        <v>196</v>
      </c>
      <c r="D102" s="12" t="s">
        <v>139</v>
      </c>
      <c r="E102" s="12" t="s">
        <v>151</v>
      </c>
      <c r="F102" s="12" t="s">
        <v>152</v>
      </c>
      <c r="G102" s="74" t="s">
        <v>244</v>
      </c>
      <c r="H102" s="12" t="s">
        <v>152</v>
      </c>
      <c r="I102" s="6">
        <f t="shared" si="35"/>
        <v>0</v>
      </c>
      <c r="J102" s="6">
        <f t="shared" si="35"/>
        <v>0</v>
      </c>
      <c r="K102" s="6">
        <f t="shared" si="35"/>
        <v>3147</v>
      </c>
      <c r="L102" s="6">
        <f t="shared" si="35"/>
        <v>4286</v>
      </c>
      <c r="M102" s="6" t="s">
        <v>205</v>
      </c>
      <c r="N102" s="6">
        <f t="shared" si="39"/>
        <v>50076</v>
      </c>
      <c r="O102" s="6">
        <f t="shared" si="39"/>
        <v>67963</v>
      </c>
      <c r="P102" s="6">
        <f t="shared" si="39"/>
        <v>69217</v>
      </c>
      <c r="Q102" s="6">
        <f t="shared" si="39"/>
        <v>72055</v>
      </c>
      <c r="R102" s="6">
        <f t="shared" si="39"/>
        <v>4446</v>
      </c>
      <c r="S102" s="6">
        <f t="shared" si="39"/>
        <v>212805</v>
      </c>
      <c r="T102" s="6">
        <f t="shared" si="39"/>
        <v>488</v>
      </c>
      <c r="U102" s="6">
        <f t="shared" si="39"/>
        <v>5667</v>
      </c>
      <c r="V102" s="6">
        <f t="shared" si="39"/>
        <v>1453</v>
      </c>
      <c r="W102" s="6">
        <f t="shared" si="39"/>
        <v>30454</v>
      </c>
      <c r="X102" s="6">
        <f t="shared" si="39"/>
        <v>2130</v>
      </c>
      <c r="Y102" s="6">
        <f t="shared" si="39"/>
        <v>212805</v>
      </c>
      <c r="Z102" s="6" t="s">
        <v>205</v>
      </c>
      <c r="AA102" s="6" t="s">
        <v>205</v>
      </c>
      <c r="AB102" s="6" t="s">
        <v>205</v>
      </c>
      <c r="AC102" s="6" t="s">
        <v>205</v>
      </c>
      <c r="AD102" s="6" t="s">
        <v>205</v>
      </c>
      <c r="AE102" s="6" t="s">
        <v>205</v>
      </c>
      <c r="AF102" s="6">
        <f t="shared" si="37"/>
        <v>5667</v>
      </c>
      <c r="AG102" s="6">
        <f t="shared" si="37"/>
        <v>125193</v>
      </c>
      <c r="AH102" s="6">
        <f t="shared" si="37"/>
        <v>40818</v>
      </c>
      <c r="AI102" s="6">
        <f t="shared" si="37"/>
        <v>142382</v>
      </c>
      <c r="AJ102" s="6">
        <f t="shared" si="41"/>
        <v>118006</v>
      </c>
      <c r="AK102" s="8"/>
      <c r="AM102" s="6">
        <f t="shared" si="40"/>
        <v>173477</v>
      </c>
      <c r="AN102" s="4">
        <f t="shared" si="34"/>
        <v>4</v>
      </c>
    </row>
    <row r="103" spans="1:40" x14ac:dyDescent="0.2">
      <c r="A103" s="12" t="str">
        <f>C103&amp;D103&amp;G103</f>
        <v>2014-15mayE40000001</v>
      </c>
      <c r="B103" s="12">
        <f t="shared" si="31"/>
        <v>1</v>
      </c>
      <c r="C103" s="12" t="s">
        <v>196</v>
      </c>
      <c r="D103" s="12" t="s">
        <v>140</v>
      </c>
      <c r="E103" s="12" t="s">
        <v>151</v>
      </c>
      <c r="F103" s="12" t="s">
        <v>152</v>
      </c>
      <c r="G103" s="74" t="s">
        <v>244</v>
      </c>
      <c r="H103" s="12" t="s">
        <v>152</v>
      </c>
      <c r="I103" s="6">
        <f t="shared" si="35"/>
        <v>0</v>
      </c>
      <c r="J103" s="6">
        <f t="shared" si="35"/>
        <v>0</v>
      </c>
      <c r="K103" s="6">
        <f t="shared" si="35"/>
        <v>3188</v>
      </c>
      <c r="L103" s="6">
        <f t="shared" si="35"/>
        <v>4417</v>
      </c>
      <c r="M103" s="6" t="s">
        <v>205</v>
      </c>
      <c r="N103" s="6">
        <f t="shared" si="39"/>
        <v>53237</v>
      </c>
      <c r="O103" s="6">
        <f t="shared" si="39"/>
        <v>72322</v>
      </c>
      <c r="P103" s="6">
        <f t="shared" si="39"/>
        <v>73298</v>
      </c>
      <c r="Q103" s="6">
        <f t="shared" si="39"/>
        <v>76451</v>
      </c>
      <c r="R103" s="6">
        <f t="shared" si="39"/>
        <v>5053</v>
      </c>
      <c r="S103" s="6">
        <f t="shared" si="39"/>
        <v>225539</v>
      </c>
      <c r="T103" s="6">
        <f t="shared" si="39"/>
        <v>498</v>
      </c>
      <c r="U103" s="6">
        <f t="shared" si="39"/>
        <v>6633</v>
      </c>
      <c r="V103" s="6">
        <f t="shared" si="39"/>
        <v>1552</v>
      </c>
      <c r="W103" s="6">
        <f t="shared" si="39"/>
        <v>33123</v>
      </c>
      <c r="X103" s="6">
        <f t="shared" si="39"/>
        <v>2411</v>
      </c>
      <c r="Y103" s="6">
        <f t="shared" si="39"/>
        <v>225539</v>
      </c>
      <c r="Z103" s="6" t="s">
        <v>205</v>
      </c>
      <c r="AA103" s="6" t="s">
        <v>205</v>
      </c>
      <c r="AB103" s="6" t="s">
        <v>205</v>
      </c>
      <c r="AC103" s="6" t="s">
        <v>205</v>
      </c>
      <c r="AD103" s="6" t="s">
        <v>205</v>
      </c>
      <c r="AE103" s="6" t="s">
        <v>205</v>
      </c>
      <c r="AF103" s="6">
        <f t="shared" si="37"/>
        <v>6633</v>
      </c>
      <c r="AG103" s="6">
        <f t="shared" si="37"/>
        <v>129841</v>
      </c>
      <c r="AH103" s="6">
        <f t="shared" si="37"/>
        <v>44935</v>
      </c>
      <c r="AI103" s="6">
        <f t="shared" si="37"/>
        <v>150481</v>
      </c>
      <c r="AJ103" s="6">
        <f t="shared" si="41"/>
        <v>122783</v>
      </c>
      <c r="AK103" s="8"/>
      <c r="AM103" s="6">
        <f t="shared" si="40"/>
        <v>225539</v>
      </c>
      <c r="AN103" s="4">
        <f t="shared" si="34"/>
        <v>5</v>
      </c>
    </row>
    <row r="104" spans="1:40" x14ac:dyDescent="0.2">
      <c r="A104" s="12" t="str">
        <f t="shared" ref="A104" si="43">C104&amp;D104&amp;G104</f>
        <v>2014-15juneE40000001</v>
      </c>
      <c r="B104" s="12">
        <f t="shared" si="31"/>
        <v>1</v>
      </c>
      <c r="C104" s="12" t="s">
        <v>196</v>
      </c>
      <c r="D104" s="12" t="s">
        <v>141</v>
      </c>
      <c r="E104" s="12" t="s">
        <v>151</v>
      </c>
      <c r="F104" s="12" t="s">
        <v>152</v>
      </c>
      <c r="G104" s="74" t="s">
        <v>244</v>
      </c>
      <c r="H104" s="12" t="s">
        <v>152</v>
      </c>
      <c r="I104" s="6">
        <f t="shared" si="35"/>
        <v>0</v>
      </c>
      <c r="J104" s="6">
        <f t="shared" si="35"/>
        <v>0</v>
      </c>
      <c r="K104" s="6">
        <f t="shared" si="35"/>
        <v>3103</v>
      </c>
      <c r="L104" s="6">
        <f t="shared" si="35"/>
        <v>4391</v>
      </c>
      <c r="M104" s="6" t="s">
        <v>205</v>
      </c>
      <c r="N104" s="6">
        <f t="shared" si="39"/>
        <v>49637</v>
      </c>
      <c r="O104" s="6">
        <f t="shared" si="39"/>
        <v>68657</v>
      </c>
      <c r="P104" s="6">
        <f t="shared" si="39"/>
        <v>69517</v>
      </c>
      <c r="Q104" s="6">
        <f t="shared" si="39"/>
        <v>72839</v>
      </c>
      <c r="R104" s="6">
        <f t="shared" si="39"/>
        <v>8440</v>
      </c>
      <c r="S104" s="6">
        <f t="shared" si="39"/>
        <v>225294</v>
      </c>
      <c r="T104" s="6">
        <f t="shared" si="39"/>
        <v>516</v>
      </c>
      <c r="U104" s="6">
        <f t="shared" si="39"/>
        <v>6826</v>
      </c>
      <c r="V104" s="6">
        <f t="shared" si="39"/>
        <v>1462</v>
      </c>
      <c r="W104" s="6">
        <f t="shared" si="39"/>
        <v>32596</v>
      </c>
      <c r="X104" s="6">
        <f t="shared" si="39"/>
        <v>3092</v>
      </c>
      <c r="Y104" s="6">
        <f t="shared" si="39"/>
        <v>225294</v>
      </c>
      <c r="Z104" s="6" t="s">
        <v>205</v>
      </c>
      <c r="AA104" s="6" t="s">
        <v>205</v>
      </c>
      <c r="AB104" s="6" t="s">
        <v>205</v>
      </c>
      <c r="AC104" s="6" t="s">
        <v>205</v>
      </c>
      <c r="AD104" s="6" t="s">
        <v>205</v>
      </c>
      <c r="AE104" s="6" t="s">
        <v>205</v>
      </c>
      <c r="AF104" s="6">
        <f t="shared" si="37"/>
        <v>6826</v>
      </c>
      <c r="AG104" s="6">
        <f t="shared" si="37"/>
        <v>126374</v>
      </c>
      <c r="AH104" s="6">
        <f t="shared" si="37"/>
        <v>43771</v>
      </c>
      <c r="AI104" s="6">
        <f t="shared" si="37"/>
        <v>145282</v>
      </c>
      <c r="AJ104" s="6">
        <f t="shared" si="41"/>
        <v>117799</v>
      </c>
      <c r="AK104" s="8"/>
      <c r="AM104" s="6">
        <f t="shared" si="40"/>
        <v>225294</v>
      </c>
      <c r="AN104" s="4">
        <f t="shared" si="34"/>
        <v>6</v>
      </c>
    </row>
    <row r="105" spans="1:40" x14ac:dyDescent="0.2">
      <c r="A105" s="12" t="str">
        <f>C105&amp;D105&amp;G105</f>
        <v>2014-15julyE40000001</v>
      </c>
      <c r="B105" s="12">
        <f t="shared" si="31"/>
        <v>1</v>
      </c>
      <c r="C105" s="12" t="s">
        <v>196</v>
      </c>
      <c r="D105" s="12" t="s">
        <v>142</v>
      </c>
      <c r="E105" s="12" t="s">
        <v>151</v>
      </c>
      <c r="F105" s="12" t="s">
        <v>152</v>
      </c>
      <c r="G105" s="74" t="s">
        <v>244</v>
      </c>
      <c r="H105" s="12" t="s">
        <v>152</v>
      </c>
      <c r="I105" s="6">
        <f t="shared" si="35"/>
        <v>0</v>
      </c>
      <c r="J105" s="6">
        <f t="shared" si="35"/>
        <v>0</v>
      </c>
      <c r="K105" s="6">
        <f t="shared" si="35"/>
        <v>3207</v>
      </c>
      <c r="L105" s="6">
        <f t="shared" si="35"/>
        <v>4650</v>
      </c>
      <c r="M105" s="6" t="s">
        <v>205</v>
      </c>
      <c r="N105" s="6">
        <f t="shared" si="39"/>
        <v>49441</v>
      </c>
      <c r="O105" s="6">
        <f t="shared" si="39"/>
        <v>71018</v>
      </c>
      <c r="P105" s="6">
        <f t="shared" si="39"/>
        <v>71388</v>
      </c>
      <c r="Q105" s="6">
        <f t="shared" si="39"/>
        <v>75468</v>
      </c>
      <c r="R105" s="6">
        <f t="shared" si="39"/>
        <v>11843</v>
      </c>
      <c r="S105" s="6">
        <f t="shared" si="39"/>
        <v>243793</v>
      </c>
      <c r="T105" s="6">
        <f t="shared" si="39"/>
        <v>699</v>
      </c>
      <c r="U105" s="6">
        <f t="shared" si="39"/>
        <v>6351</v>
      </c>
      <c r="V105" s="6">
        <f t="shared" si="39"/>
        <v>1650</v>
      </c>
      <c r="W105" s="6">
        <f t="shared" si="39"/>
        <v>34686</v>
      </c>
      <c r="X105" s="6">
        <f t="shared" si="39"/>
        <v>3587</v>
      </c>
      <c r="Y105" s="6">
        <f t="shared" si="39"/>
        <v>243793</v>
      </c>
      <c r="Z105" s="6" t="s">
        <v>205</v>
      </c>
      <c r="AA105" s="6" t="s">
        <v>205</v>
      </c>
      <c r="AB105" s="6" t="s">
        <v>205</v>
      </c>
      <c r="AC105" s="6" t="s">
        <v>205</v>
      </c>
      <c r="AD105" s="6" t="s">
        <v>205</v>
      </c>
      <c r="AE105" s="6" t="s">
        <v>205</v>
      </c>
      <c r="AF105" s="6">
        <f t="shared" si="37"/>
        <v>6351</v>
      </c>
      <c r="AG105" s="6">
        <f t="shared" si="37"/>
        <v>134314</v>
      </c>
      <c r="AH105" s="6">
        <f t="shared" si="37"/>
        <v>45825</v>
      </c>
      <c r="AI105" s="6">
        <f t="shared" si="37"/>
        <v>150252</v>
      </c>
      <c r="AJ105" s="6">
        <f t="shared" si="41"/>
        <v>120649</v>
      </c>
      <c r="AK105" s="8"/>
      <c r="AM105" s="6">
        <f t="shared" si="40"/>
        <v>243793</v>
      </c>
      <c r="AN105" s="4">
        <f t="shared" si="34"/>
        <v>7</v>
      </c>
    </row>
    <row r="106" spans="1:40" x14ac:dyDescent="0.2">
      <c r="A106" s="12" t="str">
        <f t="shared" ref="A106" si="44">C106&amp;D106&amp;G106</f>
        <v>2014-15augustE40000001</v>
      </c>
      <c r="B106" s="12">
        <f t="shared" si="31"/>
        <v>1</v>
      </c>
      <c r="C106" s="12" t="s">
        <v>196</v>
      </c>
      <c r="D106" s="12" t="s">
        <v>143</v>
      </c>
      <c r="E106" s="12" t="s">
        <v>151</v>
      </c>
      <c r="F106" s="12" t="s">
        <v>152</v>
      </c>
      <c r="G106" s="74" t="s">
        <v>244</v>
      </c>
      <c r="H106" s="12" t="s">
        <v>152</v>
      </c>
      <c r="I106" s="6">
        <f t="shared" ref="I106:L125" si="45">SUMIFS(I$314:I$1118,$C$314:$C$1118,$C106,$D$314:$D$1118,$D106,$B$314:$B$1118,$B106)</f>
        <v>0</v>
      </c>
      <c r="J106" s="6">
        <f t="shared" si="45"/>
        <v>0</v>
      </c>
      <c r="K106" s="6">
        <f t="shared" si="45"/>
        <v>3265</v>
      </c>
      <c r="L106" s="6">
        <f t="shared" si="45"/>
        <v>4482</v>
      </c>
      <c r="M106" s="6" t="s">
        <v>205</v>
      </c>
      <c r="N106" s="6">
        <f t="shared" ref="N106:Y115" si="46">SUMIFS(N$314:N$1118,$C$314:$C$1118,$C106,$D$314:$D$1118,$D106,$B$314:$B$1118,$B106)</f>
        <v>48106</v>
      </c>
      <c r="O106" s="6">
        <f t="shared" si="46"/>
        <v>66495</v>
      </c>
      <c r="P106" s="6">
        <f t="shared" si="46"/>
        <v>67800</v>
      </c>
      <c r="Q106" s="6">
        <f t="shared" si="46"/>
        <v>70849</v>
      </c>
      <c r="R106" s="6">
        <f t="shared" si="46"/>
        <v>5894</v>
      </c>
      <c r="S106" s="6">
        <f t="shared" si="46"/>
        <v>217885</v>
      </c>
      <c r="T106" s="6">
        <f t="shared" si="46"/>
        <v>604</v>
      </c>
      <c r="U106" s="6">
        <f t="shared" si="46"/>
        <v>5575</v>
      </c>
      <c r="V106" s="6">
        <f t="shared" si="46"/>
        <v>1533</v>
      </c>
      <c r="W106" s="6">
        <f t="shared" si="46"/>
        <v>32123</v>
      </c>
      <c r="X106" s="6">
        <f t="shared" si="46"/>
        <v>2859</v>
      </c>
      <c r="Y106" s="6">
        <f t="shared" si="46"/>
        <v>217885</v>
      </c>
      <c r="Z106" s="6" t="s">
        <v>205</v>
      </c>
      <c r="AA106" s="6" t="s">
        <v>205</v>
      </c>
      <c r="AB106" s="6" t="s">
        <v>205</v>
      </c>
      <c r="AC106" s="6" t="s">
        <v>205</v>
      </c>
      <c r="AD106" s="6" t="s">
        <v>205</v>
      </c>
      <c r="AE106" s="6" t="s">
        <v>205</v>
      </c>
      <c r="AF106" s="6">
        <f t="shared" ref="AF106:AI125" si="47">SUMIFS(AF$314:AF$1118,$C$314:$C$1118,$C106,$D$314:$D$1118,$D106,$B$314:$B$1118,$B106)</f>
        <v>5575</v>
      </c>
      <c r="AG106" s="6">
        <f t="shared" si="47"/>
        <v>126960</v>
      </c>
      <c r="AH106" s="6">
        <f t="shared" si="47"/>
        <v>42985</v>
      </c>
      <c r="AI106" s="6">
        <f t="shared" si="47"/>
        <v>143246</v>
      </c>
      <c r="AJ106" s="6">
        <f t="shared" si="41"/>
        <v>116234</v>
      </c>
      <c r="AK106" s="8"/>
      <c r="AM106" s="6">
        <f t="shared" si="40"/>
        <v>217885</v>
      </c>
      <c r="AN106" s="4">
        <f t="shared" si="34"/>
        <v>8</v>
      </c>
    </row>
    <row r="107" spans="1:40" x14ac:dyDescent="0.2">
      <c r="A107" s="12" t="str">
        <f>C107&amp;D107&amp;G107</f>
        <v>2014-15septemberE40000001</v>
      </c>
      <c r="B107" s="12">
        <f t="shared" si="31"/>
        <v>1</v>
      </c>
      <c r="C107" s="12" t="s">
        <v>196</v>
      </c>
      <c r="D107" s="12" t="s">
        <v>144</v>
      </c>
      <c r="E107" s="12" t="s">
        <v>151</v>
      </c>
      <c r="F107" s="12" t="s">
        <v>152</v>
      </c>
      <c r="G107" s="74" t="s">
        <v>244</v>
      </c>
      <c r="H107" s="12" t="s">
        <v>152</v>
      </c>
      <c r="I107" s="6">
        <f t="shared" si="45"/>
        <v>0</v>
      </c>
      <c r="J107" s="6">
        <f t="shared" si="45"/>
        <v>0</v>
      </c>
      <c r="K107" s="6">
        <f t="shared" si="45"/>
        <v>3070</v>
      </c>
      <c r="L107" s="6">
        <f t="shared" si="45"/>
        <v>4329</v>
      </c>
      <c r="M107" s="6" t="s">
        <v>205</v>
      </c>
      <c r="N107" s="6">
        <f t="shared" si="46"/>
        <v>49329</v>
      </c>
      <c r="O107" s="6">
        <f t="shared" si="46"/>
        <v>67633</v>
      </c>
      <c r="P107" s="6">
        <f t="shared" si="46"/>
        <v>67812</v>
      </c>
      <c r="Q107" s="6">
        <f t="shared" si="46"/>
        <v>70994</v>
      </c>
      <c r="R107" s="6">
        <f t="shared" si="46"/>
        <v>6581</v>
      </c>
      <c r="S107" s="6">
        <f t="shared" si="46"/>
        <v>219753</v>
      </c>
      <c r="T107" s="6">
        <f t="shared" si="46"/>
        <v>567</v>
      </c>
      <c r="U107" s="6">
        <f t="shared" si="46"/>
        <v>5219</v>
      </c>
      <c r="V107" s="6">
        <f t="shared" si="46"/>
        <v>1539</v>
      </c>
      <c r="W107" s="6">
        <f t="shared" si="46"/>
        <v>32231</v>
      </c>
      <c r="X107" s="6">
        <f t="shared" si="46"/>
        <v>3495</v>
      </c>
      <c r="Y107" s="6">
        <f t="shared" si="46"/>
        <v>219753</v>
      </c>
      <c r="Z107" s="6" t="s">
        <v>205</v>
      </c>
      <c r="AA107" s="6" t="s">
        <v>205</v>
      </c>
      <c r="AB107" s="6" t="s">
        <v>205</v>
      </c>
      <c r="AC107" s="6" t="s">
        <v>205</v>
      </c>
      <c r="AD107" s="6" t="s">
        <v>205</v>
      </c>
      <c r="AE107" s="6" t="s">
        <v>205</v>
      </c>
      <c r="AF107" s="6">
        <f t="shared" si="47"/>
        <v>5219</v>
      </c>
      <c r="AG107" s="6">
        <f t="shared" si="47"/>
        <v>127016</v>
      </c>
      <c r="AH107" s="6">
        <f t="shared" si="47"/>
        <v>41958</v>
      </c>
      <c r="AI107" s="6">
        <f t="shared" si="47"/>
        <v>141199</v>
      </c>
      <c r="AJ107" s="6">
        <f t="shared" si="41"/>
        <v>116114</v>
      </c>
      <c r="AK107" s="8"/>
      <c r="AM107" s="6">
        <f t="shared" si="40"/>
        <v>219753</v>
      </c>
      <c r="AN107" s="4">
        <f t="shared" si="34"/>
        <v>9</v>
      </c>
    </row>
    <row r="108" spans="1:40" x14ac:dyDescent="0.2">
      <c r="A108" s="12" t="str">
        <f t="shared" ref="A108" si="48">C108&amp;D108&amp;G108</f>
        <v>2014-15octoberE40000001</v>
      </c>
      <c r="B108" s="12">
        <f t="shared" si="31"/>
        <v>1</v>
      </c>
      <c r="C108" s="12" t="s">
        <v>196</v>
      </c>
      <c r="D108" s="12" t="s">
        <v>145</v>
      </c>
      <c r="E108" s="12" t="s">
        <v>151</v>
      </c>
      <c r="F108" s="12" t="s">
        <v>152</v>
      </c>
      <c r="G108" s="74" t="s">
        <v>244</v>
      </c>
      <c r="H108" s="12" t="s">
        <v>152</v>
      </c>
      <c r="I108" s="6">
        <f t="shared" si="45"/>
        <v>0</v>
      </c>
      <c r="J108" s="6">
        <f t="shared" si="45"/>
        <v>0</v>
      </c>
      <c r="K108" s="6">
        <f t="shared" si="45"/>
        <v>3510</v>
      </c>
      <c r="L108" s="6">
        <f t="shared" si="45"/>
        <v>4958</v>
      </c>
      <c r="M108" s="6" t="s">
        <v>205</v>
      </c>
      <c r="N108" s="6">
        <f t="shared" si="46"/>
        <v>52321</v>
      </c>
      <c r="O108" s="6">
        <f t="shared" si="46"/>
        <v>71420</v>
      </c>
      <c r="P108" s="6">
        <f t="shared" si="46"/>
        <v>71882</v>
      </c>
      <c r="Q108" s="6">
        <f t="shared" si="46"/>
        <v>75999</v>
      </c>
      <c r="R108" s="6">
        <f t="shared" si="46"/>
        <v>5884</v>
      </c>
      <c r="S108" s="6">
        <f t="shared" si="46"/>
        <v>233584</v>
      </c>
      <c r="T108" s="6">
        <f t="shared" si="46"/>
        <v>727</v>
      </c>
      <c r="U108" s="6">
        <f t="shared" si="46"/>
        <v>6899</v>
      </c>
      <c r="V108" s="6">
        <f t="shared" si="46"/>
        <v>1635</v>
      </c>
      <c r="W108" s="6">
        <f t="shared" si="46"/>
        <v>33226</v>
      </c>
      <c r="X108" s="6">
        <f t="shared" si="46"/>
        <v>3756</v>
      </c>
      <c r="Y108" s="6">
        <f t="shared" si="46"/>
        <v>233584</v>
      </c>
      <c r="Z108" s="6" t="s">
        <v>205</v>
      </c>
      <c r="AA108" s="6" t="s">
        <v>205</v>
      </c>
      <c r="AB108" s="6" t="s">
        <v>205</v>
      </c>
      <c r="AC108" s="6" t="s">
        <v>205</v>
      </c>
      <c r="AD108" s="6" t="s">
        <v>205</v>
      </c>
      <c r="AE108" s="6" t="s">
        <v>205</v>
      </c>
      <c r="AF108" s="6">
        <f t="shared" si="47"/>
        <v>6899</v>
      </c>
      <c r="AG108" s="6">
        <f t="shared" si="47"/>
        <v>128323</v>
      </c>
      <c r="AH108" s="6">
        <f t="shared" si="47"/>
        <v>43695</v>
      </c>
      <c r="AI108" s="6">
        <f t="shared" si="47"/>
        <v>147266</v>
      </c>
      <c r="AJ108" s="6">
        <f t="shared" si="41"/>
        <v>120871</v>
      </c>
      <c r="AK108" s="8"/>
      <c r="AM108" s="6">
        <f t="shared" si="40"/>
        <v>233584</v>
      </c>
      <c r="AN108" s="4">
        <f t="shared" si="34"/>
        <v>10</v>
      </c>
    </row>
    <row r="109" spans="1:40" x14ac:dyDescent="0.2">
      <c r="A109" s="12" t="str">
        <f>C109&amp;D109&amp;G109</f>
        <v>2014-15novemberE40000001</v>
      </c>
      <c r="B109" s="12">
        <f t="shared" si="31"/>
        <v>1</v>
      </c>
      <c r="C109" s="12" t="s">
        <v>196</v>
      </c>
      <c r="D109" s="12" t="s">
        <v>146</v>
      </c>
      <c r="E109" s="12" t="s">
        <v>151</v>
      </c>
      <c r="F109" s="12" t="s">
        <v>152</v>
      </c>
      <c r="G109" s="74" t="s">
        <v>244</v>
      </c>
      <c r="H109" s="12" t="s">
        <v>152</v>
      </c>
      <c r="I109" s="6">
        <f t="shared" si="45"/>
        <v>0</v>
      </c>
      <c r="J109" s="6">
        <f t="shared" si="45"/>
        <v>0</v>
      </c>
      <c r="K109" s="6">
        <f t="shared" si="45"/>
        <v>3557</v>
      </c>
      <c r="L109" s="6">
        <f t="shared" si="45"/>
        <v>5146</v>
      </c>
      <c r="M109" s="6" t="s">
        <v>205</v>
      </c>
      <c r="N109" s="6">
        <f t="shared" si="46"/>
        <v>50793</v>
      </c>
      <c r="O109" s="6">
        <f t="shared" si="46"/>
        <v>71703</v>
      </c>
      <c r="P109" s="6">
        <f t="shared" si="46"/>
        <v>72354</v>
      </c>
      <c r="Q109" s="6">
        <f t="shared" si="46"/>
        <v>76680</v>
      </c>
      <c r="R109" s="6">
        <f t="shared" si="46"/>
        <v>5606</v>
      </c>
      <c r="S109" s="6">
        <f t="shared" si="46"/>
        <v>226624</v>
      </c>
      <c r="T109" s="6">
        <f t="shared" si="46"/>
        <v>798</v>
      </c>
      <c r="U109" s="6">
        <f t="shared" si="46"/>
        <v>7617</v>
      </c>
      <c r="V109" s="6">
        <f t="shared" si="46"/>
        <v>1562</v>
      </c>
      <c r="W109" s="6">
        <f t="shared" si="46"/>
        <v>32295</v>
      </c>
      <c r="X109" s="6">
        <f t="shared" si="46"/>
        <v>3448</v>
      </c>
      <c r="Y109" s="6">
        <f t="shared" si="46"/>
        <v>226624</v>
      </c>
      <c r="Z109" s="6" t="s">
        <v>205</v>
      </c>
      <c r="AA109" s="6" t="s">
        <v>205</v>
      </c>
      <c r="AB109" s="6" t="s">
        <v>205</v>
      </c>
      <c r="AC109" s="6" t="s">
        <v>205</v>
      </c>
      <c r="AD109" s="6" t="s">
        <v>205</v>
      </c>
      <c r="AE109" s="6" t="s">
        <v>205</v>
      </c>
      <c r="AF109" s="6">
        <f t="shared" si="47"/>
        <v>7617</v>
      </c>
      <c r="AG109" s="6">
        <f t="shared" si="47"/>
        <v>123791</v>
      </c>
      <c r="AH109" s="6">
        <f t="shared" si="47"/>
        <v>41990</v>
      </c>
      <c r="AI109" s="6">
        <f t="shared" si="47"/>
        <v>144810</v>
      </c>
      <c r="AJ109" s="6">
        <f t="shared" si="41"/>
        <v>120305</v>
      </c>
      <c r="AK109" s="8"/>
      <c r="AM109" s="6">
        <f t="shared" si="40"/>
        <v>226624</v>
      </c>
      <c r="AN109" s="4">
        <f t="shared" si="34"/>
        <v>11</v>
      </c>
    </row>
    <row r="110" spans="1:40" x14ac:dyDescent="0.2">
      <c r="A110" s="12" t="str">
        <f t="shared" ref="A110" si="49">C110&amp;D110&amp;G110</f>
        <v>2014-15decemberE40000001</v>
      </c>
      <c r="B110" s="12">
        <f t="shared" si="31"/>
        <v>1</v>
      </c>
      <c r="C110" s="12" t="s">
        <v>196</v>
      </c>
      <c r="D110" s="12" t="s">
        <v>147</v>
      </c>
      <c r="E110" s="12" t="s">
        <v>151</v>
      </c>
      <c r="F110" s="12" t="s">
        <v>152</v>
      </c>
      <c r="G110" s="74" t="s">
        <v>244</v>
      </c>
      <c r="H110" s="12" t="s">
        <v>152</v>
      </c>
      <c r="I110" s="6">
        <f t="shared" si="45"/>
        <v>0</v>
      </c>
      <c r="J110" s="6">
        <f t="shared" si="45"/>
        <v>0</v>
      </c>
      <c r="K110" s="6">
        <f t="shared" si="45"/>
        <v>3785</v>
      </c>
      <c r="L110" s="6">
        <f t="shared" si="45"/>
        <v>6201</v>
      </c>
      <c r="M110" s="6" t="s">
        <v>205</v>
      </c>
      <c r="N110" s="6">
        <f t="shared" si="46"/>
        <v>50473</v>
      </c>
      <c r="O110" s="6">
        <f t="shared" si="46"/>
        <v>83265</v>
      </c>
      <c r="P110" s="6">
        <f t="shared" si="46"/>
        <v>80212</v>
      </c>
      <c r="Q110" s="6">
        <f t="shared" si="46"/>
        <v>89213</v>
      </c>
      <c r="R110" s="6">
        <f t="shared" si="46"/>
        <v>10835</v>
      </c>
      <c r="S110" s="6">
        <f t="shared" si="46"/>
        <v>253650</v>
      </c>
      <c r="T110" s="6">
        <f t="shared" si="46"/>
        <v>1130</v>
      </c>
      <c r="U110" s="6">
        <f t="shared" si="46"/>
        <v>10375</v>
      </c>
      <c r="V110" s="6">
        <f t="shared" si="46"/>
        <v>1768</v>
      </c>
      <c r="W110" s="6">
        <f t="shared" si="46"/>
        <v>35279</v>
      </c>
      <c r="X110" s="6">
        <f t="shared" si="46"/>
        <v>3448</v>
      </c>
      <c r="Y110" s="6">
        <f t="shared" si="46"/>
        <v>253650</v>
      </c>
      <c r="Z110" s="6" t="s">
        <v>205</v>
      </c>
      <c r="AA110" s="6" t="s">
        <v>205</v>
      </c>
      <c r="AB110" s="6" t="s">
        <v>205</v>
      </c>
      <c r="AC110" s="6" t="s">
        <v>205</v>
      </c>
      <c r="AD110" s="6" t="s">
        <v>205</v>
      </c>
      <c r="AE110" s="6" t="s">
        <v>205</v>
      </c>
      <c r="AF110" s="6">
        <f t="shared" si="47"/>
        <v>10375</v>
      </c>
      <c r="AG110" s="6">
        <f t="shared" si="47"/>
        <v>139985</v>
      </c>
      <c r="AH110" s="6">
        <f t="shared" si="47"/>
        <v>46141</v>
      </c>
      <c r="AI110" s="6">
        <f t="shared" si="47"/>
        <v>154862</v>
      </c>
      <c r="AJ110" s="6">
        <f t="shared" si="41"/>
        <v>129560</v>
      </c>
      <c r="AK110" s="8"/>
      <c r="AM110" s="6">
        <f t="shared" si="40"/>
        <v>253650</v>
      </c>
      <c r="AN110" s="4">
        <f t="shared" si="34"/>
        <v>12</v>
      </c>
    </row>
    <row r="111" spans="1:40" x14ac:dyDescent="0.2">
      <c r="A111" s="12" t="str">
        <f>C111&amp;D111&amp;G111</f>
        <v>2014-15januaryE40000001</v>
      </c>
      <c r="B111" s="12">
        <f t="shared" si="31"/>
        <v>1</v>
      </c>
      <c r="C111" s="12" t="s">
        <v>196</v>
      </c>
      <c r="D111" s="12" t="s">
        <v>148</v>
      </c>
      <c r="E111" s="12" t="s">
        <v>151</v>
      </c>
      <c r="F111" s="12" t="s">
        <v>152</v>
      </c>
      <c r="G111" s="74" t="s">
        <v>244</v>
      </c>
      <c r="H111" s="12" t="s">
        <v>152</v>
      </c>
      <c r="I111" s="6">
        <f t="shared" si="45"/>
        <v>0</v>
      </c>
      <c r="J111" s="6">
        <f t="shared" si="45"/>
        <v>0</v>
      </c>
      <c r="K111" s="6">
        <f t="shared" si="45"/>
        <v>3901</v>
      </c>
      <c r="L111" s="6">
        <f t="shared" si="45"/>
        <v>5717</v>
      </c>
      <c r="M111" s="6" t="s">
        <v>205</v>
      </c>
      <c r="N111" s="6">
        <f t="shared" si="46"/>
        <v>50994</v>
      </c>
      <c r="O111" s="6">
        <f t="shared" si="46"/>
        <v>75064</v>
      </c>
      <c r="P111" s="6">
        <f t="shared" si="46"/>
        <v>74959</v>
      </c>
      <c r="Q111" s="6">
        <f t="shared" si="46"/>
        <v>80566</v>
      </c>
      <c r="R111" s="6">
        <f t="shared" si="46"/>
        <v>3856</v>
      </c>
      <c r="S111" s="6">
        <f t="shared" si="46"/>
        <v>224073</v>
      </c>
      <c r="T111" s="6">
        <f t="shared" si="46"/>
        <v>574</v>
      </c>
      <c r="U111" s="6">
        <f t="shared" si="46"/>
        <v>7540</v>
      </c>
      <c r="V111" s="6">
        <f t="shared" si="46"/>
        <v>1578</v>
      </c>
      <c r="W111" s="6">
        <f t="shared" si="46"/>
        <v>31651</v>
      </c>
      <c r="X111" s="6">
        <f t="shared" si="46"/>
        <v>3738</v>
      </c>
      <c r="Y111" s="6">
        <f t="shared" si="46"/>
        <v>224073</v>
      </c>
      <c r="Z111" s="6" t="s">
        <v>205</v>
      </c>
      <c r="AA111" s="6" t="s">
        <v>205</v>
      </c>
      <c r="AB111" s="6" t="s">
        <v>205</v>
      </c>
      <c r="AC111" s="6" t="s">
        <v>205</v>
      </c>
      <c r="AD111" s="6" t="s">
        <v>205</v>
      </c>
      <c r="AE111" s="6" t="s">
        <v>205</v>
      </c>
      <c r="AF111" s="6">
        <f t="shared" si="47"/>
        <v>7540</v>
      </c>
      <c r="AG111" s="6">
        <f t="shared" si="47"/>
        <v>125329</v>
      </c>
      <c r="AH111" s="6">
        <f t="shared" si="47"/>
        <v>41374</v>
      </c>
      <c r="AI111" s="6">
        <f t="shared" si="47"/>
        <v>142490</v>
      </c>
      <c r="AJ111" s="6">
        <f t="shared" si="41"/>
        <v>124337</v>
      </c>
      <c r="AK111" s="8"/>
      <c r="AM111" s="6">
        <f t="shared" si="40"/>
        <v>224073</v>
      </c>
      <c r="AN111" s="4">
        <f t="shared" si="34"/>
        <v>1</v>
      </c>
    </row>
    <row r="112" spans="1:40" x14ac:dyDescent="0.2">
      <c r="A112" s="12" t="str">
        <f t="shared" ref="A112:A124" si="50">C112&amp;D112&amp;G112</f>
        <v>2014-15februaryE40000001</v>
      </c>
      <c r="B112" s="12">
        <f t="shared" si="31"/>
        <v>1</v>
      </c>
      <c r="C112" s="12" t="s">
        <v>196</v>
      </c>
      <c r="D112" s="12" t="s">
        <v>149</v>
      </c>
      <c r="E112" s="12" t="s">
        <v>151</v>
      </c>
      <c r="F112" s="12" t="s">
        <v>152</v>
      </c>
      <c r="G112" s="74" t="s">
        <v>244</v>
      </c>
      <c r="H112" s="12" t="s">
        <v>152</v>
      </c>
      <c r="I112" s="6">
        <f t="shared" si="45"/>
        <v>0</v>
      </c>
      <c r="J112" s="6">
        <f t="shared" si="45"/>
        <v>0</v>
      </c>
      <c r="K112" s="6">
        <f t="shared" si="45"/>
        <v>3251</v>
      </c>
      <c r="L112" s="6">
        <f t="shared" si="45"/>
        <v>4673</v>
      </c>
      <c r="M112" s="6" t="s">
        <v>205</v>
      </c>
      <c r="N112" s="6">
        <f t="shared" si="46"/>
        <v>45319</v>
      </c>
      <c r="O112" s="6">
        <f t="shared" si="46"/>
        <v>65306</v>
      </c>
      <c r="P112" s="6">
        <f t="shared" si="46"/>
        <v>65362</v>
      </c>
      <c r="Q112" s="6">
        <f t="shared" si="46"/>
        <v>69756</v>
      </c>
      <c r="R112" s="6">
        <f t="shared" si="46"/>
        <v>3320</v>
      </c>
      <c r="S112" s="6">
        <f t="shared" si="46"/>
        <v>200494</v>
      </c>
      <c r="T112" s="6">
        <f t="shared" si="46"/>
        <v>453</v>
      </c>
      <c r="U112" s="6">
        <f t="shared" si="46"/>
        <v>6153</v>
      </c>
      <c r="V112" s="6">
        <f t="shared" si="46"/>
        <v>1332</v>
      </c>
      <c r="W112" s="6">
        <f t="shared" si="46"/>
        <v>27969</v>
      </c>
      <c r="X112" s="6">
        <f t="shared" si="46"/>
        <v>2464</v>
      </c>
      <c r="Y112" s="6">
        <f t="shared" si="46"/>
        <v>200494</v>
      </c>
      <c r="Z112" s="6" t="s">
        <v>205</v>
      </c>
      <c r="AA112" s="6" t="s">
        <v>205</v>
      </c>
      <c r="AB112" s="6" t="s">
        <v>205</v>
      </c>
      <c r="AC112" s="6" t="s">
        <v>205</v>
      </c>
      <c r="AD112" s="6" t="s">
        <v>205</v>
      </c>
      <c r="AE112" s="6" t="s">
        <v>205</v>
      </c>
      <c r="AF112" s="6">
        <f t="shared" si="47"/>
        <v>6153</v>
      </c>
      <c r="AG112" s="6">
        <f t="shared" si="47"/>
        <v>111645</v>
      </c>
      <c r="AH112" s="6">
        <f t="shared" si="47"/>
        <v>36411</v>
      </c>
      <c r="AI112" s="6">
        <f t="shared" si="47"/>
        <v>126470</v>
      </c>
      <c r="AJ112" s="6">
        <f t="shared" si="41"/>
        <v>107977</v>
      </c>
      <c r="AK112" s="8"/>
      <c r="AM112" s="6">
        <f t="shared" si="40"/>
        <v>200494</v>
      </c>
      <c r="AN112" s="4">
        <f t="shared" si="34"/>
        <v>2</v>
      </c>
    </row>
    <row r="113" spans="1:40" x14ac:dyDescent="0.2">
      <c r="A113" s="12" t="str">
        <f t="shared" si="50"/>
        <v>2014-15marchE40000001</v>
      </c>
      <c r="B113" s="12">
        <f t="shared" si="31"/>
        <v>1</v>
      </c>
      <c r="C113" s="12" t="s">
        <v>196</v>
      </c>
      <c r="D113" s="12" t="s">
        <v>150</v>
      </c>
      <c r="E113" s="12" t="s">
        <v>151</v>
      </c>
      <c r="F113" s="12" t="s">
        <v>152</v>
      </c>
      <c r="G113" s="74" t="s">
        <v>244</v>
      </c>
      <c r="H113" s="12" t="s">
        <v>152</v>
      </c>
      <c r="I113" s="6">
        <f t="shared" si="45"/>
        <v>0</v>
      </c>
      <c r="J113" s="6">
        <f t="shared" si="45"/>
        <v>0</v>
      </c>
      <c r="K113" s="6">
        <f t="shared" si="45"/>
        <v>3613</v>
      </c>
      <c r="L113" s="6">
        <f t="shared" si="45"/>
        <v>5127</v>
      </c>
      <c r="M113" s="6" t="s">
        <v>205</v>
      </c>
      <c r="N113" s="6">
        <f t="shared" si="46"/>
        <v>50534</v>
      </c>
      <c r="O113" s="6">
        <f t="shared" si="46"/>
        <v>72432</v>
      </c>
      <c r="P113" s="6">
        <f t="shared" si="46"/>
        <v>72305</v>
      </c>
      <c r="Q113" s="6">
        <f t="shared" si="46"/>
        <v>77242</v>
      </c>
      <c r="R113" s="6">
        <f t="shared" si="46"/>
        <v>3085</v>
      </c>
      <c r="S113" s="6">
        <f t="shared" si="46"/>
        <v>224819</v>
      </c>
      <c r="T113" s="6">
        <f t="shared" si="46"/>
        <v>614</v>
      </c>
      <c r="U113" s="6">
        <f t="shared" si="46"/>
        <v>7637</v>
      </c>
      <c r="V113" s="6">
        <f t="shared" si="46"/>
        <v>1425</v>
      </c>
      <c r="W113" s="6">
        <f t="shared" si="46"/>
        <v>30371</v>
      </c>
      <c r="X113" s="6">
        <f t="shared" si="46"/>
        <v>3517</v>
      </c>
      <c r="Y113" s="6">
        <f t="shared" si="46"/>
        <v>224819</v>
      </c>
      <c r="Z113" s="6" t="s">
        <v>205</v>
      </c>
      <c r="AA113" s="6" t="s">
        <v>205</v>
      </c>
      <c r="AB113" s="6" t="s">
        <v>205</v>
      </c>
      <c r="AC113" s="6" t="s">
        <v>205</v>
      </c>
      <c r="AD113" s="6" t="s">
        <v>205</v>
      </c>
      <c r="AE113" s="6" t="s">
        <v>205</v>
      </c>
      <c r="AF113" s="6">
        <f t="shared" si="47"/>
        <v>7637</v>
      </c>
      <c r="AG113" s="6">
        <f t="shared" si="47"/>
        <v>125773</v>
      </c>
      <c r="AH113" s="6">
        <f t="shared" si="47"/>
        <v>39698</v>
      </c>
      <c r="AI113" s="6">
        <f t="shared" si="47"/>
        <v>140668</v>
      </c>
      <c r="AJ113" s="6">
        <f t="shared" si="41"/>
        <v>120358</v>
      </c>
      <c r="AK113" s="8"/>
      <c r="AM113" s="6">
        <f t="shared" si="40"/>
        <v>224819</v>
      </c>
      <c r="AN113" s="4">
        <f t="shared" si="34"/>
        <v>3</v>
      </c>
    </row>
    <row r="114" spans="1:40" x14ac:dyDescent="0.2">
      <c r="A114" s="12" t="str">
        <f t="shared" si="50"/>
        <v>2015-16aprilE40000001</v>
      </c>
      <c r="B114" s="12">
        <f t="shared" si="31"/>
        <v>1</v>
      </c>
      <c r="C114" s="12" t="s">
        <v>237</v>
      </c>
      <c r="D114" s="12" t="s">
        <v>139</v>
      </c>
      <c r="E114" s="12" t="s">
        <v>151</v>
      </c>
      <c r="F114" s="12" t="s">
        <v>152</v>
      </c>
      <c r="G114" s="74" t="s">
        <v>244</v>
      </c>
      <c r="H114" s="12" t="s">
        <v>152</v>
      </c>
      <c r="I114" s="6">
        <f t="shared" si="45"/>
        <v>0</v>
      </c>
      <c r="J114" s="6">
        <f t="shared" si="45"/>
        <v>0</v>
      </c>
      <c r="K114" s="6">
        <f t="shared" si="45"/>
        <v>3591</v>
      </c>
      <c r="L114" s="6">
        <f t="shared" si="45"/>
        <v>4934</v>
      </c>
      <c r="M114" s="6" t="s">
        <v>205</v>
      </c>
      <c r="N114" s="6">
        <f t="shared" si="46"/>
        <v>50377</v>
      </c>
      <c r="O114" s="6">
        <f t="shared" si="46"/>
        <v>68733</v>
      </c>
      <c r="P114" s="6">
        <f t="shared" si="46"/>
        <v>69404</v>
      </c>
      <c r="Q114" s="6">
        <f t="shared" si="46"/>
        <v>73292</v>
      </c>
      <c r="R114" s="6">
        <f t="shared" si="46"/>
        <v>1562</v>
      </c>
      <c r="S114" s="6">
        <f t="shared" si="46"/>
        <v>209586</v>
      </c>
      <c r="T114" s="6">
        <f t="shared" si="46"/>
        <v>493</v>
      </c>
      <c r="U114" s="6">
        <f t="shared" si="46"/>
        <v>12181</v>
      </c>
      <c r="V114" s="6">
        <f t="shared" si="46"/>
        <v>1041</v>
      </c>
      <c r="W114" s="6">
        <f t="shared" si="46"/>
        <v>29939</v>
      </c>
      <c r="X114" s="6">
        <f t="shared" si="46"/>
        <v>1783</v>
      </c>
      <c r="Y114" s="6">
        <f t="shared" si="46"/>
        <v>209586</v>
      </c>
      <c r="Z114" s="6" t="s">
        <v>205</v>
      </c>
      <c r="AA114" s="6" t="s">
        <v>205</v>
      </c>
      <c r="AB114" s="6" t="s">
        <v>205</v>
      </c>
      <c r="AC114" s="6" t="s">
        <v>205</v>
      </c>
      <c r="AD114" s="6" t="s">
        <v>205</v>
      </c>
      <c r="AE114" s="6" t="s">
        <v>205</v>
      </c>
      <c r="AF114" s="6">
        <f t="shared" si="47"/>
        <v>12181</v>
      </c>
      <c r="AG114" s="6">
        <f t="shared" si="47"/>
        <v>124436</v>
      </c>
      <c r="AH114" s="6">
        <f t="shared" si="47"/>
        <v>39728</v>
      </c>
      <c r="AI114" s="6">
        <f t="shared" si="47"/>
        <v>134270</v>
      </c>
      <c r="AJ114" s="6">
        <f t="shared" si="41"/>
        <v>110745</v>
      </c>
      <c r="AK114" s="8"/>
      <c r="AM114" s="6">
        <f t="shared" si="40"/>
        <v>209586</v>
      </c>
      <c r="AN114" s="4">
        <f t="shared" si="34"/>
        <v>4</v>
      </c>
    </row>
    <row r="115" spans="1:40" x14ac:dyDescent="0.2">
      <c r="A115" s="12" t="str">
        <f t="shared" si="50"/>
        <v>2015-16mayE40000001</v>
      </c>
      <c r="B115" s="12">
        <f t="shared" si="31"/>
        <v>1</v>
      </c>
      <c r="C115" s="12" t="s">
        <v>237</v>
      </c>
      <c r="D115" s="12" t="s">
        <v>140</v>
      </c>
      <c r="E115" s="12" t="s">
        <v>151</v>
      </c>
      <c r="F115" s="12" t="s">
        <v>152</v>
      </c>
      <c r="G115" s="74" t="s">
        <v>244</v>
      </c>
      <c r="H115" s="12" t="s">
        <v>152</v>
      </c>
      <c r="I115" s="6">
        <f t="shared" si="45"/>
        <v>0</v>
      </c>
      <c r="J115" s="6">
        <f t="shared" si="45"/>
        <v>0</v>
      </c>
      <c r="K115" s="6">
        <f t="shared" si="45"/>
        <v>3813</v>
      </c>
      <c r="L115" s="6">
        <f t="shared" si="45"/>
        <v>4866</v>
      </c>
      <c r="M115" s="6" t="s">
        <v>205</v>
      </c>
      <c r="N115" s="6">
        <f t="shared" si="46"/>
        <v>54264</v>
      </c>
      <c r="O115" s="6">
        <f t="shared" si="46"/>
        <v>70222</v>
      </c>
      <c r="P115" s="6">
        <f t="shared" si="46"/>
        <v>71989</v>
      </c>
      <c r="Q115" s="6">
        <f t="shared" si="46"/>
        <v>74750</v>
      </c>
      <c r="R115" s="6">
        <f t="shared" si="46"/>
        <v>842</v>
      </c>
      <c r="S115" s="6">
        <f t="shared" si="46"/>
        <v>213544</v>
      </c>
      <c r="T115" s="6">
        <f t="shared" si="46"/>
        <v>512</v>
      </c>
      <c r="U115" s="6">
        <f t="shared" si="46"/>
        <v>12079</v>
      </c>
      <c r="V115" s="6">
        <f t="shared" si="46"/>
        <v>1169</v>
      </c>
      <c r="W115" s="6">
        <f t="shared" si="46"/>
        <v>32004</v>
      </c>
      <c r="X115" s="6">
        <f t="shared" si="46"/>
        <v>1796</v>
      </c>
      <c r="Y115" s="6">
        <f t="shared" si="46"/>
        <v>213544</v>
      </c>
      <c r="Z115" s="6" t="s">
        <v>205</v>
      </c>
      <c r="AA115" s="6" t="s">
        <v>205</v>
      </c>
      <c r="AB115" s="6" t="s">
        <v>205</v>
      </c>
      <c r="AC115" s="6" t="s">
        <v>205</v>
      </c>
      <c r="AD115" s="6" t="s">
        <v>205</v>
      </c>
      <c r="AE115" s="6" t="s">
        <v>205</v>
      </c>
      <c r="AF115" s="6">
        <f t="shared" si="47"/>
        <v>12079</v>
      </c>
      <c r="AG115" s="6">
        <f t="shared" si="47"/>
        <v>127401</v>
      </c>
      <c r="AH115" s="6">
        <f t="shared" si="47"/>
        <v>42398</v>
      </c>
      <c r="AI115" s="6">
        <f t="shared" si="47"/>
        <v>137476</v>
      </c>
      <c r="AJ115" s="6">
        <f t="shared" si="41"/>
        <v>111075</v>
      </c>
      <c r="AK115" s="8"/>
      <c r="AM115" s="6">
        <f t="shared" si="40"/>
        <v>213544</v>
      </c>
      <c r="AN115" s="4">
        <f t="shared" si="34"/>
        <v>5</v>
      </c>
    </row>
    <row r="116" spans="1:40" x14ac:dyDescent="0.2">
      <c r="A116" s="12" t="str">
        <f t="shared" si="50"/>
        <v>2015-16juneE40000001</v>
      </c>
      <c r="B116" s="12">
        <f t="shared" si="31"/>
        <v>1</v>
      </c>
      <c r="C116" s="12" t="s">
        <v>237</v>
      </c>
      <c r="D116" s="12" t="s">
        <v>141</v>
      </c>
      <c r="E116" s="12" t="s">
        <v>151</v>
      </c>
      <c r="F116" s="12" t="s">
        <v>152</v>
      </c>
      <c r="G116" s="74" t="s">
        <v>244</v>
      </c>
      <c r="H116" s="12" t="s">
        <v>152</v>
      </c>
      <c r="I116" s="6">
        <f t="shared" si="45"/>
        <v>0</v>
      </c>
      <c r="J116" s="6">
        <f t="shared" si="45"/>
        <v>0</v>
      </c>
      <c r="K116" s="6">
        <f t="shared" si="45"/>
        <v>3498</v>
      </c>
      <c r="L116" s="6">
        <f t="shared" si="45"/>
        <v>4609</v>
      </c>
      <c r="M116" s="6" t="s">
        <v>205</v>
      </c>
      <c r="N116" s="6">
        <f t="shared" ref="N116:Y125" si="51">SUMIFS(N$314:N$1118,$C$314:$C$1118,$C116,$D$314:$D$1118,$D116,$B$314:$B$1118,$B116)</f>
        <v>52657</v>
      </c>
      <c r="O116" s="6">
        <f t="shared" si="51"/>
        <v>70373</v>
      </c>
      <c r="P116" s="6">
        <f t="shared" si="51"/>
        <v>71203</v>
      </c>
      <c r="Q116" s="6">
        <f t="shared" si="51"/>
        <v>74688</v>
      </c>
      <c r="R116" s="6">
        <f t="shared" si="51"/>
        <v>1525</v>
      </c>
      <c r="S116" s="6">
        <f t="shared" si="51"/>
        <v>218195</v>
      </c>
      <c r="T116" s="6">
        <f t="shared" si="51"/>
        <v>830</v>
      </c>
      <c r="U116" s="6">
        <f t="shared" si="51"/>
        <v>12266</v>
      </c>
      <c r="V116" s="6">
        <f t="shared" si="51"/>
        <v>1701</v>
      </c>
      <c r="W116" s="6">
        <f t="shared" si="51"/>
        <v>32791</v>
      </c>
      <c r="X116" s="6">
        <f t="shared" si="51"/>
        <v>2693</v>
      </c>
      <c r="Y116" s="6">
        <f t="shared" si="51"/>
        <v>218195</v>
      </c>
      <c r="Z116" s="6" t="s">
        <v>205</v>
      </c>
      <c r="AA116" s="6" t="s">
        <v>205</v>
      </c>
      <c r="AB116" s="6" t="s">
        <v>205</v>
      </c>
      <c r="AC116" s="6" t="s">
        <v>205</v>
      </c>
      <c r="AD116" s="6" t="s">
        <v>205</v>
      </c>
      <c r="AE116" s="6" t="s">
        <v>205</v>
      </c>
      <c r="AF116" s="6">
        <f t="shared" si="47"/>
        <v>12266</v>
      </c>
      <c r="AG116" s="6">
        <f t="shared" si="47"/>
        <v>127586</v>
      </c>
      <c r="AH116" s="6">
        <f t="shared" si="47"/>
        <v>42542</v>
      </c>
      <c r="AI116" s="6">
        <f t="shared" si="47"/>
        <v>134886</v>
      </c>
      <c r="AJ116" s="6">
        <f t="shared" si="41"/>
        <v>108466</v>
      </c>
      <c r="AK116" s="8"/>
      <c r="AM116" s="6">
        <f t="shared" si="40"/>
        <v>218195</v>
      </c>
      <c r="AN116" s="4">
        <f t="shared" si="34"/>
        <v>6</v>
      </c>
    </row>
    <row r="117" spans="1:40" x14ac:dyDescent="0.2">
      <c r="A117" s="12" t="str">
        <f t="shared" si="50"/>
        <v>2015-16julyE40000001</v>
      </c>
      <c r="B117" s="12">
        <f t="shared" si="31"/>
        <v>1</v>
      </c>
      <c r="C117" s="12" t="s">
        <v>237</v>
      </c>
      <c r="D117" s="12" t="s">
        <v>142</v>
      </c>
      <c r="E117" s="12" t="s">
        <v>151</v>
      </c>
      <c r="F117" s="12" t="s">
        <v>152</v>
      </c>
      <c r="G117" s="74" t="s">
        <v>244</v>
      </c>
      <c r="H117" s="12" t="s">
        <v>152</v>
      </c>
      <c r="I117" s="6">
        <f t="shared" si="45"/>
        <v>0</v>
      </c>
      <c r="J117" s="6">
        <f t="shared" si="45"/>
        <v>0</v>
      </c>
      <c r="K117" s="6">
        <f t="shared" si="45"/>
        <v>3674</v>
      </c>
      <c r="L117" s="6">
        <f t="shared" si="45"/>
        <v>4856</v>
      </c>
      <c r="M117" s="6" t="s">
        <v>205</v>
      </c>
      <c r="N117" s="6">
        <f t="shared" si="51"/>
        <v>53911</v>
      </c>
      <c r="O117" s="6">
        <f t="shared" si="51"/>
        <v>72908</v>
      </c>
      <c r="P117" s="6">
        <f t="shared" si="51"/>
        <v>73333</v>
      </c>
      <c r="Q117" s="6">
        <f t="shared" si="51"/>
        <v>77293</v>
      </c>
      <c r="R117" s="6">
        <f t="shared" si="51"/>
        <v>1563</v>
      </c>
      <c r="S117" s="6">
        <f t="shared" si="51"/>
        <v>224111</v>
      </c>
      <c r="T117" s="6">
        <f t="shared" si="51"/>
        <v>570</v>
      </c>
      <c r="U117" s="6">
        <f t="shared" si="51"/>
        <v>12225</v>
      </c>
      <c r="V117" s="6">
        <f t="shared" si="51"/>
        <v>1152</v>
      </c>
      <c r="W117" s="6">
        <f t="shared" si="51"/>
        <v>33953</v>
      </c>
      <c r="X117" s="6">
        <f t="shared" si="51"/>
        <v>2128</v>
      </c>
      <c r="Y117" s="6">
        <f t="shared" si="51"/>
        <v>224111</v>
      </c>
      <c r="Z117" s="6" t="s">
        <v>205</v>
      </c>
      <c r="AA117" s="6" t="s">
        <v>205</v>
      </c>
      <c r="AB117" s="6" t="s">
        <v>205</v>
      </c>
      <c r="AC117" s="6" t="s">
        <v>205</v>
      </c>
      <c r="AD117" s="6" t="s">
        <v>205</v>
      </c>
      <c r="AE117" s="6" t="s">
        <v>205</v>
      </c>
      <c r="AF117" s="6">
        <f t="shared" si="47"/>
        <v>12225</v>
      </c>
      <c r="AG117" s="6">
        <f t="shared" si="47"/>
        <v>131283</v>
      </c>
      <c r="AH117" s="6">
        <f t="shared" si="47"/>
        <v>44786</v>
      </c>
      <c r="AI117" s="6">
        <f t="shared" si="47"/>
        <v>139998</v>
      </c>
      <c r="AJ117" s="6">
        <f t="shared" si="41"/>
        <v>113415</v>
      </c>
      <c r="AK117" s="8"/>
      <c r="AM117" s="6">
        <f t="shared" si="40"/>
        <v>224111</v>
      </c>
      <c r="AN117" s="4">
        <f t="shared" si="34"/>
        <v>7</v>
      </c>
    </row>
    <row r="118" spans="1:40" x14ac:dyDescent="0.2">
      <c r="A118" s="12" t="str">
        <f t="shared" si="50"/>
        <v>2015-16augustE40000001</v>
      </c>
      <c r="B118" s="12">
        <f t="shared" si="31"/>
        <v>1</v>
      </c>
      <c r="C118" s="12" t="s">
        <v>237</v>
      </c>
      <c r="D118" s="12" t="s">
        <v>143</v>
      </c>
      <c r="E118" s="12" t="s">
        <v>151</v>
      </c>
      <c r="F118" s="12" t="s">
        <v>152</v>
      </c>
      <c r="G118" s="74" t="s">
        <v>244</v>
      </c>
      <c r="H118" s="12" t="s">
        <v>152</v>
      </c>
      <c r="I118" s="6">
        <f t="shared" si="45"/>
        <v>0</v>
      </c>
      <c r="J118" s="6">
        <f t="shared" si="45"/>
        <v>0</v>
      </c>
      <c r="K118" s="6">
        <f t="shared" si="45"/>
        <v>3555</v>
      </c>
      <c r="L118" s="6">
        <f t="shared" si="45"/>
        <v>4825</v>
      </c>
      <c r="M118" s="6" t="s">
        <v>205</v>
      </c>
      <c r="N118" s="6">
        <f t="shared" si="51"/>
        <v>53033</v>
      </c>
      <c r="O118" s="6">
        <f t="shared" si="51"/>
        <v>72892</v>
      </c>
      <c r="P118" s="6">
        <f t="shared" si="51"/>
        <v>73184</v>
      </c>
      <c r="Q118" s="6">
        <f t="shared" si="51"/>
        <v>77169</v>
      </c>
      <c r="R118" s="6">
        <f t="shared" si="51"/>
        <v>1683</v>
      </c>
      <c r="S118" s="6">
        <f t="shared" si="51"/>
        <v>225673</v>
      </c>
      <c r="T118" s="6">
        <f t="shared" si="51"/>
        <v>667</v>
      </c>
      <c r="U118" s="6">
        <f t="shared" si="51"/>
        <v>12589</v>
      </c>
      <c r="V118" s="6">
        <f t="shared" si="51"/>
        <v>1556</v>
      </c>
      <c r="W118" s="6">
        <f t="shared" si="51"/>
        <v>34286</v>
      </c>
      <c r="X118" s="6">
        <f t="shared" si="51"/>
        <v>2107</v>
      </c>
      <c r="Y118" s="6">
        <f t="shared" si="51"/>
        <v>225673</v>
      </c>
      <c r="Z118" s="6" t="s">
        <v>205</v>
      </c>
      <c r="AA118" s="6" t="s">
        <v>205</v>
      </c>
      <c r="AB118" s="6" t="s">
        <v>205</v>
      </c>
      <c r="AC118" s="6" t="s">
        <v>205</v>
      </c>
      <c r="AD118" s="6" t="s">
        <v>205</v>
      </c>
      <c r="AE118" s="6" t="s">
        <v>205</v>
      </c>
      <c r="AF118" s="6">
        <f t="shared" si="47"/>
        <v>12589</v>
      </c>
      <c r="AG118" s="6">
        <f t="shared" si="47"/>
        <v>131101</v>
      </c>
      <c r="AH118" s="6">
        <f t="shared" si="47"/>
        <v>44801</v>
      </c>
      <c r="AI118" s="6">
        <f t="shared" si="47"/>
        <v>140133</v>
      </c>
      <c r="AJ118" s="6">
        <f t="shared" si="41"/>
        <v>112854</v>
      </c>
      <c r="AK118" s="8"/>
      <c r="AM118" s="6">
        <f t="shared" si="40"/>
        <v>225673</v>
      </c>
      <c r="AN118" s="4">
        <f t="shared" si="34"/>
        <v>8</v>
      </c>
    </row>
    <row r="119" spans="1:40" x14ac:dyDescent="0.2">
      <c r="A119" s="12" t="str">
        <f t="shared" si="50"/>
        <v>2015-16septemberE40000001</v>
      </c>
      <c r="B119" s="12">
        <f t="shared" si="31"/>
        <v>1</v>
      </c>
      <c r="C119" s="12" t="s">
        <v>237</v>
      </c>
      <c r="D119" s="12" t="s">
        <v>144</v>
      </c>
      <c r="E119" s="12" t="s">
        <v>151</v>
      </c>
      <c r="F119" s="12" t="s">
        <v>152</v>
      </c>
      <c r="G119" s="74" t="s">
        <v>244</v>
      </c>
      <c r="H119" s="12" t="s">
        <v>152</v>
      </c>
      <c r="I119" s="6">
        <f t="shared" si="45"/>
        <v>0</v>
      </c>
      <c r="J119" s="6">
        <f t="shared" si="45"/>
        <v>0</v>
      </c>
      <c r="K119" s="6">
        <f t="shared" si="45"/>
        <v>3406</v>
      </c>
      <c r="L119" s="6">
        <f t="shared" si="45"/>
        <v>4571</v>
      </c>
      <c r="M119" s="6" t="s">
        <v>205</v>
      </c>
      <c r="N119" s="6">
        <f t="shared" si="51"/>
        <v>52846</v>
      </c>
      <c r="O119" s="6">
        <f t="shared" si="51"/>
        <v>72397</v>
      </c>
      <c r="P119" s="6">
        <f t="shared" si="51"/>
        <v>71482</v>
      </c>
      <c r="Q119" s="6">
        <f t="shared" si="51"/>
        <v>75621</v>
      </c>
      <c r="R119" s="6">
        <f t="shared" si="51"/>
        <v>1072</v>
      </c>
      <c r="S119" s="6">
        <f t="shared" si="51"/>
        <v>217244</v>
      </c>
      <c r="T119" s="6">
        <f t="shared" si="51"/>
        <v>534</v>
      </c>
      <c r="U119" s="6">
        <f t="shared" si="51"/>
        <v>11504</v>
      </c>
      <c r="V119" s="6">
        <f t="shared" si="51"/>
        <v>1141</v>
      </c>
      <c r="W119" s="6">
        <f t="shared" si="51"/>
        <v>32633</v>
      </c>
      <c r="X119" s="6">
        <f t="shared" si="51"/>
        <v>2208</v>
      </c>
      <c r="Y119" s="6">
        <f t="shared" si="51"/>
        <v>217244</v>
      </c>
      <c r="Z119" s="6" t="s">
        <v>205</v>
      </c>
      <c r="AA119" s="6" t="s">
        <v>205</v>
      </c>
      <c r="AB119" s="6" t="s">
        <v>205</v>
      </c>
      <c r="AC119" s="6" t="s">
        <v>205</v>
      </c>
      <c r="AD119" s="6" t="s">
        <v>205</v>
      </c>
      <c r="AE119" s="6" t="s">
        <v>205</v>
      </c>
      <c r="AF119" s="6">
        <f t="shared" si="47"/>
        <v>11504</v>
      </c>
      <c r="AG119" s="6">
        <f t="shared" si="47"/>
        <v>126221</v>
      </c>
      <c r="AH119" s="6">
        <f t="shared" si="47"/>
        <v>42559</v>
      </c>
      <c r="AI119" s="6">
        <f t="shared" si="47"/>
        <v>135309</v>
      </c>
      <c r="AJ119" s="6">
        <f t="shared" si="41"/>
        <v>111040</v>
      </c>
      <c r="AK119" s="8"/>
      <c r="AM119" s="6">
        <f t="shared" si="40"/>
        <v>217244</v>
      </c>
      <c r="AN119" s="4">
        <f t="shared" si="34"/>
        <v>9</v>
      </c>
    </row>
    <row r="120" spans="1:40" x14ac:dyDescent="0.2">
      <c r="A120" s="12" t="str">
        <f t="shared" si="50"/>
        <v>2015-16octoberE40000001</v>
      </c>
      <c r="B120" s="12">
        <f t="shared" si="31"/>
        <v>1</v>
      </c>
      <c r="C120" s="12" t="s">
        <v>237</v>
      </c>
      <c r="D120" s="12" t="s">
        <v>145</v>
      </c>
      <c r="E120" s="12" t="s">
        <v>151</v>
      </c>
      <c r="F120" s="12" t="s">
        <v>152</v>
      </c>
      <c r="G120" s="74" t="s">
        <v>244</v>
      </c>
      <c r="H120" s="12" t="s">
        <v>152</v>
      </c>
      <c r="I120" s="6">
        <f t="shared" si="45"/>
        <v>0</v>
      </c>
      <c r="J120" s="6">
        <f t="shared" si="45"/>
        <v>0</v>
      </c>
      <c r="K120" s="6">
        <f t="shared" si="45"/>
        <v>3754</v>
      </c>
      <c r="L120" s="6">
        <f t="shared" si="45"/>
        <v>5169</v>
      </c>
      <c r="M120" s="6" t="s">
        <v>205</v>
      </c>
      <c r="N120" s="6">
        <f t="shared" si="51"/>
        <v>55839</v>
      </c>
      <c r="O120" s="6">
        <f t="shared" si="51"/>
        <v>78057</v>
      </c>
      <c r="P120" s="6">
        <f t="shared" si="51"/>
        <v>77627</v>
      </c>
      <c r="Q120" s="6">
        <f t="shared" si="51"/>
        <v>82608</v>
      </c>
      <c r="R120" s="6">
        <f t="shared" si="51"/>
        <v>1388</v>
      </c>
      <c r="S120" s="6">
        <f t="shared" si="51"/>
        <v>232863</v>
      </c>
      <c r="T120" s="6">
        <f t="shared" si="51"/>
        <v>508</v>
      </c>
      <c r="U120" s="6">
        <f t="shared" si="51"/>
        <v>12652</v>
      </c>
      <c r="V120" s="6">
        <f t="shared" si="51"/>
        <v>1064</v>
      </c>
      <c r="W120" s="6">
        <f t="shared" si="51"/>
        <v>33644</v>
      </c>
      <c r="X120" s="6">
        <f t="shared" si="51"/>
        <v>2534</v>
      </c>
      <c r="Y120" s="6">
        <f t="shared" si="51"/>
        <v>232863</v>
      </c>
      <c r="Z120" s="6" t="s">
        <v>205</v>
      </c>
      <c r="AA120" s="6" t="s">
        <v>205</v>
      </c>
      <c r="AB120" s="6" t="s">
        <v>205</v>
      </c>
      <c r="AC120" s="6" t="s">
        <v>205</v>
      </c>
      <c r="AD120" s="6" t="s">
        <v>205</v>
      </c>
      <c r="AE120" s="6" t="s">
        <v>205</v>
      </c>
      <c r="AF120" s="6">
        <f t="shared" si="47"/>
        <v>12652</v>
      </c>
      <c r="AG120" s="6">
        <f t="shared" si="47"/>
        <v>132158</v>
      </c>
      <c r="AH120" s="6">
        <f t="shared" si="47"/>
        <v>45028</v>
      </c>
      <c r="AI120" s="6">
        <f t="shared" si="47"/>
        <v>143732</v>
      </c>
      <c r="AJ120" s="6">
        <f t="shared" si="41"/>
        <v>117681</v>
      </c>
      <c r="AK120" s="8"/>
      <c r="AM120" s="6">
        <f t="shared" si="40"/>
        <v>232863</v>
      </c>
      <c r="AN120" s="4">
        <f t="shared" si="34"/>
        <v>10</v>
      </c>
    </row>
    <row r="121" spans="1:40" x14ac:dyDescent="0.2">
      <c r="A121" s="12" t="str">
        <f t="shared" si="50"/>
        <v>2015-16novemberE40000001</v>
      </c>
      <c r="B121" s="12">
        <f t="shared" si="31"/>
        <v>1</v>
      </c>
      <c r="C121" s="12" t="s">
        <v>237</v>
      </c>
      <c r="D121" s="12" t="s">
        <v>146</v>
      </c>
      <c r="E121" s="12" t="s">
        <v>151</v>
      </c>
      <c r="F121" s="12" t="s">
        <v>152</v>
      </c>
      <c r="G121" s="74" t="s">
        <v>244</v>
      </c>
      <c r="H121" s="12" t="s">
        <v>152</v>
      </c>
      <c r="I121" s="6">
        <f t="shared" si="45"/>
        <v>0</v>
      </c>
      <c r="J121" s="6">
        <f t="shared" si="45"/>
        <v>0</v>
      </c>
      <c r="K121" s="6">
        <f t="shared" si="45"/>
        <v>3653</v>
      </c>
      <c r="L121" s="6">
        <f t="shared" si="45"/>
        <v>5085</v>
      </c>
      <c r="M121" s="6" t="s">
        <v>205</v>
      </c>
      <c r="N121" s="6">
        <f t="shared" si="51"/>
        <v>55345</v>
      </c>
      <c r="O121" s="6">
        <f t="shared" si="51"/>
        <v>79702</v>
      </c>
      <c r="P121" s="6">
        <f t="shared" si="51"/>
        <v>78421</v>
      </c>
      <c r="Q121" s="6">
        <f t="shared" si="51"/>
        <v>84420</v>
      </c>
      <c r="R121" s="6">
        <f t="shared" si="51"/>
        <v>1852</v>
      </c>
      <c r="S121" s="6">
        <f t="shared" si="51"/>
        <v>231621</v>
      </c>
      <c r="T121" s="6">
        <f t="shared" si="51"/>
        <v>581</v>
      </c>
      <c r="U121" s="6">
        <f t="shared" si="51"/>
        <v>13152</v>
      </c>
      <c r="V121" s="6">
        <f t="shared" si="51"/>
        <v>1029</v>
      </c>
      <c r="W121" s="6">
        <f t="shared" si="51"/>
        <v>32045</v>
      </c>
      <c r="X121" s="6">
        <f t="shared" si="51"/>
        <v>2484</v>
      </c>
      <c r="Y121" s="6">
        <f t="shared" si="51"/>
        <v>231621</v>
      </c>
      <c r="Z121" s="6" t="s">
        <v>205</v>
      </c>
      <c r="AA121" s="6" t="s">
        <v>205</v>
      </c>
      <c r="AB121" s="6" t="s">
        <v>205</v>
      </c>
      <c r="AC121" s="6" t="s">
        <v>205</v>
      </c>
      <c r="AD121" s="6" t="s">
        <v>205</v>
      </c>
      <c r="AE121" s="6" t="s">
        <v>205</v>
      </c>
      <c r="AF121" s="6">
        <f t="shared" si="47"/>
        <v>13152</v>
      </c>
      <c r="AG121" s="6">
        <f t="shared" si="47"/>
        <v>128226</v>
      </c>
      <c r="AH121" s="6">
        <f t="shared" si="47"/>
        <v>43972</v>
      </c>
      <c r="AI121" s="6">
        <f t="shared" si="47"/>
        <v>143193</v>
      </c>
      <c r="AJ121" s="6">
        <f t="shared" si="41"/>
        <v>118582</v>
      </c>
      <c r="AK121" s="8"/>
      <c r="AM121" s="6">
        <f t="shared" si="40"/>
        <v>231621</v>
      </c>
      <c r="AN121" s="4">
        <f t="shared" si="34"/>
        <v>11</v>
      </c>
    </row>
    <row r="122" spans="1:40" x14ac:dyDescent="0.2">
      <c r="A122" s="12" t="str">
        <f t="shared" si="50"/>
        <v>2015-16decemberE40000001</v>
      </c>
      <c r="B122" s="12">
        <f t="shared" si="31"/>
        <v>1</v>
      </c>
      <c r="C122" s="12" t="s">
        <v>237</v>
      </c>
      <c r="D122" s="12" t="s">
        <v>147</v>
      </c>
      <c r="E122" s="12" t="s">
        <v>151</v>
      </c>
      <c r="F122" s="12" t="s">
        <v>152</v>
      </c>
      <c r="G122" s="74" t="s">
        <v>244</v>
      </c>
      <c r="H122" s="12" t="s">
        <v>152</v>
      </c>
      <c r="I122" s="6">
        <f t="shared" si="45"/>
        <v>0</v>
      </c>
      <c r="J122" s="6">
        <f t="shared" si="45"/>
        <v>0</v>
      </c>
      <c r="K122" s="6">
        <f t="shared" si="45"/>
        <v>3969</v>
      </c>
      <c r="L122" s="6">
        <f t="shared" si="45"/>
        <v>5647</v>
      </c>
      <c r="M122" s="6" t="s">
        <v>205</v>
      </c>
      <c r="N122" s="6">
        <f t="shared" si="51"/>
        <v>58123</v>
      </c>
      <c r="O122" s="6">
        <f t="shared" si="51"/>
        <v>84898</v>
      </c>
      <c r="P122" s="6">
        <f t="shared" si="51"/>
        <v>83032</v>
      </c>
      <c r="Q122" s="6">
        <f t="shared" si="51"/>
        <v>90004</v>
      </c>
      <c r="R122" s="6">
        <f t="shared" si="51"/>
        <v>1404</v>
      </c>
      <c r="S122" s="6">
        <f t="shared" si="51"/>
        <v>242990</v>
      </c>
      <c r="T122" s="6">
        <f t="shared" si="51"/>
        <v>610</v>
      </c>
      <c r="U122" s="6">
        <f t="shared" si="51"/>
        <v>14545</v>
      </c>
      <c r="V122" s="6">
        <f t="shared" si="51"/>
        <v>1055</v>
      </c>
      <c r="W122" s="6">
        <f t="shared" si="51"/>
        <v>35189</v>
      </c>
      <c r="X122" s="6">
        <f t="shared" si="51"/>
        <v>2897</v>
      </c>
      <c r="Y122" s="6">
        <f t="shared" si="51"/>
        <v>242990</v>
      </c>
      <c r="Z122" s="6" t="s">
        <v>205</v>
      </c>
      <c r="AA122" s="6" t="s">
        <v>205</v>
      </c>
      <c r="AB122" s="6" t="s">
        <v>205</v>
      </c>
      <c r="AC122" s="6" t="s">
        <v>205</v>
      </c>
      <c r="AD122" s="6" t="s">
        <v>205</v>
      </c>
      <c r="AE122" s="6" t="s">
        <v>205</v>
      </c>
      <c r="AF122" s="6">
        <f t="shared" si="47"/>
        <v>14545</v>
      </c>
      <c r="AG122" s="6">
        <f t="shared" si="47"/>
        <v>133506</v>
      </c>
      <c r="AH122" s="6">
        <f t="shared" si="47"/>
        <v>47972</v>
      </c>
      <c r="AI122" s="6">
        <f t="shared" si="47"/>
        <v>151351</v>
      </c>
      <c r="AJ122" s="6">
        <f t="shared" si="41"/>
        <v>123501</v>
      </c>
      <c r="AK122" s="8"/>
      <c r="AM122" s="6">
        <f t="shared" si="40"/>
        <v>242990</v>
      </c>
      <c r="AN122" s="4">
        <f t="shared" si="34"/>
        <v>12</v>
      </c>
    </row>
    <row r="123" spans="1:40" x14ac:dyDescent="0.2">
      <c r="A123" s="12" t="str">
        <f t="shared" si="50"/>
        <v>2015-16januaryE40000001</v>
      </c>
      <c r="B123" s="12">
        <f t="shared" si="31"/>
        <v>1</v>
      </c>
      <c r="C123" s="12" t="s">
        <v>237</v>
      </c>
      <c r="D123" s="12" t="s">
        <v>148</v>
      </c>
      <c r="E123" s="12" t="s">
        <v>151</v>
      </c>
      <c r="F123" s="12" t="s">
        <v>152</v>
      </c>
      <c r="G123" s="74" t="s">
        <v>244</v>
      </c>
      <c r="H123" s="12" t="s">
        <v>152</v>
      </c>
      <c r="I123" s="6">
        <f t="shared" si="45"/>
        <v>0</v>
      </c>
      <c r="J123" s="6">
        <f t="shared" si="45"/>
        <v>0</v>
      </c>
      <c r="K123" s="6">
        <f t="shared" si="45"/>
        <v>3691</v>
      </c>
      <c r="L123" s="6">
        <f t="shared" si="45"/>
        <v>5441</v>
      </c>
      <c r="M123" s="6" t="s">
        <v>205</v>
      </c>
      <c r="N123" s="6">
        <f t="shared" si="51"/>
        <v>56396</v>
      </c>
      <c r="O123" s="6">
        <f t="shared" si="51"/>
        <v>85844</v>
      </c>
      <c r="P123" s="6">
        <f t="shared" si="51"/>
        <v>82887</v>
      </c>
      <c r="Q123" s="6">
        <f t="shared" si="51"/>
        <v>90819</v>
      </c>
      <c r="R123" s="6">
        <f t="shared" si="51"/>
        <v>1744</v>
      </c>
      <c r="S123" s="6">
        <f t="shared" si="51"/>
        <v>239864</v>
      </c>
      <c r="T123" s="6">
        <f t="shared" si="51"/>
        <v>646</v>
      </c>
      <c r="U123" s="6">
        <f t="shared" si="51"/>
        <v>14558</v>
      </c>
      <c r="V123" s="6">
        <f t="shared" si="51"/>
        <v>945</v>
      </c>
      <c r="W123" s="6">
        <f t="shared" si="51"/>
        <v>34029</v>
      </c>
      <c r="X123" s="6">
        <f t="shared" si="51"/>
        <v>2647</v>
      </c>
      <c r="Y123" s="6">
        <f t="shared" si="51"/>
        <v>239864</v>
      </c>
      <c r="Z123" s="6" t="s">
        <v>205</v>
      </c>
      <c r="AA123" s="6" t="s">
        <v>205</v>
      </c>
      <c r="AB123" s="6" t="s">
        <v>205</v>
      </c>
      <c r="AC123" s="6" t="s">
        <v>205</v>
      </c>
      <c r="AD123" s="6" t="s">
        <v>205</v>
      </c>
      <c r="AE123" s="6" t="s">
        <v>205</v>
      </c>
      <c r="AF123" s="6">
        <f t="shared" si="47"/>
        <v>14558</v>
      </c>
      <c r="AG123" s="6">
        <f t="shared" si="47"/>
        <v>134011</v>
      </c>
      <c r="AH123" s="6">
        <f t="shared" si="47"/>
        <v>46963</v>
      </c>
      <c r="AI123" s="6">
        <f t="shared" si="47"/>
        <v>150151</v>
      </c>
      <c r="AJ123" s="6">
        <f t="shared" si="41"/>
        <v>123977</v>
      </c>
      <c r="AK123" s="8"/>
      <c r="AM123" s="6">
        <f t="shared" si="40"/>
        <v>239864</v>
      </c>
      <c r="AN123" s="4">
        <f t="shared" si="34"/>
        <v>1</v>
      </c>
    </row>
    <row r="124" spans="1:40" x14ac:dyDescent="0.2">
      <c r="A124" s="12" t="str">
        <f t="shared" si="50"/>
        <v>2015-16februaryE40000001</v>
      </c>
      <c r="B124" s="12">
        <f t="shared" si="31"/>
        <v>1</v>
      </c>
      <c r="C124" s="12" t="s">
        <v>237</v>
      </c>
      <c r="D124" s="12" t="s">
        <v>149</v>
      </c>
      <c r="E124" s="12" t="s">
        <v>151</v>
      </c>
      <c r="F124" s="12" t="s">
        <v>152</v>
      </c>
      <c r="G124" s="74" t="s">
        <v>244</v>
      </c>
      <c r="H124" s="12" t="s">
        <v>152</v>
      </c>
      <c r="I124" s="6">
        <f t="shared" si="45"/>
        <v>0</v>
      </c>
      <c r="J124" s="6">
        <f t="shared" si="45"/>
        <v>0</v>
      </c>
      <c r="K124" s="6">
        <f t="shared" si="45"/>
        <v>3609</v>
      </c>
      <c r="L124" s="6">
        <f t="shared" si="45"/>
        <v>5270</v>
      </c>
      <c r="M124" s="6" t="s">
        <v>205</v>
      </c>
      <c r="N124" s="6">
        <f t="shared" si="51"/>
        <v>51336</v>
      </c>
      <c r="O124" s="6">
        <f t="shared" si="51"/>
        <v>79504</v>
      </c>
      <c r="P124" s="6">
        <f t="shared" si="51"/>
        <v>76087</v>
      </c>
      <c r="Q124" s="6">
        <f t="shared" si="51"/>
        <v>84239</v>
      </c>
      <c r="R124" s="6">
        <f t="shared" si="51"/>
        <v>1368</v>
      </c>
      <c r="S124" s="6">
        <f t="shared" si="51"/>
        <v>227333</v>
      </c>
      <c r="T124" s="6">
        <f t="shared" si="51"/>
        <v>611</v>
      </c>
      <c r="U124" s="6">
        <f t="shared" si="51"/>
        <v>9379</v>
      </c>
      <c r="V124" s="6">
        <f t="shared" si="51"/>
        <v>1026</v>
      </c>
      <c r="W124" s="6">
        <f t="shared" si="51"/>
        <v>31829</v>
      </c>
      <c r="X124" s="6">
        <f t="shared" si="51"/>
        <v>3050</v>
      </c>
      <c r="Y124" s="6">
        <f t="shared" si="51"/>
        <v>227333</v>
      </c>
      <c r="Z124" s="6" t="s">
        <v>205</v>
      </c>
      <c r="AA124" s="6" t="s">
        <v>205</v>
      </c>
      <c r="AB124" s="6" t="s">
        <v>205</v>
      </c>
      <c r="AC124" s="6" t="s">
        <v>205</v>
      </c>
      <c r="AD124" s="6" t="s">
        <v>205</v>
      </c>
      <c r="AE124" s="6" t="s">
        <v>205</v>
      </c>
      <c r="AF124" s="6">
        <f t="shared" si="47"/>
        <v>9379</v>
      </c>
      <c r="AG124" s="6">
        <f t="shared" si="47"/>
        <v>120787</v>
      </c>
      <c r="AH124" s="6">
        <f t="shared" si="47"/>
        <v>43223</v>
      </c>
      <c r="AI124" s="6">
        <f t="shared" si="47"/>
        <v>138364</v>
      </c>
      <c r="AJ124" s="6">
        <f t="shared" si="41"/>
        <v>115086</v>
      </c>
      <c r="AK124" s="8"/>
      <c r="AM124" s="6">
        <f t="shared" si="40"/>
        <v>227333</v>
      </c>
      <c r="AN124" s="4">
        <f t="shared" si="34"/>
        <v>2</v>
      </c>
    </row>
    <row r="125" spans="1:40" x14ac:dyDescent="0.2">
      <c r="A125" s="12" t="str">
        <f t="shared" ref="A125" si="52">C125&amp;D125&amp;G125</f>
        <v>2015-16marchE40000001</v>
      </c>
      <c r="B125" s="12">
        <f t="shared" si="31"/>
        <v>1</v>
      </c>
      <c r="C125" s="12" t="s">
        <v>237</v>
      </c>
      <c r="D125" s="12" t="s">
        <v>150</v>
      </c>
      <c r="E125" s="12" t="s">
        <v>151</v>
      </c>
      <c r="F125" s="12" t="s">
        <v>152</v>
      </c>
      <c r="G125" s="74" t="s">
        <v>244</v>
      </c>
      <c r="H125" s="12" t="s">
        <v>152</v>
      </c>
      <c r="I125" s="6">
        <f t="shared" si="45"/>
        <v>0</v>
      </c>
      <c r="J125" s="6">
        <f t="shared" si="45"/>
        <v>0</v>
      </c>
      <c r="K125" s="6">
        <f t="shared" si="45"/>
        <v>3709</v>
      </c>
      <c r="L125" s="6">
        <f t="shared" si="45"/>
        <v>5571</v>
      </c>
      <c r="M125" s="6" t="s">
        <v>205</v>
      </c>
      <c r="N125" s="6">
        <f t="shared" si="51"/>
        <v>54818</v>
      </c>
      <c r="O125" s="6">
        <f t="shared" si="51"/>
        <v>87051</v>
      </c>
      <c r="P125" s="6">
        <f t="shared" si="51"/>
        <v>82245</v>
      </c>
      <c r="Q125" s="6">
        <f t="shared" si="51"/>
        <v>92019</v>
      </c>
      <c r="R125" s="6">
        <f t="shared" si="51"/>
        <v>3917</v>
      </c>
      <c r="S125" s="6">
        <f t="shared" si="51"/>
        <v>245797</v>
      </c>
      <c r="T125" s="6">
        <f t="shared" si="51"/>
        <v>755</v>
      </c>
      <c r="U125" s="6">
        <f t="shared" si="51"/>
        <v>11364</v>
      </c>
      <c r="V125" s="6">
        <f t="shared" si="51"/>
        <v>1181</v>
      </c>
      <c r="W125" s="6">
        <f t="shared" si="51"/>
        <v>34392</v>
      </c>
      <c r="X125" s="6">
        <f t="shared" si="51"/>
        <v>2964</v>
      </c>
      <c r="Y125" s="6">
        <f t="shared" si="51"/>
        <v>245797</v>
      </c>
      <c r="Z125" s="6" t="s">
        <v>205</v>
      </c>
      <c r="AA125" s="6" t="s">
        <v>205</v>
      </c>
      <c r="AB125" s="6" t="s">
        <v>205</v>
      </c>
      <c r="AC125" s="6" t="s">
        <v>205</v>
      </c>
      <c r="AD125" s="6" t="s">
        <v>205</v>
      </c>
      <c r="AE125" s="6" t="s">
        <v>205</v>
      </c>
      <c r="AF125" s="6">
        <f t="shared" si="47"/>
        <v>11364</v>
      </c>
      <c r="AG125" s="6">
        <f t="shared" si="47"/>
        <v>132073</v>
      </c>
      <c r="AH125" s="6">
        <f t="shared" si="47"/>
        <v>46350</v>
      </c>
      <c r="AI125" s="6">
        <f t="shared" si="47"/>
        <v>148646</v>
      </c>
      <c r="AJ125" s="6">
        <f t="shared" si="41"/>
        <v>123051</v>
      </c>
      <c r="AK125" s="8"/>
      <c r="AM125" s="6">
        <f t="shared" si="40"/>
        <v>245797</v>
      </c>
      <c r="AN125" s="4">
        <f t="shared" ref="AN125" si="53">MONTH(1&amp;D125)</f>
        <v>3</v>
      </c>
    </row>
    <row r="126" spans="1:40" x14ac:dyDescent="0.2">
      <c r="G126" s="74"/>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8"/>
      <c r="AM126" s="6"/>
    </row>
    <row r="127" spans="1:40" x14ac:dyDescent="0.2">
      <c r="G127" s="74"/>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8"/>
      <c r="AM127" s="6"/>
    </row>
    <row r="128" spans="1:40" x14ac:dyDescent="0.2">
      <c r="A128" s="12" t="str">
        <f t="shared" si="38"/>
        <v>2011-12aprilE40000004</v>
      </c>
      <c r="B128" s="12">
        <v>2</v>
      </c>
      <c r="C128" s="12" t="s">
        <v>55</v>
      </c>
      <c r="D128" s="12" t="s">
        <v>139</v>
      </c>
      <c r="E128" s="12" t="s">
        <v>20</v>
      </c>
      <c r="F128" s="12" t="s">
        <v>153</v>
      </c>
      <c r="G128" s="74" t="s">
        <v>247</v>
      </c>
      <c r="H128" s="12" t="s">
        <v>153</v>
      </c>
      <c r="I128" s="6">
        <f t="shared" ref="I128:L147" si="54">SUMIFS(I$314:I$1118,$C$314:$C$1118,$C128,$D$314:$D$1118,$D128,$B$314:$B$1118,$B128)</f>
        <v>34851</v>
      </c>
      <c r="J128" s="6">
        <f t="shared" si="54"/>
        <v>45195</v>
      </c>
      <c r="K128" s="6">
        <f t="shared" si="54"/>
        <v>0</v>
      </c>
      <c r="L128" s="6">
        <f t="shared" si="54"/>
        <v>0</v>
      </c>
      <c r="M128" s="6" t="s">
        <v>205</v>
      </c>
      <c r="N128" s="6">
        <f t="shared" ref="N128:Y137" si="55">SUMIFS(N$314:N$1118,$C$314:$C$1118,$C128,$D$314:$D$1118,$D128,$B$314:$B$1118,$B128)</f>
        <v>0</v>
      </c>
      <c r="O128" s="6">
        <f t="shared" si="55"/>
        <v>0</v>
      </c>
      <c r="P128" s="6">
        <f t="shared" si="55"/>
        <v>43911</v>
      </c>
      <c r="Q128" s="6">
        <f t="shared" si="55"/>
        <v>45141</v>
      </c>
      <c r="R128" s="6">
        <f t="shared" si="55"/>
        <v>3806</v>
      </c>
      <c r="S128" s="6">
        <f t="shared" si="55"/>
        <v>118440</v>
      </c>
      <c r="T128" s="6">
        <f t="shared" si="55"/>
        <v>641</v>
      </c>
      <c r="U128" s="6">
        <f t="shared" si="55"/>
        <v>5604</v>
      </c>
      <c r="V128" s="6">
        <f t="shared" si="55"/>
        <v>1990</v>
      </c>
      <c r="W128" s="6">
        <f t="shared" si="55"/>
        <v>42660</v>
      </c>
      <c r="X128" s="6">
        <f t="shared" si="55"/>
        <v>43</v>
      </c>
      <c r="Y128" s="6">
        <f t="shared" si="55"/>
        <v>118440</v>
      </c>
      <c r="Z128" s="6" t="s">
        <v>205</v>
      </c>
      <c r="AA128" s="6" t="s">
        <v>205</v>
      </c>
      <c r="AB128" s="6" t="s">
        <v>205</v>
      </c>
      <c r="AC128" s="6" t="s">
        <v>205</v>
      </c>
      <c r="AD128" s="6" t="s">
        <v>205</v>
      </c>
      <c r="AE128" s="6" t="s">
        <v>205</v>
      </c>
      <c r="AF128" s="6">
        <f t="shared" ref="AF128:AI147" si="56">SUMIFS(AF$314:AF$1118,$C$314:$C$1118,$C128,$D$314:$D$1118,$D128,$B$314:$B$1118,$B128)</f>
        <v>5605</v>
      </c>
      <c r="AG128" s="6">
        <f t="shared" si="56"/>
        <v>126378</v>
      </c>
      <c r="AH128" s="6">
        <f t="shared" si="56"/>
        <v>48839</v>
      </c>
      <c r="AI128" s="6">
        <f t="shared" si="56"/>
        <v>120603</v>
      </c>
      <c r="AJ128" s="6"/>
      <c r="AK128" s="8"/>
      <c r="AM128" s="6">
        <f t="shared" ref="AM128:AM159" si="57">SUMIFS(Y$314:Y$1118,X$314:X$1118,"&gt;0",$C$314:$C$1118,$C128,$D$314:$D$1118,$D128,$B$314:$B$1118,$B128)</f>
        <v>30335</v>
      </c>
      <c r="AN128" s="4">
        <f t="shared" si="34"/>
        <v>4</v>
      </c>
    </row>
    <row r="129" spans="1:40" x14ac:dyDescent="0.2">
      <c r="A129" s="12" t="str">
        <f t="shared" si="38"/>
        <v>2011-12mayE40000004</v>
      </c>
      <c r="B129" s="12">
        <f t="shared" ref="B129:B187" si="58">B128</f>
        <v>2</v>
      </c>
      <c r="C129" s="12" t="s">
        <v>55</v>
      </c>
      <c r="D129" s="12" t="s">
        <v>140</v>
      </c>
      <c r="E129" s="12" t="s">
        <v>20</v>
      </c>
      <c r="F129" s="12" t="s">
        <v>153</v>
      </c>
      <c r="G129" s="74" t="s">
        <v>247</v>
      </c>
      <c r="H129" s="12" t="s">
        <v>153</v>
      </c>
      <c r="I129" s="6">
        <f t="shared" si="54"/>
        <v>37650</v>
      </c>
      <c r="J129" s="6">
        <f t="shared" si="54"/>
        <v>48759</v>
      </c>
      <c r="K129" s="6">
        <f t="shared" si="54"/>
        <v>0</v>
      </c>
      <c r="L129" s="6">
        <f t="shared" si="54"/>
        <v>0</v>
      </c>
      <c r="M129" s="6" t="s">
        <v>205</v>
      </c>
      <c r="N129" s="6">
        <f t="shared" si="55"/>
        <v>0</v>
      </c>
      <c r="O129" s="6">
        <f t="shared" si="55"/>
        <v>0</v>
      </c>
      <c r="P129" s="6">
        <f t="shared" si="55"/>
        <v>47310</v>
      </c>
      <c r="Q129" s="6">
        <f t="shared" si="55"/>
        <v>48687</v>
      </c>
      <c r="R129" s="6">
        <f t="shared" si="55"/>
        <v>3255</v>
      </c>
      <c r="S129" s="6">
        <f t="shared" si="55"/>
        <v>118172</v>
      </c>
      <c r="T129" s="6">
        <f t="shared" si="55"/>
        <v>572</v>
      </c>
      <c r="U129" s="6">
        <f t="shared" si="55"/>
        <v>6030</v>
      </c>
      <c r="V129" s="6">
        <f t="shared" si="55"/>
        <v>1517</v>
      </c>
      <c r="W129" s="6">
        <f t="shared" si="55"/>
        <v>42320</v>
      </c>
      <c r="X129" s="6">
        <f t="shared" si="55"/>
        <v>38</v>
      </c>
      <c r="Y129" s="6">
        <f t="shared" si="55"/>
        <v>118172</v>
      </c>
      <c r="Z129" s="6" t="s">
        <v>205</v>
      </c>
      <c r="AA129" s="6" t="s">
        <v>205</v>
      </c>
      <c r="AB129" s="6" t="s">
        <v>205</v>
      </c>
      <c r="AC129" s="6" t="s">
        <v>205</v>
      </c>
      <c r="AD129" s="6" t="s">
        <v>205</v>
      </c>
      <c r="AE129" s="6" t="s">
        <v>205</v>
      </c>
      <c r="AF129" s="6">
        <f t="shared" si="56"/>
        <v>6030</v>
      </c>
      <c r="AG129" s="6">
        <f t="shared" si="56"/>
        <v>123051</v>
      </c>
      <c r="AH129" s="6">
        <f t="shared" si="56"/>
        <v>47794</v>
      </c>
      <c r="AI129" s="6">
        <f t="shared" si="56"/>
        <v>117424</v>
      </c>
      <c r="AJ129" s="6"/>
      <c r="AK129" s="8"/>
      <c r="AM129" s="6">
        <f t="shared" si="57"/>
        <v>30137</v>
      </c>
      <c r="AN129" s="4">
        <f t="shared" si="34"/>
        <v>5</v>
      </c>
    </row>
    <row r="130" spans="1:40" x14ac:dyDescent="0.2">
      <c r="A130" s="12" t="str">
        <f t="shared" si="38"/>
        <v>2011-12juneE40000004</v>
      </c>
      <c r="B130" s="12">
        <f t="shared" si="58"/>
        <v>2</v>
      </c>
      <c r="C130" s="12" t="s">
        <v>55</v>
      </c>
      <c r="D130" s="12" t="s">
        <v>141</v>
      </c>
      <c r="E130" s="12" t="s">
        <v>20</v>
      </c>
      <c r="F130" s="12" t="s">
        <v>153</v>
      </c>
      <c r="G130" s="74" t="s">
        <v>247</v>
      </c>
      <c r="H130" s="12" t="s">
        <v>153</v>
      </c>
      <c r="I130" s="6">
        <f t="shared" si="54"/>
        <v>36753</v>
      </c>
      <c r="J130" s="6">
        <f t="shared" si="54"/>
        <v>48606</v>
      </c>
      <c r="K130" s="6">
        <f t="shared" si="54"/>
        <v>0</v>
      </c>
      <c r="L130" s="6">
        <f t="shared" si="54"/>
        <v>0</v>
      </c>
      <c r="M130" s="6" t="s">
        <v>205</v>
      </c>
      <c r="N130" s="6">
        <f t="shared" si="55"/>
        <v>0</v>
      </c>
      <c r="O130" s="6">
        <f t="shared" si="55"/>
        <v>0</v>
      </c>
      <c r="P130" s="6">
        <f t="shared" si="55"/>
        <v>46870</v>
      </c>
      <c r="Q130" s="6">
        <f t="shared" si="55"/>
        <v>48555</v>
      </c>
      <c r="R130" s="6">
        <f t="shared" si="55"/>
        <v>3461</v>
      </c>
      <c r="S130" s="6">
        <f t="shared" si="55"/>
        <v>118355</v>
      </c>
      <c r="T130" s="6">
        <f t="shared" si="55"/>
        <v>806</v>
      </c>
      <c r="U130" s="6">
        <f t="shared" si="55"/>
        <v>6713</v>
      </c>
      <c r="V130" s="6">
        <f t="shared" si="55"/>
        <v>2331</v>
      </c>
      <c r="W130" s="6">
        <f t="shared" si="55"/>
        <v>42449</v>
      </c>
      <c r="X130" s="6">
        <f t="shared" si="55"/>
        <v>25</v>
      </c>
      <c r="Y130" s="6">
        <f t="shared" si="55"/>
        <v>118355</v>
      </c>
      <c r="Z130" s="6" t="s">
        <v>205</v>
      </c>
      <c r="AA130" s="6" t="s">
        <v>205</v>
      </c>
      <c r="AB130" s="6" t="s">
        <v>205</v>
      </c>
      <c r="AC130" s="6" t="s">
        <v>205</v>
      </c>
      <c r="AD130" s="6" t="s">
        <v>205</v>
      </c>
      <c r="AE130" s="6" t="s">
        <v>205</v>
      </c>
      <c r="AF130" s="6">
        <f t="shared" si="56"/>
        <v>6713</v>
      </c>
      <c r="AG130" s="6">
        <f t="shared" si="56"/>
        <v>128032</v>
      </c>
      <c r="AH130" s="6">
        <f t="shared" si="56"/>
        <v>48955</v>
      </c>
      <c r="AI130" s="6">
        <f t="shared" si="56"/>
        <v>120072</v>
      </c>
      <c r="AJ130" s="6">
        <f t="shared" ref="AJ130:AJ161" si="59">SUMIFS(AJ$314:AJ$1118,$C$314:$C$1118,$C130,$D$314:$D$1118,$D130,$B$314:$B$1118,$B130)</f>
        <v>87653</v>
      </c>
      <c r="AK130" s="8"/>
      <c r="AM130" s="6">
        <f t="shared" si="57"/>
        <v>30695</v>
      </c>
      <c r="AN130" s="4">
        <f t="shared" si="34"/>
        <v>6</v>
      </c>
    </row>
    <row r="131" spans="1:40" x14ac:dyDescent="0.2">
      <c r="A131" s="12" t="str">
        <f t="shared" si="38"/>
        <v>2011-12julyE40000004</v>
      </c>
      <c r="B131" s="12">
        <f t="shared" si="58"/>
        <v>2</v>
      </c>
      <c r="C131" s="12" t="s">
        <v>55</v>
      </c>
      <c r="D131" s="12" t="s">
        <v>142</v>
      </c>
      <c r="E131" s="12" t="s">
        <v>20</v>
      </c>
      <c r="F131" s="12" t="s">
        <v>153</v>
      </c>
      <c r="G131" s="74" t="s">
        <v>247</v>
      </c>
      <c r="H131" s="12" t="s">
        <v>153</v>
      </c>
      <c r="I131" s="6">
        <f t="shared" si="54"/>
        <v>38297</v>
      </c>
      <c r="J131" s="6">
        <f t="shared" si="54"/>
        <v>49978</v>
      </c>
      <c r="K131" s="6">
        <f t="shared" si="54"/>
        <v>0</v>
      </c>
      <c r="L131" s="6">
        <f t="shared" si="54"/>
        <v>0</v>
      </c>
      <c r="M131" s="6" t="s">
        <v>205</v>
      </c>
      <c r="N131" s="6">
        <f t="shared" si="55"/>
        <v>0</v>
      </c>
      <c r="O131" s="6">
        <f t="shared" si="55"/>
        <v>0</v>
      </c>
      <c r="P131" s="6">
        <f t="shared" si="55"/>
        <v>48316</v>
      </c>
      <c r="Q131" s="6">
        <f t="shared" si="55"/>
        <v>49558</v>
      </c>
      <c r="R131" s="6">
        <f t="shared" si="55"/>
        <v>2591</v>
      </c>
      <c r="S131" s="6">
        <f t="shared" si="55"/>
        <v>155156</v>
      </c>
      <c r="T131" s="6">
        <f t="shared" si="55"/>
        <v>723</v>
      </c>
      <c r="U131" s="6">
        <f t="shared" si="55"/>
        <v>7237</v>
      </c>
      <c r="V131" s="6">
        <f t="shared" si="55"/>
        <v>2152</v>
      </c>
      <c r="W131" s="6">
        <f t="shared" si="55"/>
        <v>45142</v>
      </c>
      <c r="X131" s="6">
        <f t="shared" si="55"/>
        <v>500</v>
      </c>
      <c r="Y131" s="6">
        <f t="shared" si="55"/>
        <v>155156</v>
      </c>
      <c r="Z131" s="6" t="s">
        <v>205</v>
      </c>
      <c r="AA131" s="6" t="s">
        <v>205</v>
      </c>
      <c r="AB131" s="6" t="s">
        <v>205</v>
      </c>
      <c r="AC131" s="6" t="s">
        <v>205</v>
      </c>
      <c r="AD131" s="6" t="s">
        <v>205</v>
      </c>
      <c r="AE131" s="6" t="s">
        <v>205</v>
      </c>
      <c r="AF131" s="6">
        <f t="shared" si="56"/>
        <v>7237</v>
      </c>
      <c r="AG131" s="6">
        <f t="shared" si="56"/>
        <v>129751</v>
      </c>
      <c r="AH131" s="6">
        <f t="shared" si="56"/>
        <v>49511</v>
      </c>
      <c r="AI131" s="6">
        <f t="shared" si="56"/>
        <v>121063</v>
      </c>
      <c r="AJ131" s="6">
        <f t="shared" si="59"/>
        <v>90676</v>
      </c>
      <c r="AK131" s="8"/>
      <c r="AM131" s="6">
        <f t="shared" si="57"/>
        <v>66979</v>
      </c>
      <c r="AN131" s="4">
        <f t="shared" si="34"/>
        <v>7</v>
      </c>
    </row>
    <row r="132" spans="1:40" x14ac:dyDescent="0.2">
      <c r="A132" s="12" t="str">
        <f t="shared" si="38"/>
        <v>2011-12augustE40000004</v>
      </c>
      <c r="B132" s="12">
        <f t="shared" si="58"/>
        <v>2</v>
      </c>
      <c r="C132" s="12" t="s">
        <v>55</v>
      </c>
      <c r="D132" s="12" t="s">
        <v>143</v>
      </c>
      <c r="E132" s="12" t="s">
        <v>20</v>
      </c>
      <c r="F132" s="12" t="s">
        <v>153</v>
      </c>
      <c r="G132" s="74" t="s">
        <v>247</v>
      </c>
      <c r="H132" s="12" t="s">
        <v>153</v>
      </c>
      <c r="I132" s="6">
        <f t="shared" si="54"/>
        <v>37020</v>
      </c>
      <c r="J132" s="6">
        <f t="shared" si="54"/>
        <v>48021</v>
      </c>
      <c r="K132" s="6">
        <f t="shared" si="54"/>
        <v>0</v>
      </c>
      <c r="L132" s="6">
        <f t="shared" si="54"/>
        <v>0</v>
      </c>
      <c r="M132" s="6" t="s">
        <v>205</v>
      </c>
      <c r="N132" s="6">
        <f t="shared" si="55"/>
        <v>0</v>
      </c>
      <c r="O132" s="6">
        <f t="shared" si="55"/>
        <v>0</v>
      </c>
      <c r="P132" s="6">
        <f t="shared" si="55"/>
        <v>46358</v>
      </c>
      <c r="Q132" s="6">
        <f t="shared" si="55"/>
        <v>47587</v>
      </c>
      <c r="R132" s="6">
        <f t="shared" si="55"/>
        <v>2353</v>
      </c>
      <c r="S132" s="6">
        <f t="shared" si="55"/>
        <v>151778</v>
      </c>
      <c r="T132" s="6">
        <f t="shared" si="55"/>
        <v>965</v>
      </c>
      <c r="U132" s="6">
        <f t="shared" si="55"/>
        <v>7058</v>
      </c>
      <c r="V132" s="6">
        <f t="shared" si="55"/>
        <v>2821</v>
      </c>
      <c r="W132" s="6">
        <f t="shared" si="55"/>
        <v>44298</v>
      </c>
      <c r="X132" s="6">
        <f t="shared" si="55"/>
        <v>826</v>
      </c>
      <c r="Y132" s="6">
        <f t="shared" si="55"/>
        <v>151778</v>
      </c>
      <c r="Z132" s="6" t="s">
        <v>205</v>
      </c>
      <c r="AA132" s="6" t="s">
        <v>205</v>
      </c>
      <c r="AB132" s="6" t="s">
        <v>205</v>
      </c>
      <c r="AC132" s="6" t="s">
        <v>205</v>
      </c>
      <c r="AD132" s="6" t="s">
        <v>205</v>
      </c>
      <c r="AE132" s="6" t="s">
        <v>205</v>
      </c>
      <c r="AF132" s="6">
        <f t="shared" si="56"/>
        <v>7058</v>
      </c>
      <c r="AG132" s="6">
        <f t="shared" si="56"/>
        <v>125451</v>
      </c>
      <c r="AH132" s="6">
        <f t="shared" si="56"/>
        <v>49037</v>
      </c>
      <c r="AI132" s="6">
        <f t="shared" si="56"/>
        <v>117083</v>
      </c>
      <c r="AJ132" s="6">
        <f t="shared" si="59"/>
        <v>87917</v>
      </c>
      <c r="AK132" s="8"/>
      <c r="AM132" s="6">
        <f t="shared" si="57"/>
        <v>64084</v>
      </c>
      <c r="AN132" s="4">
        <f t="shared" si="34"/>
        <v>8</v>
      </c>
    </row>
    <row r="133" spans="1:40" x14ac:dyDescent="0.2">
      <c r="A133" s="12" t="str">
        <f t="shared" si="38"/>
        <v>2011-12septemberE40000004</v>
      </c>
      <c r="B133" s="12">
        <f t="shared" si="58"/>
        <v>2</v>
      </c>
      <c r="C133" s="12" t="s">
        <v>55</v>
      </c>
      <c r="D133" s="12" t="s">
        <v>144</v>
      </c>
      <c r="E133" s="12" t="s">
        <v>20</v>
      </c>
      <c r="F133" s="12" t="s">
        <v>153</v>
      </c>
      <c r="G133" s="74" t="s">
        <v>247</v>
      </c>
      <c r="H133" s="12" t="s">
        <v>153</v>
      </c>
      <c r="I133" s="6">
        <f t="shared" si="54"/>
        <v>36412</v>
      </c>
      <c r="J133" s="6">
        <f t="shared" si="54"/>
        <v>47847</v>
      </c>
      <c r="K133" s="6">
        <f t="shared" si="54"/>
        <v>0</v>
      </c>
      <c r="L133" s="6">
        <f t="shared" si="54"/>
        <v>0</v>
      </c>
      <c r="M133" s="6" t="s">
        <v>205</v>
      </c>
      <c r="N133" s="6">
        <f t="shared" si="55"/>
        <v>0</v>
      </c>
      <c r="O133" s="6">
        <f t="shared" si="55"/>
        <v>0</v>
      </c>
      <c r="P133" s="6">
        <f t="shared" si="55"/>
        <v>46155</v>
      </c>
      <c r="Q133" s="6">
        <f t="shared" si="55"/>
        <v>47717</v>
      </c>
      <c r="R133" s="6">
        <f t="shared" si="55"/>
        <v>3225</v>
      </c>
      <c r="S133" s="6">
        <f t="shared" si="55"/>
        <v>151725</v>
      </c>
      <c r="T133" s="6">
        <f t="shared" si="55"/>
        <v>854</v>
      </c>
      <c r="U133" s="6">
        <f t="shared" si="55"/>
        <v>6921</v>
      </c>
      <c r="V133" s="6">
        <f t="shared" si="55"/>
        <v>2260</v>
      </c>
      <c r="W133" s="6">
        <f t="shared" si="55"/>
        <v>43090</v>
      </c>
      <c r="X133" s="6">
        <f t="shared" si="55"/>
        <v>1182</v>
      </c>
      <c r="Y133" s="6">
        <f t="shared" si="55"/>
        <v>151725</v>
      </c>
      <c r="Z133" s="6" t="s">
        <v>205</v>
      </c>
      <c r="AA133" s="6" t="s">
        <v>205</v>
      </c>
      <c r="AB133" s="6" t="s">
        <v>205</v>
      </c>
      <c r="AC133" s="6" t="s">
        <v>205</v>
      </c>
      <c r="AD133" s="6" t="s">
        <v>205</v>
      </c>
      <c r="AE133" s="6" t="s">
        <v>205</v>
      </c>
      <c r="AF133" s="6">
        <f t="shared" si="56"/>
        <v>6921</v>
      </c>
      <c r="AG133" s="6">
        <f t="shared" si="56"/>
        <v>124034</v>
      </c>
      <c r="AH133" s="6">
        <f t="shared" si="56"/>
        <v>47880</v>
      </c>
      <c r="AI133" s="6">
        <f t="shared" si="56"/>
        <v>115897</v>
      </c>
      <c r="AJ133" s="6">
        <f t="shared" si="59"/>
        <v>88391</v>
      </c>
      <c r="AK133" s="8"/>
      <c r="AM133" s="6">
        <f t="shared" si="57"/>
        <v>64732</v>
      </c>
      <c r="AN133" s="4">
        <f t="shared" si="34"/>
        <v>9</v>
      </c>
    </row>
    <row r="134" spans="1:40" x14ac:dyDescent="0.2">
      <c r="A134" s="12" t="str">
        <f t="shared" si="38"/>
        <v>2011-12octoberE40000004</v>
      </c>
      <c r="B134" s="12">
        <f t="shared" si="58"/>
        <v>2</v>
      </c>
      <c r="C134" s="12" t="s">
        <v>55</v>
      </c>
      <c r="D134" s="12" t="s">
        <v>145</v>
      </c>
      <c r="E134" s="12" t="s">
        <v>20</v>
      </c>
      <c r="F134" s="12" t="s">
        <v>153</v>
      </c>
      <c r="G134" s="74" t="s">
        <v>247</v>
      </c>
      <c r="H134" s="12" t="s">
        <v>153</v>
      </c>
      <c r="I134" s="6">
        <f t="shared" si="54"/>
        <v>38989</v>
      </c>
      <c r="J134" s="6">
        <f t="shared" si="54"/>
        <v>51032</v>
      </c>
      <c r="K134" s="6">
        <f t="shared" si="54"/>
        <v>0</v>
      </c>
      <c r="L134" s="6">
        <f t="shared" si="54"/>
        <v>0</v>
      </c>
      <c r="M134" s="6" t="s">
        <v>205</v>
      </c>
      <c r="N134" s="6">
        <f t="shared" si="55"/>
        <v>0</v>
      </c>
      <c r="O134" s="6">
        <f t="shared" si="55"/>
        <v>0</v>
      </c>
      <c r="P134" s="6">
        <f t="shared" si="55"/>
        <v>49241</v>
      </c>
      <c r="Q134" s="6">
        <f t="shared" si="55"/>
        <v>50911</v>
      </c>
      <c r="R134" s="6">
        <f t="shared" si="55"/>
        <v>2091</v>
      </c>
      <c r="S134" s="6">
        <f t="shared" si="55"/>
        <v>154247</v>
      </c>
      <c r="T134" s="6">
        <f t="shared" si="55"/>
        <v>816</v>
      </c>
      <c r="U134" s="6">
        <f t="shared" si="55"/>
        <v>7083</v>
      </c>
      <c r="V134" s="6">
        <f t="shared" si="55"/>
        <v>2345</v>
      </c>
      <c r="W134" s="6">
        <f t="shared" si="55"/>
        <v>45657</v>
      </c>
      <c r="X134" s="6">
        <f t="shared" si="55"/>
        <v>1428</v>
      </c>
      <c r="Y134" s="6">
        <f t="shared" si="55"/>
        <v>154247</v>
      </c>
      <c r="Z134" s="6" t="s">
        <v>205</v>
      </c>
      <c r="AA134" s="6" t="s">
        <v>205</v>
      </c>
      <c r="AB134" s="6" t="s">
        <v>205</v>
      </c>
      <c r="AC134" s="6" t="s">
        <v>205</v>
      </c>
      <c r="AD134" s="6" t="s">
        <v>205</v>
      </c>
      <c r="AE134" s="6" t="s">
        <v>205</v>
      </c>
      <c r="AF134" s="6">
        <f t="shared" si="56"/>
        <v>7083</v>
      </c>
      <c r="AG134" s="6">
        <f t="shared" si="56"/>
        <v>130061</v>
      </c>
      <c r="AH134" s="6">
        <f t="shared" si="56"/>
        <v>50063</v>
      </c>
      <c r="AI134" s="6">
        <f t="shared" si="56"/>
        <v>121732</v>
      </c>
      <c r="AJ134" s="6">
        <f t="shared" si="59"/>
        <v>92191</v>
      </c>
      <c r="AK134" s="8"/>
      <c r="AM134" s="6">
        <f t="shared" si="57"/>
        <v>64760</v>
      </c>
      <c r="AN134" s="4">
        <f t="shared" si="34"/>
        <v>10</v>
      </c>
    </row>
    <row r="135" spans="1:40" x14ac:dyDescent="0.2">
      <c r="A135" s="12" t="str">
        <f t="shared" si="38"/>
        <v>2011-12novemberE40000004</v>
      </c>
      <c r="B135" s="12">
        <f t="shared" si="58"/>
        <v>2</v>
      </c>
      <c r="C135" s="12" t="s">
        <v>55</v>
      </c>
      <c r="D135" s="12" t="s">
        <v>146</v>
      </c>
      <c r="E135" s="12" t="s">
        <v>20</v>
      </c>
      <c r="F135" s="12" t="s">
        <v>153</v>
      </c>
      <c r="G135" s="74" t="s">
        <v>247</v>
      </c>
      <c r="H135" s="12" t="s">
        <v>153</v>
      </c>
      <c r="I135" s="6">
        <f t="shared" si="54"/>
        <v>38506</v>
      </c>
      <c r="J135" s="6">
        <f t="shared" si="54"/>
        <v>49345</v>
      </c>
      <c r="K135" s="6">
        <f t="shared" si="54"/>
        <v>0</v>
      </c>
      <c r="L135" s="6">
        <f t="shared" si="54"/>
        <v>0</v>
      </c>
      <c r="M135" s="6" t="s">
        <v>205</v>
      </c>
      <c r="N135" s="6">
        <f t="shared" si="55"/>
        <v>0</v>
      </c>
      <c r="O135" s="6">
        <f t="shared" si="55"/>
        <v>0</v>
      </c>
      <c r="P135" s="6">
        <f t="shared" si="55"/>
        <v>47817</v>
      </c>
      <c r="Q135" s="6">
        <f t="shared" si="55"/>
        <v>49269</v>
      </c>
      <c r="R135" s="6">
        <f t="shared" si="55"/>
        <v>1736</v>
      </c>
      <c r="S135" s="6">
        <f t="shared" si="55"/>
        <v>145797</v>
      </c>
      <c r="T135" s="6">
        <f t="shared" si="55"/>
        <v>910</v>
      </c>
      <c r="U135" s="6">
        <f t="shared" si="55"/>
        <v>7073</v>
      </c>
      <c r="V135" s="6">
        <f t="shared" si="55"/>
        <v>2266</v>
      </c>
      <c r="W135" s="6">
        <f t="shared" si="55"/>
        <v>43956</v>
      </c>
      <c r="X135" s="6">
        <f t="shared" si="55"/>
        <v>1701</v>
      </c>
      <c r="Y135" s="6">
        <f t="shared" si="55"/>
        <v>145797</v>
      </c>
      <c r="Z135" s="6" t="s">
        <v>205</v>
      </c>
      <c r="AA135" s="6" t="s">
        <v>205</v>
      </c>
      <c r="AB135" s="6" t="s">
        <v>205</v>
      </c>
      <c r="AC135" s="6" t="s">
        <v>205</v>
      </c>
      <c r="AD135" s="6" t="s">
        <v>205</v>
      </c>
      <c r="AE135" s="6" t="s">
        <v>205</v>
      </c>
      <c r="AF135" s="6">
        <f t="shared" si="56"/>
        <v>7073</v>
      </c>
      <c r="AG135" s="6">
        <f t="shared" si="56"/>
        <v>123141</v>
      </c>
      <c r="AH135" s="6">
        <f t="shared" si="56"/>
        <v>48068</v>
      </c>
      <c r="AI135" s="6">
        <f t="shared" si="56"/>
        <v>115010</v>
      </c>
      <c r="AJ135" s="6">
        <f t="shared" si="59"/>
        <v>86973</v>
      </c>
      <c r="AK135" s="8"/>
      <c r="AM135" s="6">
        <f t="shared" si="57"/>
        <v>61459</v>
      </c>
      <c r="AN135" s="4">
        <f t="shared" si="34"/>
        <v>11</v>
      </c>
    </row>
    <row r="136" spans="1:40" x14ac:dyDescent="0.2">
      <c r="A136" s="12" t="str">
        <f t="shared" si="38"/>
        <v>2011-12decemberE40000004</v>
      </c>
      <c r="B136" s="12">
        <f t="shared" si="58"/>
        <v>2</v>
      </c>
      <c r="C136" s="12" t="s">
        <v>55</v>
      </c>
      <c r="D136" s="12" t="s">
        <v>147</v>
      </c>
      <c r="E136" s="12" t="s">
        <v>20</v>
      </c>
      <c r="F136" s="12" t="s">
        <v>153</v>
      </c>
      <c r="G136" s="74" t="s">
        <v>247</v>
      </c>
      <c r="H136" s="12" t="s">
        <v>153</v>
      </c>
      <c r="I136" s="6">
        <f t="shared" si="54"/>
        <v>42205</v>
      </c>
      <c r="J136" s="6">
        <f t="shared" si="54"/>
        <v>56489</v>
      </c>
      <c r="K136" s="6">
        <f t="shared" si="54"/>
        <v>0</v>
      </c>
      <c r="L136" s="6">
        <f t="shared" si="54"/>
        <v>0</v>
      </c>
      <c r="M136" s="6" t="s">
        <v>205</v>
      </c>
      <c r="N136" s="6">
        <f t="shared" si="55"/>
        <v>0</v>
      </c>
      <c r="O136" s="6">
        <f t="shared" si="55"/>
        <v>0</v>
      </c>
      <c r="P136" s="6">
        <f t="shared" si="55"/>
        <v>54163</v>
      </c>
      <c r="Q136" s="6">
        <f t="shared" si="55"/>
        <v>56348</v>
      </c>
      <c r="R136" s="6">
        <f t="shared" si="55"/>
        <v>3219</v>
      </c>
      <c r="S136" s="6">
        <f t="shared" si="55"/>
        <v>169585</v>
      </c>
      <c r="T136" s="6">
        <f t="shared" si="55"/>
        <v>951</v>
      </c>
      <c r="U136" s="6">
        <f t="shared" si="55"/>
        <v>8492</v>
      </c>
      <c r="V136" s="6">
        <f t="shared" si="55"/>
        <v>2965</v>
      </c>
      <c r="W136" s="6">
        <f t="shared" si="55"/>
        <v>50569</v>
      </c>
      <c r="X136" s="6">
        <f t="shared" si="55"/>
        <v>2292</v>
      </c>
      <c r="Y136" s="6">
        <f t="shared" si="55"/>
        <v>169585</v>
      </c>
      <c r="Z136" s="6" t="s">
        <v>205</v>
      </c>
      <c r="AA136" s="6" t="s">
        <v>205</v>
      </c>
      <c r="AB136" s="6" t="s">
        <v>205</v>
      </c>
      <c r="AC136" s="6" t="s">
        <v>205</v>
      </c>
      <c r="AD136" s="6" t="s">
        <v>205</v>
      </c>
      <c r="AE136" s="6" t="s">
        <v>205</v>
      </c>
      <c r="AF136" s="6">
        <f t="shared" si="56"/>
        <v>8492</v>
      </c>
      <c r="AG136" s="6">
        <f t="shared" si="56"/>
        <v>137613</v>
      </c>
      <c r="AH136" s="6">
        <f t="shared" si="56"/>
        <v>54677</v>
      </c>
      <c r="AI136" s="6">
        <f t="shared" si="56"/>
        <v>127698</v>
      </c>
      <c r="AJ136" s="6">
        <f t="shared" si="59"/>
        <v>94261</v>
      </c>
      <c r="AK136" s="8"/>
      <c r="AM136" s="6">
        <f t="shared" si="57"/>
        <v>74546</v>
      </c>
      <c r="AN136" s="4">
        <f t="shared" si="34"/>
        <v>12</v>
      </c>
    </row>
    <row r="137" spans="1:40" x14ac:dyDescent="0.2">
      <c r="A137" s="12" t="str">
        <f t="shared" si="38"/>
        <v>2011-12januaryE40000004</v>
      </c>
      <c r="B137" s="12">
        <f t="shared" si="58"/>
        <v>2</v>
      </c>
      <c r="C137" s="12" t="s">
        <v>55</v>
      </c>
      <c r="D137" s="12" t="s">
        <v>148</v>
      </c>
      <c r="E137" s="12" t="s">
        <v>20</v>
      </c>
      <c r="F137" s="12" t="s">
        <v>153</v>
      </c>
      <c r="G137" s="74" t="s">
        <v>247</v>
      </c>
      <c r="H137" s="12" t="s">
        <v>153</v>
      </c>
      <c r="I137" s="6">
        <f t="shared" si="54"/>
        <v>41699</v>
      </c>
      <c r="J137" s="6">
        <f t="shared" si="54"/>
        <v>54053</v>
      </c>
      <c r="K137" s="6">
        <f t="shared" si="54"/>
        <v>0</v>
      </c>
      <c r="L137" s="6">
        <f t="shared" si="54"/>
        <v>0</v>
      </c>
      <c r="M137" s="6" t="s">
        <v>205</v>
      </c>
      <c r="N137" s="6">
        <f t="shared" si="55"/>
        <v>0</v>
      </c>
      <c r="O137" s="6">
        <f t="shared" si="55"/>
        <v>0</v>
      </c>
      <c r="P137" s="6">
        <f t="shared" si="55"/>
        <v>52191</v>
      </c>
      <c r="Q137" s="6">
        <f t="shared" si="55"/>
        <v>53933</v>
      </c>
      <c r="R137" s="6">
        <f t="shared" si="55"/>
        <v>2576</v>
      </c>
      <c r="S137" s="6">
        <f t="shared" si="55"/>
        <v>153718</v>
      </c>
      <c r="T137" s="6">
        <f t="shared" si="55"/>
        <v>953</v>
      </c>
      <c r="U137" s="6">
        <f t="shared" si="55"/>
        <v>7375</v>
      </c>
      <c r="V137" s="6">
        <f t="shared" si="55"/>
        <v>2837</v>
      </c>
      <c r="W137" s="6">
        <f t="shared" si="55"/>
        <v>46247</v>
      </c>
      <c r="X137" s="6">
        <f t="shared" si="55"/>
        <v>2261</v>
      </c>
      <c r="Y137" s="6">
        <f t="shared" si="55"/>
        <v>153718</v>
      </c>
      <c r="Z137" s="6" t="s">
        <v>205</v>
      </c>
      <c r="AA137" s="6" t="s">
        <v>205</v>
      </c>
      <c r="AB137" s="6" t="s">
        <v>205</v>
      </c>
      <c r="AC137" s="6" t="s">
        <v>205</v>
      </c>
      <c r="AD137" s="6" t="s">
        <v>205</v>
      </c>
      <c r="AE137" s="6" t="s">
        <v>205</v>
      </c>
      <c r="AF137" s="6">
        <f t="shared" si="56"/>
        <v>7375</v>
      </c>
      <c r="AG137" s="6">
        <f t="shared" si="56"/>
        <v>127697</v>
      </c>
      <c r="AH137" s="6">
        <f t="shared" si="56"/>
        <v>50212</v>
      </c>
      <c r="AI137" s="6">
        <f t="shared" si="56"/>
        <v>118967</v>
      </c>
      <c r="AJ137" s="6">
        <f t="shared" si="59"/>
        <v>89581</v>
      </c>
      <c r="AK137" s="8"/>
      <c r="AM137" s="6">
        <f t="shared" si="57"/>
        <v>64648</v>
      </c>
      <c r="AN137" s="4">
        <f t="shared" si="34"/>
        <v>1</v>
      </c>
    </row>
    <row r="138" spans="1:40" x14ac:dyDescent="0.2">
      <c r="A138" s="12" t="str">
        <f t="shared" si="38"/>
        <v>2011-12februaryE40000004</v>
      </c>
      <c r="B138" s="12">
        <f t="shared" si="58"/>
        <v>2</v>
      </c>
      <c r="C138" s="12" t="s">
        <v>55</v>
      </c>
      <c r="D138" s="12" t="s">
        <v>149</v>
      </c>
      <c r="E138" s="12" t="s">
        <v>20</v>
      </c>
      <c r="F138" s="12" t="s">
        <v>153</v>
      </c>
      <c r="G138" s="74" t="s">
        <v>247</v>
      </c>
      <c r="H138" s="12" t="s">
        <v>153</v>
      </c>
      <c r="I138" s="6">
        <f t="shared" si="54"/>
        <v>38505</v>
      </c>
      <c r="J138" s="6">
        <f t="shared" si="54"/>
        <v>52139</v>
      </c>
      <c r="K138" s="6">
        <f t="shared" si="54"/>
        <v>0</v>
      </c>
      <c r="L138" s="6">
        <f t="shared" si="54"/>
        <v>0</v>
      </c>
      <c r="M138" s="6" t="s">
        <v>205</v>
      </c>
      <c r="N138" s="6">
        <f t="shared" ref="N138:Y147" si="60">SUMIFS(N$314:N$1118,$C$314:$C$1118,$C138,$D$314:$D$1118,$D138,$B$314:$B$1118,$B138)</f>
        <v>0</v>
      </c>
      <c r="O138" s="6">
        <f t="shared" si="60"/>
        <v>0</v>
      </c>
      <c r="P138" s="6">
        <f t="shared" si="60"/>
        <v>49946</v>
      </c>
      <c r="Q138" s="6">
        <f t="shared" si="60"/>
        <v>52060</v>
      </c>
      <c r="R138" s="6">
        <f t="shared" si="60"/>
        <v>4027</v>
      </c>
      <c r="S138" s="6">
        <f t="shared" si="60"/>
        <v>158046</v>
      </c>
      <c r="T138" s="6">
        <f t="shared" si="60"/>
        <v>1075</v>
      </c>
      <c r="U138" s="6">
        <f t="shared" si="60"/>
        <v>8071</v>
      </c>
      <c r="V138" s="6">
        <f t="shared" si="60"/>
        <v>2750</v>
      </c>
      <c r="W138" s="6">
        <f t="shared" si="60"/>
        <v>46330</v>
      </c>
      <c r="X138" s="6">
        <f t="shared" si="60"/>
        <v>2341</v>
      </c>
      <c r="Y138" s="6">
        <f t="shared" si="60"/>
        <v>158046</v>
      </c>
      <c r="Z138" s="6" t="s">
        <v>205</v>
      </c>
      <c r="AA138" s="6" t="s">
        <v>205</v>
      </c>
      <c r="AB138" s="6" t="s">
        <v>205</v>
      </c>
      <c r="AC138" s="6" t="s">
        <v>205</v>
      </c>
      <c r="AD138" s="6" t="s">
        <v>205</v>
      </c>
      <c r="AE138" s="6" t="s">
        <v>205</v>
      </c>
      <c r="AF138" s="6">
        <f t="shared" si="56"/>
        <v>8071</v>
      </c>
      <c r="AG138" s="6">
        <f t="shared" si="56"/>
        <v>126439</v>
      </c>
      <c r="AH138" s="6">
        <f t="shared" si="56"/>
        <v>50299</v>
      </c>
      <c r="AI138" s="6">
        <f t="shared" si="56"/>
        <v>116863</v>
      </c>
      <c r="AJ138" s="6">
        <f t="shared" si="59"/>
        <v>87120</v>
      </c>
      <c r="AK138" s="8"/>
      <c r="AM138" s="6">
        <f t="shared" si="57"/>
        <v>68061</v>
      </c>
      <c r="AN138" s="4">
        <f t="shared" si="34"/>
        <v>2</v>
      </c>
    </row>
    <row r="139" spans="1:40" x14ac:dyDescent="0.2">
      <c r="A139" s="12" t="str">
        <f t="shared" si="38"/>
        <v>2011-12marchE40000004</v>
      </c>
      <c r="B139" s="12">
        <f t="shared" si="58"/>
        <v>2</v>
      </c>
      <c r="C139" s="12" t="s">
        <v>55</v>
      </c>
      <c r="D139" s="12" t="s">
        <v>150</v>
      </c>
      <c r="E139" s="12" t="s">
        <v>20</v>
      </c>
      <c r="F139" s="12" t="s">
        <v>153</v>
      </c>
      <c r="G139" s="74" t="s">
        <v>247</v>
      </c>
      <c r="H139" s="12" t="s">
        <v>153</v>
      </c>
      <c r="I139" s="6">
        <f t="shared" si="54"/>
        <v>42770</v>
      </c>
      <c r="J139" s="6">
        <f t="shared" si="54"/>
        <v>56440</v>
      </c>
      <c r="K139" s="6">
        <f t="shared" si="54"/>
        <v>0</v>
      </c>
      <c r="L139" s="6">
        <f t="shared" si="54"/>
        <v>0</v>
      </c>
      <c r="M139" s="6" t="s">
        <v>205</v>
      </c>
      <c r="N139" s="6">
        <f t="shared" si="60"/>
        <v>0</v>
      </c>
      <c r="O139" s="6">
        <f t="shared" si="60"/>
        <v>0</v>
      </c>
      <c r="P139" s="6">
        <f t="shared" si="60"/>
        <v>54335</v>
      </c>
      <c r="Q139" s="6">
        <f t="shared" si="60"/>
        <v>56335</v>
      </c>
      <c r="R139" s="6">
        <f t="shared" si="60"/>
        <v>3662</v>
      </c>
      <c r="S139" s="6">
        <f t="shared" si="60"/>
        <v>166659</v>
      </c>
      <c r="T139" s="6">
        <f t="shared" si="60"/>
        <v>1045</v>
      </c>
      <c r="U139" s="6">
        <f t="shared" si="60"/>
        <v>8760</v>
      </c>
      <c r="V139" s="6">
        <f t="shared" si="60"/>
        <v>2791</v>
      </c>
      <c r="W139" s="6">
        <f t="shared" si="60"/>
        <v>49876</v>
      </c>
      <c r="X139" s="6">
        <f t="shared" si="60"/>
        <v>2206</v>
      </c>
      <c r="Y139" s="6">
        <f t="shared" si="60"/>
        <v>166659</v>
      </c>
      <c r="Z139" s="6" t="s">
        <v>205</v>
      </c>
      <c r="AA139" s="6" t="s">
        <v>205</v>
      </c>
      <c r="AB139" s="6" t="s">
        <v>205</v>
      </c>
      <c r="AC139" s="6" t="s">
        <v>205</v>
      </c>
      <c r="AD139" s="6" t="s">
        <v>205</v>
      </c>
      <c r="AE139" s="6" t="s">
        <v>205</v>
      </c>
      <c r="AF139" s="6">
        <f t="shared" si="56"/>
        <v>8760</v>
      </c>
      <c r="AG139" s="6">
        <f t="shared" si="56"/>
        <v>136151</v>
      </c>
      <c r="AH139" s="6">
        <f t="shared" si="56"/>
        <v>54639</v>
      </c>
      <c r="AI139" s="6">
        <f t="shared" si="56"/>
        <v>125789</v>
      </c>
      <c r="AJ139" s="6">
        <f t="shared" si="59"/>
        <v>92950</v>
      </c>
      <c r="AK139" s="8"/>
      <c r="AM139" s="6">
        <f t="shared" si="57"/>
        <v>73247</v>
      </c>
      <c r="AN139" s="4">
        <f t="shared" si="34"/>
        <v>3</v>
      </c>
    </row>
    <row r="140" spans="1:40" x14ac:dyDescent="0.2">
      <c r="A140" s="12" t="str">
        <f t="shared" si="38"/>
        <v>2012-13aprilE40000004</v>
      </c>
      <c r="B140" s="12">
        <f t="shared" si="58"/>
        <v>2</v>
      </c>
      <c r="C140" s="12" t="s">
        <v>68</v>
      </c>
      <c r="D140" s="12" t="s">
        <v>139</v>
      </c>
      <c r="E140" s="12" t="s">
        <v>20</v>
      </c>
      <c r="F140" s="12" t="s">
        <v>153</v>
      </c>
      <c r="G140" s="74" t="s">
        <v>247</v>
      </c>
      <c r="H140" s="12" t="s">
        <v>153</v>
      </c>
      <c r="I140" s="6">
        <f t="shared" si="54"/>
        <v>40763</v>
      </c>
      <c r="J140" s="6">
        <f t="shared" si="54"/>
        <v>52957</v>
      </c>
      <c r="K140" s="6">
        <f t="shared" si="54"/>
        <v>0</v>
      </c>
      <c r="L140" s="6">
        <f t="shared" si="54"/>
        <v>0</v>
      </c>
      <c r="M140" s="6" t="s">
        <v>205</v>
      </c>
      <c r="N140" s="6">
        <f t="shared" si="60"/>
        <v>0</v>
      </c>
      <c r="O140" s="6">
        <f t="shared" si="60"/>
        <v>0</v>
      </c>
      <c r="P140" s="6">
        <f t="shared" si="60"/>
        <v>51243</v>
      </c>
      <c r="Q140" s="6">
        <f t="shared" si="60"/>
        <v>52883</v>
      </c>
      <c r="R140" s="6">
        <f t="shared" si="60"/>
        <v>2006</v>
      </c>
      <c r="S140" s="6">
        <f t="shared" si="60"/>
        <v>153522</v>
      </c>
      <c r="T140" s="6">
        <f t="shared" si="60"/>
        <v>975</v>
      </c>
      <c r="U140" s="6">
        <f t="shared" si="60"/>
        <v>7372</v>
      </c>
      <c r="V140" s="6">
        <f t="shared" si="60"/>
        <v>2671</v>
      </c>
      <c r="W140" s="6">
        <f t="shared" si="60"/>
        <v>45523</v>
      </c>
      <c r="X140" s="6">
        <f t="shared" si="60"/>
        <v>1136</v>
      </c>
      <c r="Y140" s="6">
        <f t="shared" si="60"/>
        <v>153522</v>
      </c>
      <c r="Z140" s="6" t="s">
        <v>205</v>
      </c>
      <c r="AA140" s="6" t="s">
        <v>205</v>
      </c>
      <c r="AB140" s="6" t="s">
        <v>205</v>
      </c>
      <c r="AC140" s="6" t="s">
        <v>205</v>
      </c>
      <c r="AD140" s="6" t="s">
        <v>205</v>
      </c>
      <c r="AE140" s="6" t="s">
        <v>205</v>
      </c>
      <c r="AF140" s="6">
        <f t="shared" si="56"/>
        <v>7372</v>
      </c>
      <c r="AG140" s="6">
        <f t="shared" si="56"/>
        <v>123837</v>
      </c>
      <c r="AH140" s="6">
        <f t="shared" si="56"/>
        <v>49681</v>
      </c>
      <c r="AI140" s="6">
        <f t="shared" si="56"/>
        <v>114633</v>
      </c>
      <c r="AJ140" s="6">
        <f t="shared" si="59"/>
        <v>86811</v>
      </c>
      <c r="AK140" s="8"/>
      <c r="AM140" s="6">
        <f t="shared" si="57"/>
        <v>37120</v>
      </c>
      <c r="AN140" s="4">
        <f t="shared" si="34"/>
        <v>4</v>
      </c>
    </row>
    <row r="141" spans="1:40" x14ac:dyDescent="0.2">
      <c r="A141" s="12" t="str">
        <f t="shared" si="38"/>
        <v>2012-13mayE40000004</v>
      </c>
      <c r="B141" s="12">
        <f t="shared" si="58"/>
        <v>2</v>
      </c>
      <c r="C141" s="12" t="s">
        <v>68</v>
      </c>
      <c r="D141" s="12" t="s">
        <v>140</v>
      </c>
      <c r="E141" s="12" t="s">
        <v>20</v>
      </c>
      <c r="F141" s="12" t="s">
        <v>153</v>
      </c>
      <c r="G141" s="74" t="s">
        <v>247</v>
      </c>
      <c r="H141" s="12" t="s">
        <v>153</v>
      </c>
      <c r="I141" s="6">
        <f t="shared" si="54"/>
        <v>41384</v>
      </c>
      <c r="J141" s="6">
        <f t="shared" si="54"/>
        <v>54088</v>
      </c>
      <c r="K141" s="6">
        <f t="shared" si="54"/>
        <v>0</v>
      </c>
      <c r="L141" s="6">
        <f t="shared" si="54"/>
        <v>0</v>
      </c>
      <c r="M141" s="6" t="s">
        <v>205</v>
      </c>
      <c r="N141" s="6">
        <f t="shared" si="60"/>
        <v>0</v>
      </c>
      <c r="O141" s="6">
        <f t="shared" si="60"/>
        <v>0</v>
      </c>
      <c r="P141" s="6">
        <f t="shared" si="60"/>
        <v>52159</v>
      </c>
      <c r="Q141" s="6">
        <f t="shared" si="60"/>
        <v>53963</v>
      </c>
      <c r="R141" s="6">
        <f t="shared" si="60"/>
        <v>4623</v>
      </c>
      <c r="S141" s="6">
        <f t="shared" si="60"/>
        <v>166814</v>
      </c>
      <c r="T141" s="6">
        <f t="shared" si="60"/>
        <v>1001</v>
      </c>
      <c r="U141" s="6">
        <f t="shared" si="60"/>
        <v>7715</v>
      </c>
      <c r="V141" s="6">
        <f t="shared" si="60"/>
        <v>2624</v>
      </c>
      <c r="W141" s="6">
        <f t="shared" si="60"/>
        <v>48497</v>
      </c>
      <c r="X141" s="6">
        <f t="shared" si="60"/>
        <v>2804</v>
      </c>
      <c r="Y141" s="6">
        <f t="shared" si="60"/>
        <v>166814</v>
      </c>
      <c r="Z141" s="6" t="s">
        <v>205</v>
      </c>
      <c r="AA141" s="6" t="s">
        <v>205</v>
      </c>
      <c r="AB141" s="6" t="s">
        <v>205</v>
      </c>
      <c r="AC141" s="6" t="s">
        <v>205</v>
      </c>
      <c r="AD141" s="6" t="s">
        <v>205</v>
      </c>
      <c r="AE141" s="6" t="s">
        <v>205</v>
      </c>
      <c r="AF141" s="6">
        <f t="shared" si="56"/>
        <v>7715</v>
      </c>
      <c r="AG141" s="6">
        <f t="shared" si="56"/>
        <v>131699</v>
      </c>
      <c r="AH141" s="6">
        <f t="shared" si="56"/>
        <v>53121</v>
      </c>
      <c r="AI141" s="6">
        <f t="shared" si="56"/>
        <v>122028</v>
      </c>
      <c r="AJ141" s="6">
        <f t="shared" si="59"/>
        <v>92252</v>
      </c>
      <c r="AK141" s="8"/>
      <c r="AM141" s="6">
        <f t="shared" si="57"/>
        <v>42512</v>
      </c>
      <c r="AN141" s="4">
        <f t="shared" si="34"/>
        <v>5</v>
      </c>
    </row>
    <row r="142" spans="1:40" x14ac:dyDescent="0.2">
      <c r="A142" s="12" t="str">
        <f t="shared" si="38"/>
        <v>2012-13juneE40000004</v>
      </c>
      <c r="B142" s="12">
        <f t="shared" si="58"/>
        <v>2</v>
      </c>
      <c r="C142" s="12" t="s">
        <v>68</v>
      </c>
      <c r="D142" s="12" t="s">
        <v>141</v>
      </c>
      <c r="E142" s="12" t="s">
        <v>20</v>
      </c>
      <c r="F142" s="12" t="s">
        <v>153</v>
      </c>
      <c r="G142" s="74" t="s">
        <v>247</v>
      </c>
      <c r="H142" s="12" t="s">
        <v>153</v>
      </c>
      <c r="I142" s="6">
        <f t="shared" si="54"/>
        <v>0</v>
      </c>
      <c r="J142" s="6">
        <f t="shared" si="54"/>
        <v>0</v>
      </c>
      <c r="K142" s="6">
        <f t="shared" si="54"/>
        <v>1219</v>
      </c>
      <c r="L142" s="6">
        <f t="shared" si="54"/>
        <v>1661</v>
      </c>
      <c r="M142" s="6" t="s">
        <v>205</v>
      </c>
      <c r="N142" s="6">
        <f t="shared" si="60"/>
        <v>39034</v>
      </c>
      <c r="O142" s="6">
        <f t="shared" si="60"/>
        <v>50270</v>
      </c>
      <c r="P142" s="6">
        <f t="shared" si="60"/>
        <v>49854</v>
      </c>
      <c r="Q142" s="6">
        <f t="shared" si="60"/>
        <v>51547</v>
      </c>
      <c r="R142" s="6">
        <f t="shared" si="60"/>
        <v>2594</v>
      </c>
      <c r="S142" s="6">
        <f t="shared" si="60"/>
        <v>160996</v>
      </c>
      <c r="T142" s="6">
        <f t="shared" si="60"/>
        <v>1262</v>
      </c>
      <c r="U142" s="6">
        <f t="shared" si="60"/>
        <v>8725</v>
      </c>
      <c r="V142" s="6">
        <f t="shared" si="60"/>
        <v>2951</v>
      </c>
      <c r="W142" s="6">
        <f t="shared" si="60"/>
        <v>47521</v>
      </c>
      <c r="X142" s="6">
        <f t="shared" si="60"/>
        <v>2756</v>
      </c>
      <c r="Y142" s="6">
        <f t="shared" si="60"/>
        <v>160996</v>
      </c>
      <c r="Z142" s="6" t="s">
        <v>205</v>
      </c>
      <c r="AA142" s="6" t="s">
        <v>205</v>
      </c>
      <c r="AB142" s="6" t="s">
        <v>205</v>
      </c>
      <c r="AC142" s="6" t="s">
        <v>205</v>
      </c>
      <c r="AD142" s="6" t="s">
        <v>205</v>
      </c>
      <c r="AE142" s="6" t="s">
        <v>205</v>
      </c>
      <c r="AF142" s="6">
        <f t="shared" si="56"/>
        <v>8725</v>
      </c>
      <c r="AG142" s="6">
        <f t="shared" si="56"/>
        <v>110960</v>
      </c>
      <c r="AH142" s="6">
        <f t="shared" si="56"/>
        <v>52279</v>
      </c>
      <c r="AI142" s="6">
        <f t="shared" si="56"/>
        <v>119164</v>
      </c>
      <c r="AJ142" s="6">
        <f t="shared" si="59"/>
        <v>89252</v>
      </c>
      <c r="AK142" s="8"/>
      <c r="AM142" s="6">
        <f t="shared" si="57"/>
        <v>38718</v>
      </c>
      <c r="AN142" s="4">
        <f t="shared" si="34"/>
        <v>6</v>
      </c>
    </row>
    <row r="143" spans="1:40" x14ac:dyDescent="0.2">
      <c r="A143" s="12" t="str">
        <f t="shared" si="38"/>
        <v>2012-13julyE40000004</v>
      </c>
      <c r="B143" s="12">
        <f t="shared" si="58"/>
        <v>2</v>
      </c>
      <c r="C143" s="12" t="s">
        <v>68</v>
      </c>
      <c r="D143" s="12" t="s">
        <v>142</v>
      </c>
      <c r="E143" s="12" t="s">
        <v>20</v>
      </c>
      <c r="F143" s="12" t="s">
        <v>153</v>
      </c>
      <c r="G143" s="74" t="s">
        <v>247</v>
      </c>
      <c r="H143" s="12" t="s">
        <v>153</v>
      </c>
      <c r="I143" s="6">
        <f t="shared" si="54"/>
        <v>0</v>
      </c>
      <c r="J143" s="6">
        <f t="shared" si="54"/>
        <v>0</v>
      </c>
      <c r="K143" s="6">
        <f t="shared" si="54"/>
        <v>1475</v>
      </c>
      <c r="L143" s="6">
        <f t="shared" si="54"/>
        <v>1975</v>
      </c>
      <c r="M143" s="6" t="s">
        <v>205</v>
      </c>
      <c r="N143" s="6">
        <f t="shared" si="60"/>
        <v>39954</v>
      </c>
      <c r="O143" s="6">
        <f t="shared" si="60"/>
        <v>51724</v>
      </c>
      <c r="P143" s="6">
        <f t="shared" si="60"/>
        <v>51469</v>
      </c>
      <c r="Q143" s="6">
        <f t="shared" si="60"/>
        <v>53599</v>
      </c>
      <c r="R143" s="6">
        <f t="shared" si="60"/>
        <v>4339</v>
      </c>
      <c r="S143" s="6">
        <f t="shared" si="60"/>
        <v>169821</v>
      </c>
      <c r="T143" s="6">
        <f t="shared" si="60"/>
        <v>1089</v>
      </c>
      <c r="U143" s="6">
        <f t="shared" si="60"/>
        <v>8575</v>
      </c>
      <c r="V143" s="6">
        <f t="shared" si="60"/>
        <v>2771</v>
      </c>
      <c r="W143" s="6">
        <f t="shared" si="60"/>
        <v>50451</v>
      </c>
      <c r="X143" s="6">
        <f t="shared" si="60"/>
        <v>2994</v>
      </c>
      <c r="Y143" s="6">
        <f t="shared" si="60"/>
        <v>169821</v>
      </c>
      <c r="Z143" s="6" t="s">
        <v>205</v>
      </c>
      <c r="AA143" s="6" t="s">
        <v>205</v>
      </c>
      <c r="AB143" s="6" t="s">
        <v>205</v>
      </c>
      <c r="AC143" s="6" t="s">
        <v>205</v>
      </c>
      <c r="AD143" s="6" t="s">
        <v>205</v>
      </c>
      <c r="AE143" s="6" t="s">
        <v>205</v>
      </c>
      <c r="AF143" s="6">
        <f t="shared" si="56"/>
        <v>8575</v>
      </c>
      <c r="AG143" s="6">
        <f t="shared" si="56"/>
        <v>135469</v>
      </c>
      <c r="AH143" s="6">
        <f t="shared" si="56"/>
        <v>55428</v>
      </c>
      <c r="AI143" s="6">
        <f t="shared" si="56"/>
        <v>125070</v>
      </c>
      <c r="AJ143" s="6">
        <f t="shared" si="59"/>
        <v>93312</v>
      </c>
      <c r="AK143" s="8"/>
      <c r="AM143" s="6">
        <f t="shared" si="57"/>
        <v>41770</v>
      </c>
      <c r="AN143" s="4">
        <f t="shared" si="34"/>
        <v>7</v>
      </c>
    </row>
    <row r="144" spans="1:40" x14ac:dyDescent="0.2">
      <c r="A144" s="12" t="str">
        <f t="shared" si="38"/>
        <v>2012-13augustE40000004</v>
      </c>
      <c r="B144" s="12">
        <f t="shared" si="58"/>
        <v>2</v>
      </c>
      <c r="C144" s="12" t="s">
        <v>68</v>
      </c>
      <c r="D144" s="12" t="s">
        <v>143</v>
      </c>
      <c r="E144" s="12" t="s">
        <v>20</v>
      </c>
      <c r="F144" s="12" t="s">
        <v>153</v>
      </c>
      <c r="G144" s="74" t="s">
        <v>247</v>
      </c>
      <c r="H144" s="12" t="s">
        <v>153</v>
      </c>
      <c r="I144" s="6">
        <f t="shared" si="54"/>
        <v>0</v>
      </c>
      <c r="J144" s="6">
        <f t="shared" si="54"/>
        <v>0</v>
      </c>
      <c r="K144" s="6">
        <f t="shared" si="54"/>
        <v>1440</v>
      </c>
      <c r="L144" s="6">
        <f t="shared" si="54"/>
        <v>1901</v>
      </c>
      <c r="M144" s="6" t="s">
        <v>205</v>
      </c>
      <c r="N144" s="6">
        <f t="shared" si="60"/>
        <v>38793</v>
      </c>
      <c r="O144" s="6">
        <f t="shared" si="60"/>
        <v>49761</v>
      </c>
      <c r="P144" s="6">
        <f t="shared" si="60"/>
        <v>49699</v>
      </c>
      <c r="Q144" s="6">
        <f t="shared" si="60"/>
        <v>51535</v>
      </c>
      <c r="R144" s="6">
        <f t="shared" si="60"/>
        <v>8735</v>
      </c>
      <c r="S144" s="6">
        <f t="shared" si="60"/>
        <v>167972</v>
      </c>
      <c r="T144" s="6">
        <f t="shared" si="60"/>
        <v>1251</v>
      </c>
      <c r="U144" s="6">
        <f t="shared" si="60"/>
        <v>9273</v>
      </c>
      <c r="V144" s="6">
        <f t="shared" si="60"/>
        <v>2944</v>
      </c>
      <c r="W144" s="6">
        <f t="shared" si="60"/>
        <v>49055</v>
      </c>
      <c r="X144" s="6">
        <f t="shared" si="60"/>
        <v>1313</v>
      </c>
      <c r="Y144" s="6">
        <f t="shared" si="60"/>
        <v>167972</v>
      </c>
      <c r="Z144" s="6" t="s">
        <v>205</v>
      </c>
      <c r="AA144" s="6" t="s">
        <v>205</v>
      </c>
      <c r="AB144" s="6" t="s">
        <v>205</v>
      </c>
      <c r="AC144" s="6" t="s">
        <v>205</v>
      </c>
      <c r="AD144" s="6" t="s">
        <v>205</v>
      </c>
      <c r="AE144" s="6" t="s">
        <v>205</v>
      </c>
      <c r="AF144" s="6">
        <f t="shared" si="56"/>
        <v>9273</v>
      </c>
      <c r="AG144" s="6">
        <f t="shared" si="56"/>
        <v>132118</v>
      </c>
      <c r="AH144" s="6">
        <f t="shared" si="56"/>
        <v>53558</v>
      </c>
      <c r="AI144" s="6">
        <f t="shared" si="56"/>
        <v>121160</v>
      </c>
      <c r="AJ144" s="6">
        <f t="shared" si="59"/>
        <v>89438</v>
      </c>
      <c r="AK144" s="8"/>
      <c r="AM144" s="6">
        <f t="shared" si="57"/>
        <v>39006</v>
      </c>
      <c r="AN144" s="4">
        <f t="shared" si="34"/>
        <v>8</v>
      </c>
    </row>
    <row r="145" spans="1:40" x14ac:dyDescent="0.2">
      <c r="A145" s="12" t="str">
        <f t="shared" si="38"/>
        <v>2012-13septemberE40000004</v>
      </c>
      <c r="B145" s="12">
        <f t="shared" si="58"/>
        <v>2</v>
      </c>
      <c r="C145" s="12" t="s">
        <v>68</v>
      </c>
      <c r="D145" s="12" t="s">
        <v>144</v>
      </c>
      <c r="E145" s="12" t="s">
        <v>20</v>
      </c>
      <c r="F145" s="12" t="s">
        <v>153</v>
      </c>
      <c r="G145" s="74" t="s">
        <v>247</v>
      </c>
      <c r="H145" s="12" t="s">
        <v>153</v>
      </c>
      <c r="I145" s="6">
        <f t="shared" si="54"/>
        <v>0</v>
      </c>
      <c r="J145" s="6">
        <f t="shared" si="54"/>
        <v>0</v>
      </c>
      <c r="K145" s="6">
        <f t="shared" si="54"/>
        <v>1612</v>
      </c>
      <c r="L145" s="6">
        <f t="shared" si="54"/>
        <v>2058</v>
      </c>
      <c r="M145" s="6" t="s">
        <v>205</v>
      </c>
      <c r="N145" s="6">
        <f t="shared" si="60"/>
        <v>37249</v>
      </c>
      <c r="O145" s="6">
        <f t="shared" si="60"/>
        <v>48592</v>
      </c>
      <c r="P145" s="6">
        <f t="shared" si="60"/>
        <v>48635</v>
      </c>
      <c r="Q145" s="6">
        <f t="shared" si="60"/>
        <v>50521</v>
      </c>
      <c r="R145" s="6">
        <f t="shared" si="60"/>
        <v>5610</v>
      </c>
      <c r="S145" s="6">
        <f t="shared" si="60"/>
        <v>163108</v>
      </c>
      <c r="T145" s="6">
        <f t="shared" si="60"/>
        <v>1312</v>
      </c>
      <c r="U145" s="6">
        <f t="shared" si="60"/>
        <v>9350</v>
      </c>
      <c r="V145" s="6">
        <f t="shared" si="60"/>
        <v>2800</v>
      </c>
      <c r="W145" s="6">
        <f t="shared" si="60"/>
        <v>49035</v>
      </c>
      <c r="X145" s="6">
        <f t="shared" si="60"/>
        <v>1486</v>
      </c>
      <c r="Y145" s="6">
        <f t="shared" si="60"/>
        <v>163108</v>
      </c>
      <c r="Z145" s="6" t="s">
        <v>205</v>
      </c>
      <c r="AA145" s="6" t="s">
        <v>205</v>
      </c>
      <c r="AB145" s="6" t="s">
        <v>205</v>
      </c>
      <c r="AC145" s="6" t="s">
        <v>205</v>
      </c>
      <c r="AD145" s="6" t="s">
        <v>205</v>
      </c>
      <c r="AE145" s="6" t="s">
        <v>205</v>
      </c>
      <c r="AF145" s="6">
        <f t="shared" si="56"/>
        <v>9350</v>
      </c>
      <c r="AG145" s="6">
        <f t="shared" si="56"/>
        <v>130642</v>
      </c>
      <c r="AH145" s="6">
        <f t="shared" si="56"/>
        <v>53523</v>
      </c>
      <c r="AI145" s="6">
        <f t="shared" si="56"/>
        <v>120972</v>
      </c>
      <c r="AJ145" s="6">
        <f t="shared" si="59"/>
        <v>88851</v>
      </c>
      <c r="AK145" s="8"/>
      <c r="AM145" s="6">
        <f t="shared" si="57"/>
        <v>38451</v>
      </c>
      <c r="AN145" s="4">
        <f t="shared" si="34"/>
        <v>9</v>
      </c>
    </row>
    <row r="146" spans="1:40" x14ac:dyDescent="0.2">
      <c r="A146" s="12" t="str">
        <f t="shared" si="38"/>
        <v>2012-13octoberE40000004</v>
      </c>
      <c r="B146" s="12">
        <f t="shared" si="58"/>
        <v>2</v>
      </c>
      <c r="C146" s="12" t="s">
        <v>68</v>
      </c>
      <c r="D146" s="12" t="s">
        <v>145</v>
      </c>
      <c r="E146" s="12" t="s">
        <v>20</v>
      </c>
      <c r="F146" s="12" t="s">
        <v>153</v>
      </c>
      <c r="G146" s="74" t="s">
        <v>247</v>
      </c>
      <c r="H146" s="12" t="s">
        <v>153</v>
      </c>
      <c r="I146" s="6">
        <f t="shared" si="54"/>
        <v>0</v>
      </c>
      <c r="J146" s="6">
        <f t="shared" si="54"/>
        <v>0</v>
      </c>
      <c r="K146" s="6">
        <f t="shared" si="54"/>
        <v>1602</v>
      </c>
      <c r="L146" s="6">
        <f t="shared" si="54"/>
        <v>2061</v>
      </c>
      <c r="M146" s="6" t="s">
        <v>205</v>
      </c>
      <c r="N146" s="6">
        <f t="shared" si="60"/>
        <v>40344</v>
      </c>
      <c r="O146" s="6">
        <f t="shared" si="60"/>
        <v>52445</v>
      </c>
      <c r="P146" s="6">
        <f t="shared" si="60"/>
        <v>52433</v>
      </c>
      <c r="Q146" s="6">
        <f t="shared" si="60"/>
        <v>54404</v>
      </c>
      <c r="R146" s="6">
        <f t="shared" si="60"/>
        <v>1874</v>
      </c>
      <c r="S146" s="6">
        <f t="shared" si="60"/>
        <v>165017</v>
      </c>
      <c r="T146" s="6">
        <f t="shared" si="60"/>
        <v>1497</v>
      </c>
      <c r="U146" s="6">
        <f t="shared" si="60"/>
        <v>10001</v>
      </c>
      <c r="V146" s="6">
        <f t="shared" si="60"/>
        <v>2911</v>
      </c>
      <c r="W146" s="6">
        <f t="shared" si="60"/>
        <v>51510</v>
      </c>
      <c r="X146" s="6">
        <f t="shared" si="60"/>
        <v>3892</v>
      </c>
      <c r="Y146" s="6">
        <f t="shared" si="60"/>
        <v>165017</v>
      </c>
      <c r="Z146" s="6" t="s">
        <v>205</v>
      </c>
      <c r="AA146" s="6" t="s">
        <v>205</v>
      </c>
      <c r="AB146" s="6" t="s">
        <v>205</v>
      </c>
      <c r="AC146" s="6" t="s">
        <v>205</v>
      </c>
      <c r="AD146" s="6" t="s">
        <v>205</v>
      </c>
      <c r="AE146" s="6" t="s">
        <v>205</v>
      </c>
      <c r="AF146" s="6">
        <f t="shared" si="56"/>
        <v>10001</v>
      </c>
      <c r="AG146" s="6">
        <f t="shared" si="56"/>
        <v>136382</v>
      </c>
      <c r="AH146" s="6">
        <f t="shared" si="56"/>
        <v>56103</v>
      </c>
      <c r="AI146" s="6">
        <f t="shared" si="56"/>
        <v>126840</v>
      </c>
      <c r="AJ146" s="6">
        <f t="shared" si="59"/>
        <v>93845</v>
      </c>
      <c r="AK146" s="8"/>
      <c r="AM146" s="6">
        <f t="shared" si="57"/>
        <v>39706</v>
      </c>
      <c r="AN146" s="4">
        <f t="shared" si="34"/>
        <v>10</v>
      </c>
    </row>
    <row r="147" spans="1:40" x14ac:dyDescent="0.2">
      <c r="A147" s="12" t="str">
        <f t="shared" si="38"/>
        <v>2012-13novemberE40000004</v>
      </c>
      <c r="B147" s="12">
        <f t="shared" si="58"/>
        <v>2</v>
      </c>
      <c r="C147" s="12" t="s">
        <v>68</v>
      </c>
      <c r="D147" s="12" t="s">
        <v>146</v>
      </c>
      <c r="E147" s="12" t="s">
        <v>20</v>
      </c>
      <c r="F147" s="12" t="s">
        <v>153</v>
      </c>
      <c r="G147" s="74" t="s">
        <v>247</v>
      </c>
      <c r="H147" s="12" t="s">
        <v>153</v>
      </c>
      <c r="I147" s="6">
        <f t="shared" si="54"/>
        <v>0</v>
      </c>
      <c r="J147" s="6">
        <f t="shared" si="54"/>
        <v>0</v>
      </c>
      <c r="K147" s="6">
        <f t="shared" si="54"/>
        <v>1586</v>
      </c>
      <c r="L147" s="6">
        <f t="shared" si="54"/>
        <v>2049</v>
      </c>
      <c r="M147" s="6" t="s">
        <v>205</v>
      </c>
      <c r="N147" s="6">
        <f t="shared" si="60"/>
        <v>39439</v>
      </c>
      <c r="O147" s="6">
        <f t="shared" si="60"/>
        <v>51454</v>
      </c>
      <c r="P147" s="6">
        <f t="shared" si="60"/>
        <v>51534</v>
      </c>
      <c r="Q147" s="6">
        <f t="shared" si="60"/>
        <v>53412</v>
      </c>
      <c r="R147" s="6">
        <f t="shared" si="60"/>
        <v>1654</v>
      </c>
      <c r="S147" s="6">
        <f t="shared" si="60"/>
        <v>160567</v>
      </c>
      <c r="T147" s="6">
        <f t="shared" si="60"/>
        <v>1389</v>
      </c>
      <c r="U147" s="6">
        <f t="shared" si="60"/>
        <v>9996</v>
      </c>
      <c r="V147" s="6">
        <f t="shared" si="60"/>
        <v>2719</v>
      </c>
      <c r="W147" s="6">
        <f t="shared" si="60"/>
        <v>50563</v>
      </c>
      <c r="X147" s="6">
        <f t="shared" si="60"/>
        <v>2983</v>
      </c>
      <c r="Y147" s="6">
        <f t="shared" si="60"/>
        <v>160567</v>
      </c>
      <c r="Z147" s="6" t="s">
        <v>205</v>
      </c>
      <c r="AA147" s="6" t="s">
        <v>205</v>
      </c>
      <c r="AB147" s="6" t="s">
        <v>205</v>
      </c>
      <c r="AC147" s="6" t="s">
        <v>205</v>
      </c>
      <c r="AD147" s="6" t="s">
        <v>205</v>
      </c>
      <c r="AE147" s="6" t="s">
        <v>205</v>
      </c>
      <c r="AF147" s="6">
        <f t="shared" si="56"/>
        <v>9996</v>
      </c>
      <c r="AG147" s="6">
        <f t="shared" si="56"/>
        <v>133370</v>
      </c>
      <c r="AH147" s="6">
        <f t="shared" si="56"/>
        <v>55112</v>
      </c>
      <c r="AI147" s="6">
        <f t="shared" si="56"/>
        <v>123552</v>
      </c>
      <c r="AJ147" s="6">
        <f t="shared" si="59"/>
        <v>90786</v>
      </c>
      <c r="AK147" s="8"/>
      <c r="AM147" s="6">
        <f t="shared" si="57"/>
        <v>38564</v>
      </c>
      <c r="AN147" s="4">
        <f t="shared" si="34"/>
        <v>11</v>
      </c>
    </row>
    <row r="148" spans="1:40" x14ac:dyDescent="0.2">
      <c r="A148" s="12" t="str">
        <f t="shared" si="38"/>
        <v>2012-13decemberE40000004</v>
      </c>
      <c r="B148" s="12">
        <f t="shared" si="58"/>
        <v>2</v>
      </c>
      <c r="C148" s="12" t="s">
        <v>68</v>
      </c>
      <c r="D148" s="12" t="s">
        <v>147</v>
      </c>
      <c r="E148" s="12" t="s">
        <v>20</v>
      </c>
      <c r="F148" s="12" t="s">
        <v>153</v>
      </c>
      <c r="G148" s="74" t="s">
        <v>247</v>
      </c>
      <c r="H148" s="12" t="s">
        <v>153</v>
      </c>
      <c r="I148" s="6">
        <f t="shared" ref="I148:L167" si="61">SUMIFS(I$314:I$1118,$C$314:$C$1118,$C148,$D$314:$D$1118,$D148,$B$314:$B$1118,$B148)</f>
        <v>0</v>
      </c>
      <c r="J148" s="6">
        <f t="shared" si="61"/>
        <v>0</v>
      </c>
      <c r="K148" s="6">
        <f t="shared" si="61"/>
        <v>1840</v>
      </c>
      <c r="L148" s="6">
        <f t="shared" si="61"/>
        <v>2459</v>
      </c>
      <c r="M148" s="6" t="s">
        <v>205</v>
      </c>
      <c r="N148" s="6">
        <f t="shared" ref="N148:Y157" si="62">SUMIFS(N$314:N$1118,$C$314:$C$1118,$C148,$D$314:$D$1118,$D148,$B$314:$B$1118,$B148)</f>
        <v>41850</v>
      </c>
      <c r="O148" s="6">
        <f t="shared" si="62"/>
        <v>57497</v>
      </c>
      <c r="P148" s="6">
        <f t="shared" si="62"/>
        <v>56990</v>
      </c>
      <c r="Q148" s="6">
        <f t="shared" si="62"/>
        <v>59837</v>
      </c>
      <c r="R148" s="6">
        <f t="shared" si="62"/>
        <v>2195</v>
      </c>
      <c r="S148" s="6">
        <f t="shared" si="62"/>
        <v>178647</v>
      </c>
      <c r="T148" s="6">
        <f t="shared" si="62"/>
        <v>1879</v>
      </c>
      <c r="U148" s="6">
        <f t="shared" si="62"/>
        <v>12396</v>
      </c>
      <c r="V148" s="6">
        <f t="shared" si="62"/>
        <v>3439</v>
      </c>
      <c r="W148" s="6">
        <f t="shared" si="62"/>
        <v>58090</v>
      </c>
      <c r="X148" s="6">
        <f t="shared" si="62"/>
        <v>4325</v>
      </c>
      <c r="Y148" s="6">
        <f t="shared" si="62"/>
        <v>178647</v>
      </c>
      <c r="Z148" s="6" t="s">
        <v>205</v>
      </c>
      <c r="AA148" s="6" t="s">
        <v>205</v>
      </c>
      <c r="AB148" s="6" t="s">
        <v>205</v>
      </c>
      <c r="AC148" s="6" t="s">
        <v>205</v>
      </c>
      <c r="AD148" s="6" t="s">
        <v>205</v>
      </c>
      <c r="AE148" s="6" t="s">
        <v>205</v>
      </c>
      <c r="AF148" s="6">
        <f t="shared" ref="AF148:AI167" si="63">SUMIFS(AF$314:AF$1118,$C$314:$C$1118,$C148,$D$314:$D$1118,$D148,$B$314:$B$1118,$B148)</f>
        <v>12396</v>
      </c>
      <c r="AG148" s="6">
        <f t="shared" si="63"/>
        <v>149090</v>
      </c>
      <c r="AH148" s="6">
        <f t="shared" si="63"/>
        <v>63143</v>
      </c>
      <c r="AI148" s="6">
        <f t="shared" si="63"/>
        <v>137105</v>
      </c>
      <c r="AJ148" s="6">
        <f t="shared" si="59"/>
        <v>97322</v>
      </c>
      <c r="AK148" s="8"/>
      <c r="AM148" s="6">
        <f t="shared" si="57"/>
        <v>43608</v>
      </c>
      <c r="AN148" s="4">
        <f t="shared" si="34"/>
        <v>12</v>
      </c>
    </row>
    <row r="149" spans="1:40" x14ac:dyDescent="0.2">
      <c r="A149" s="12" t="str">
        <f t="shared" si="38"/>
        <v>2012-13januaryE40000004</v>
      </c>
      <c r="B149" s="12">
        <f t="shared" si="58"/>
        <v>2</v>
      </c>
      <c r="C149" s="12" t="s">
        <v>68</v>
      </c>
      <c r="D149" s="12" t="s">
        <v>148</v>
      </c>
      <c r="E149" s="12" t="s">
        <v>20</v>
      </c>
      <c r="F149" s="12" t="s">
        <v>153</v>
      </c>
      <c r="G149" s="74" t="s">
        <v>247</v>
      </c>
      <c r="H149" s="12" t="s">
        <v>153</v>
      </c>
      <c r="I149" s="6">
        <f t="shared" si="61"/>
        <v>0</v>
      </c>
      <c r="J149" s="6">
        <f t="shared" si="61"/>
        <v>0</v>
      </c>
      <c r="K149" s="6">
        <f t="shared" si="61"/>
        <v>1718</v>
      </c>
      <c r="L149" s="6">
        <f t="shared" si="61"/>
        <v>2252</v>
      </c>
      <c r="M149" s="6" t="s">
        <v>205</v>
      </c>
      <c r="N149" s="6">
        <f t="shared" si="62"/>
        <v>40383</v>
      </c>
      <c r="O149" s="6">
        <f t="shared" si="62"/>
        <v>53847</v>
      </c>
      <c r="P149" s="6">
        <f t="shared" si="62"/>
        <v>53787</v>
      </c>
      <c r="Q149" s="6">
        <f t="shared" si="62"/>
        <v>56016</v>
      </c>
      <c r="R149" s="6">
        <f t="shared" si="62"/>
        <v>1396</v>
      </c>
      <c r="S149" s="6">
        <f t="shared" si="62"/>
        <v>166329</v>
      </c>
      <c r="T149" s="6">
        <f t="shared" si="62"/>
        <v>1665</v>
      </c>
      <c r="U149" s="6">
        <f t="shared" si="62"/>
        <v>11163</v>
      </c>
      <c r="V149" s="6">
        <f t="shared" si="62"/>
        <v>3109</v>
      </c>
      <c r="W149" s="6">
        <f t="shared" si="62"/>
        <v>52263</v>
      </c>
      <c r="X149" s="6">
        <f t="shared" si="62"/>
        <v>4606</v>
      </c>
      <c r="Y149" s="6">
        <f t="shared" si="62"/>
        <v>166329</v>
      </c>
      <c r="Z149" s="6" t="s">
        <v>205</v>
      </c>
      <c r="AA149" s="6" t="s">
        <v>205</v>
      </c>
      <c r="AB149" s="6" t="s">
        <v>205</v>
      </c>
      <c r="AC149" s="6" t="s">
        <v>205</v>
      </c>
      <c r="AD149" s="6" t="s">
        <v>205</v>
      </c>
      <c r="AE149" s="6" t="s">
        <v>205</v>
      </c>
      <c r="AF149" s="6">
        <f t="shared" si="63"/>
        <v>11163</v>
      </c>
      <c r="AG149" s="6">
        <f t="shared" si="63"/>
        <v>137198</v>
      </c>
      <c r="AH149" s="6">
        <f t="shared" si="63"/>
        <v>56882</v>
      </c>
      <c r="AI149" s="6">
        <f t="shared" si="63"/>
        <v>126447</v>
      </c>
      <c r="AJ149" s="6">
        <f t="shared" si="59"/>
        <v>94020</v>
      </c>
      <c r="AK149" s="8"/>
      <c r="AM149" s="6">
        <f t="shared" si="57"/>
        <v>38813</v>
      </c>
      <c r="AN149" s="4">
        <f t="shared" si="34"/>
        <v>1</v>
      </c>
    </row>
    <row r="150" spans="1:40" x14ac:dyDescent="0.2">
      <c r="A150" s="12" t="str">
        <f t="shared" si="38"/>
        <v>2012-13februaryE40000004</v>
      </c>
      <c r="B150" s="12">
        <f t="shared" si="58"/>
        <v>2</v>
      </c>
      <c r="C150" s="12" t="s">
        <v>68</v>
      </c>
      <c r="D150" s="12" t="s">
        <v>149</v>
      </c>
      <c r="E150" s="12" t="s">
        <v>20</v>
      </c>
      <c r="F150" s="12" t="s">
        <v>153</v>
      </c>
      <c r="G150" s="74" t="s">
        <v>247</v>
      </c>
      <c r="H150" s="12" t="s">
        <v>153</v>
      </c>
      <c r="I150" s="6">
        <f t="shared" si="61"/>
        <v>0</v>
      </c>
      <c r="J150" s="6">
        <f t="shared" si="61"/>
        <v>0</v>
      </c>
      <c r="K150" s="6">
        <f t="shared" si="61"/>
        <v>1576</v>
      </c>
      <c r="L150" s="6">
        <f t="shared" si="61"/>
        <v>2058</v>
      </c>
      <c r="M150" s="6" t="s">
        <v>205</v>
      </c>
      <c r="N150" s="6">
        <f t="shared" si="62"/>
        <v>36856</v>
      </c>
      <c r="O150" s="6">
        <f t="shared" si="62"/>
        <v>49506</v>
      </c>
      <c r="P150" s="6">
        <f t="shared" si="62"/>
        <v>49518</v>
      </c>
      <c r="Q150" s="6">
        <f t="shared" si="62"/>
        <v>51486</v>
      </c>
      <c r="R150" s="6">
        <f t="shared" si="62"/>
        <v>1629</v>
      </c>
      <c r="S150" s="6">
        <f t="shared" si="62"/>
        <v>150803</v>
      </c>
      <c r="T150" s="6">
        <f t="shared" si="62"/>
        <v>1465</v>
      </c>
      <c r="U150" s="6">
        <f t="shared" si="62"/>
        <v>10117</v>
      </c>
      <c r="V150" s="6">
        <f t="shared" si="62"/>
        <v>2862</v>
      </c>
      <c r="W150" s="6">
        <f t="shared" si="62"/>
        <v>47722</v>
      </c>
      <c r="X150" s="6">
        <f t="shared" si="62"/>
        <v>1946</v>
      </c>
      <c r="Y150" s="6">
        <f t="shared" si="62"/>
        <v>150803</v>
      </c>
      <c r="Z150" s="6" t="s">
        <v>205</v>
      </c>
      <c r="AA150" s="6" t="s">
        <v>205</v>
      </c>
      <c r="AB150" s="6" t="s">
        <v>205</v>
      </c>
      <c r="AC150" s="6" t="s">
        <v>205</v>
      </c>
      <c r="AD150" s="6" t="s">
        <v>205</v>
      </c>
      <c r="AE150" s="6" t="s">
        <v>205</v>
      </c>
      <c r="AF150" s="6">
        <f t="shared" si="63"/>
        <v>10117</v>
      </c>
      <c r="AG150" s="6">
        <f t="shared" si="63"/>
        <v>125375</v>
      </c>
      <c r="AH150" s="6">
        <f t="shared" si="63"/>
        <v>52472</v>
      </c>
      <c r="AI150" s="6">
        <f t="shared" si="63"/>
        <v>115628</v>
      </c>
      <c r="AJ150" s="6">
        <f t="shared" si="59"/>
        <v>84749</v>
      </c>
      <c r="AK150" s="8"/>
      <c r="AM150" s="6">
        <f t="shared" si="57"/>
        <v>34648</v>
      </c>
      <c r="AN150" s="4">
        <f t="shared" si="34"/>
        <v>2</v>
      </c>
    </row>
    <row r="151" spans="1:40" x14ac:dyDescent="0.2">
      <c r="A151" s="12" t="str">
        <f t="shared" si="38"/>
        <v>2012-13marchE40000004</v>
      </c>
      <c r="B151" s="12">
        <f t="shared" si="58"/>
        <v>2</v>
      </c>
      <c r="C151" s="12" t="s">
        <v>68</v>
      </c>
      <c r="D151" s="12" t="s">
        <v>150</v>
      </c>
      <c r="E151" s="12" t="s">
        <v>20</v>
      </c>
      <c r="F151" s="12" t="s">
        <v>153</v>
      </c>
      <c r="G151" s="74" t="s">
        <v>247</v>
      </c>
      <c r="H151" s="12" t="s">
        <v>153</v>
      </c>
      <c r="I151" s="6">
        <f t="shared" si="61"/>
        <v>0</v>
      </c>
      <c r="J151" s="6">
        <f t="shared" si="61"/>
        <v>0</v>
      </c>
      <c r="K151" s="6">
        <f t="shared" si="61"/>
        <v>1673</v>
      </c>
      <c r="L151" s="6">
        <f t="shared" si="61"/>
        <v>2314</v>
      </c>
      <c r="M151" s="6" t="s">
        <v>205</v>
      </c>
      <c r="N151" s="6">
        <f t="shared" si="62"/>
        <v>42048</v>
      </c>
      <c r="O151" s="6">
        <f t="shared" si="62"/>
        <v>58770</v>
      </c>
      <c r="P151" s="6">
        <f t="shared" si="62"/>
        <v>57986</v>
      </c>
      <c r="Q151" s="6">
        <f t="shared" si="62"/>
        <v>60998</v>
      </c>
      <c r="R151" s="6">
        <f t="shared" si="62"/>
        <v>2570</v>
      </c>
      <c r="S151" s="6">
        <f t="shared" si="62"/>
        <v>175670</v>
      </c>
      <c r="T151" s="6">
        <f t="shared" si="62"/>
        <v>1752</v>
      </c>
      <c r="U151" s="6">
        <f t="shared" si="62"/>
        <v>12452</v>
      </c>
      <c r="V151" s="6">
        <f t="shared" si="62"/>
        <v>3246</v>
      </c>
      <c r="W151" s="6">
        <f t="shared" si="62"/>
        <v>56096</v>
      </c>
      <c r="X151" s="6">
        <f t="shared" si="62"/>
        <v>5170</v>
      </c>
      <c r="Y151" s="6">
        <f t="shared" si="62"/>
        <v>175670</v>
      </c>
      <c r="Z151" s="6" t="s">
        <v>205</v>
      </c>
      <c r="AA151" s="6" t="s">
        <v>205</v>
      </c>
      <c r="AB151" s="6" t="s">
        <v>205</v>
      </c>
      <c r="AC151" s="6" t="s">
        <v>205</v>
      </c>
      <c r="AD151" s="6" t="s">
        <v>205</v>
      </c>
      <c r="AE151" s="6" t="s">
        <v>205</v>
      </c>
      <c r="AF151" s="6">
        <f t="shared" si="63"/>
        <v>12452</v>
      </c>
      <c r="AG151" s="6">
        <f t="shared" si="63"/>
        <v>147718</v>
      </c>
      <c r="AH151" s="6">
        <f t="shared" si="63"/>
        <v>62675</v>
      </c>
      <c r="AI151" s="6">
        <f t="shared" si="63"/>
        <v>135670</v>
      </c>
      <c r="AJ151" s="6">
        <f t="shared" si="59"/>
        <v>96924</v>
      </c>
      <c r="AK151" s="8"/>
      <c r="AM151" s="6">
        <f t="shared" si="57"/>
        <v>38711</v>
      </c>
      <c r="AN151" s="4">
        <f t="shared" si="34"/>
        <v>3</v>
      </c>
    </row>
    <row r="152" spans="1:40" x14ac:dyDescent="0.2">
      <c r="A152" s="12" t="str">
        <f t="shared" si="38"/>
        <v>2013-14aprilE40000004</v>
      </c>
      <c r="B152" s="12">
        <f t="shared" si="58"/>
        <v>2</v>
      </c>
      <c r="C152" s="12" t="s">
        <v>69</v>
      </c>
      <c r="D152" s="12" t="s">
        <v>139</v>
      </c>
      <c r="E152" s="12" t="s">
        <v>20</v>
      </c>
      <c r="F152" s="12" t="s">
        <v>153</v>
      </c>
      <c r="G152" s="74" t="s">
        <v>247</v>
      </c>
      <c r="H152" s="12" t="s">
        <v>153</v>
      </c>
      <c r="I152" s="6">
        <f t="shared" si="61"/>
        <v>0</v>
      </c>
      <c r="J152" s="6">
        <f t="shared" si="61"/>
        <v>0</v>
      </c>
      <c r="K152" s="6">
        <f t="shared" si="61"/>
        <v>1571</v>
      </c>
      <c r="L152" s="6">
        <f t="shared" si="61"/>
        <v>2086</v>
      </c>
      <c r="M152" s="6" t="s">
        <v>205</v>
      </c>
      <c r="N152" s="6">
        <f t="shared" si="62"/>
        <v>42527</v>
      </c>
      <c r="O152" s="6">
        <f t="shared" si="62"/>
        <v>56207</v>
      </c>
      <c r="P152" s="6">
        <f t="shared" si="62"/>
        <v>56004</v>
      </c>
      <c r="Q152" s="6">
        <f t="shared" si="62"/>
        <v>58198</v>
      </c>
      <c r="R152" s="6">
        <f t="shared" si="62"/>
        <v>1630</v>
      </c>
      <c r="S152" s="6">
        <f t="shared" si="62"/>
        <v>155647</v>
      </c>
      <c r="T152" s="6">
        <f t="shared" si="62"/>
        <v>1341</v>
      </c>
      <c r="U152" s="6">
        <f t="shared" si="62"/>
        <v>11098</v>
      </c>
      <c r="V152" s="6">
        <f t="shared" si="62"/>
        <v>3058</v>
      </c>
      <c r="W152" s="6">
        <f t="shared" si="62"/>
        <v>54233</v>
      </c>
      <c r="X152" s="6">
        <f t="shared" si="62"/>
        <v>4620</v>
      </c>
      <c r="Y152" s="6">
        <f t="shared" si="62"/>
        <v>155647</v>
      </c>
      <c r="Z152" s="6" t="s">
        <v>205</v>
      </c>
      <c r="AA152" s="6" t="s">
        <v>205</v>
      </c>
      <c r="AB152" s="6" t="s">
        <v>205</v>
      </c>
      <c r="AC152" s="6" t="s">
        <v>205</v>
      </c>
      <c r="AD152" s="6" t="s">
        <v>205</v>
      </c>
      <c r="AE152" s="6" t="s">
        <v>205</v>
      </c>
      <c r="AF152" s="6">
        <f t="shared" si="63"/>
        <v>11098</v>
      </c>
      <c r="AG152" s="6">
        <f t="shared" si="63"/>
        <v>136118</v>
      </c>
      <c r="AH152" s="6">
        <f t="shared" si="63"/>
        <v>57031</v>
      </c>
      <c r="AI152" s="6">
        <f t="shared" si="63"/>
        <v>125562</v>
      </c>
      <c r="AJ152" s="6">
        <f t="shared" si="59"/>
        <v>91575</v>
      </c>
      <c r="AK152" s="8"/>
      <c r="AM152" s="6">
        <f t="shared" si="57"/>
        <v>35892</v>
      </c>
      <c r="AN152" s="4">
        <f t="shared" si="34"/>
        <v>4</v>
      </c>
    </row>
    <row r="153" spans="1:40" x14ac:dyDescent="0.2">
      <c r="A153" s="12" t="str">
        <f t="shared" si="38"/>
        <v>2013-14mayE40000004</v>
      </c>
      <c r="B153" s="12">
        <f t="shared" si="58"/>
        <v>2</v>
      </c>
      <c r="C153" s="12" t="s">
        <v>69</v>
      </c>
      <c r="D153" s="12" t="s">
        <v>140</v>
      </c>
      <c r="E153" s="12" t="s">
        <v>20</v>
      </c>
      <c r="F153" s="12" t="s">
        <v>153</v>
      </c>
      <c r="G153" s="74" t="s">
        <v>247</v>
      </c>
      <c r="H153" s="12" t="s">
        <v>153</v>
      </c>
      <c r="I153" s="6">
        <f t="shared" si="61"/>
        <v>0</v>
      </c>
      <c r="J153" s="6">
        <f t="shared" si="61"/>
        <v>0</v>
      </c>
      <c r="K153" s="6">
        <f t="shared" si="61"/>
        <v>1624</v>
      </c>
      <c r="L153" s="6">
        <f t="shared" si="61"/>
        <v>2071</v>
      </c>
      <c r="M153" s="6" t="s">
        <v>205</v>
      </c>
      <c r="N153" s="6">
        <f t="shared" si="62"/>
        <v>43646</v>
      </c>
      <c r="O153" s="6">
        <f t="shared" si="62"/>
        <v>56304</v>
      </c>
      <c r="P153" s="6">
        <f t="shared" si="62"/>
        <v>56403</v>
      </c>
      <c r="Q153" s="6">
        <f t="shared" si="62"/>
        <v>58289</v>
      </c>
      <c r="R153" s="6">
        <f t="shared" si="62"/>
        <v>1528</v>
      </c>
      <c r="S153" s="6">
        <f t="shared" si="62"/>
        <v>154268</v>
      </c>
      <c r="T153" s="6">
        <f t="shared" si="62"/>
        <v>1164</v>
      </c>
      <c r="U153" s="6">
        <f t="shared" si="62"/>
        <v>10990</v>
      </c>
      <c r="V153" s="6">
        <f t="shared" si="62"/>
        <v>2890</v>
      </c>
      <c r="W153" s="6">
        <f t="shared" si="62"/>
        <v>54560</v>
      </c>
      <c r="X153" s="6">
        <f t="shared" si="62"/>
        <v>5320</v>
      </c>
      <c r="Y153" s="6">
        <f t="shared" si="62"/>
        <v>154268</v>
      </c>
      <c r="Z153" s="6" t="s">
        <v>205</v>
      </c>
      <c r="AA153" s="6" t="s">
        <v>205</v>
      </c>
      <c r="AB153" s="6" t="s">
        <v>205</v>
      </c>
      <c r="AC153" s="6" t="s">
        <v>205</v>
      </c>
      <c r="AD153" s="6" t="s">
        <v>205</v>
      </c>
      <c r="AE153" s="6" t="s">
        <v>205</v>
      </c>
      <c r="AF153" s="6">
        <f t="shared" si="63"/>
        <v>10990</v>
      </c>
      <c r="AG153" s="6">
        <f t="shared" si="63"/>
        <v>137977</v>
      </c>
      <c r="AH153" s="6">
        <f t="shared" si="63"/>
        <v>57553</v>
      </c>
      <c r="AI153" s="6">
        <f t="shared" si="63"/>
        <v>127509</v>
      </c>
      <c r="AJ153" s="6">
        <f t="shared" si="59"/>
        <v>93252</v>
      </c>
      <c r="AK153" s="8"/>
      <c r="AM153" s="6">
        <f t="shared" si="57"/>
        <v>36057</v>
      </c>
      <c r="AN153" s="4">
        <f t="shared" ref="AN153:AN226" si="64">MONTH(1&amp;D153)</f>
        <v>5</v>
      </c>
    </row>
    <row r="154" spans="1:40" x14ac:dyDescent="0.2">
      <c r="A154" s="12" t="str">
        <f t="shared" si="38"/>
        <v>2013-14juneE40000004</v>
      </c>
      <c r="B154" s="12">
        <f t="shared" si="58"/>
        <v>2</v>
      </c>
      <c r="C154" s="12" t="s">
        <v>69</v>
      </c>
      <c r="D154" s="12" t="s">
        <v>141</v>
      </c>
      <c r="E154" s="12" t="s">
        <v>20</v>
      </c>
      <c r="F154" s="12" t="s">
        <v>153</v>
      </c>
      <c r="G154" s="74" t="s">
        <v>247</v>
      </c>
      <c r="H154" s="12" t="s">
        <v>153</v>
      </c>
      <c r="I154" s="6">
        <f t="shared" si="61"/>
        <v>0</v>
      </c>
      <c r="J154" s="6">
        <f t="shared" si="61"/>
        <v>0</v>
      </c>
      <c r="K154" s="6">
        <f t="shared" si="61"/>
        <v>1496</v>
      </c>
      <c r="L154" s="6">
        <f t="shared" si="61"/>
        <v>1951</v>
      </c>
      <c r="M154" s="6" t="s">
        <v>205</v>
      </c>
      <c r="N154" s="6">
        <f t="shared" si="62"/>
        <v>41617</v>
      </c>
      <c r="O154" s="6">
        <f t="shared" si="62"/>
        <v>54415</v>
      </c>
      <c r="P154" s="6">
        <f t="shared" si="62"/>
        <v>54209</v>
      </c>
      <c r="Q154" s="6">
        <f t="shared" si="62"/>
        <v>56275</v>
      </c>
      <c r="R154" s="6">
        <f t="shared" si="62"/>
        <v>1653</v>
      </c>
      <c r="S154" s="6">
        <f t="shared" si="62"/>
        <v>149999</v>
      </c>
      <c r="T154" s="6">
        <f t="shared" si="62"/>
        <v>1271</v>
      </c>
      <c r="U154" s="6">
        <f t="shared" si="62"/>
        <v>10846</v>
      </c>
      <c r="V154" s="6">
        <f t="shared" si="62"/>
        <v>2895</v>
      </c>
      <c r="W154" s="6">
        <f t="shared" si="62"/>
        <v>53897</v>
      </c>
      <c r="X154" s="6">
        <f t="shared" si="62"/>
        <v>626</v>
      </c>
      <c r="Y154" s="6">
        <f t="shared" si="62"/>
        <v>149999</v>
      </c>
      <c r="Z154" s="6" t="s">
        <v>205</v>
      </c>
      <c r="AA154" s="6" t="s">
        <v>205</v>
      </c>
      <c r="AB154" s="6" t="s">
        <v>205</v>
      </c>
      <c r="AC154" s="6" t="s">
        <v>205</v>
      </c>
      <c r="AD154" s="6" t="s">
        <v>205</v>
      </c>
      <c r="AE154" s="6" t="s">
        <v>205</v>
      </c>
      <c r="AF154" s="6">
        <f t="shared" si="63"/>
        <v>10846</v>
      </c>
      <c r="AG154" s="6">
        <f t="shared" si="63"/>
        <v>135059</v>
      </c>
      <c r="AH154" s="6">
        <f t="shared" si="63"/>
        <v>56630</v>
      </c>
      <c r="AI154" s="6">
        <f t="shared" si="63"/>
        <v>124733</v>
      </c>
      <c r="AJ154" s="6">
        <f t="shared" si="59"/>
        <v>90558</v>
      </c>
      <c r="AK154" s="8"/>
      <c r="AM154" s="6">
        <f t="shared" si="57"/>
        <v>35028</v>
      </c>
      <c r="AN154" s="4">
        <f t="shared" si="64"/>
        <v>6</v>
      </c>
    </row>
    <row r="155" spans="1:40" x14ac:dyDescent="0.2">
      <c r="A155" s="12" t="str">
        <f t="shared" si="38"/>
        <v>2013-14julyE40000004</v>
      </c>
      <c r="B155" s="12">
        <f t="shared" si="58"/>
        <v>2</v>
      </c>
      <c r="C155" s="12" t="s">
        <v>69</v>
      </c>
      <c r="D155" s="12" t="s">
        <v>142</v>
      </c>
      <c r="E155" s="12" t="s">
        <v>20</v>
      </c>
      <c r="F155" s="12" t="s">
        <v>153</v>
      </c>
      <c r="G155" s="74" t="s">
        <v>247</v>
      </c>
      <c r="H155" s="12" t="s">
        <v>153</v>
      </c>
      <c r="I155" s="6">
        <f t="shared" si="61"/>
        <v>0</v>
      </c>
      <c r="J155" s="6">
        <f t="shared" si="61"/>
        <v>0</v>
      </c>
      <c r="K155" s="6">
        <f t="shared" si="61"/>
        <v>1433</v>
      </c>
      <c r="L155" s="6">
        <f t="shared" si="61"/>
        <v>1988</v>
      </c>
      <c r="M155" s="6" t="s">
        <v>205</v>
      </c>
      <c r="N155" s="6">
        <f t="shared" si="62"/>
        <v>41872</v>
      </c>
      <c r="O155" s="6">
        <f t="shared" si="62"/>
        <v>56786</v>
      </c>
      <c r="P155" s="6">
        <f t="shared" si="62"/>
        <v>55892</v>
      </c>
      <c r="Q155" s="6">
        <f t="shared" si="62"/>
        <v>58605</v>
      </c>
      <c r="R155" s="6">
        <f t="shared" si="62"/>
        <v>2499</v>
      </c>
      <c r="S155" s="6">
        <f t="shared" si="62"/>
        <v>167964</v>
      </c>
      <c r="T155" s="6">
        <f t="shared" si="62"/>
        <v>1421</v>
      </c>
      <c r="U155" s="6">
        <f t="shared" si="62"/>
        <v>12370</v>
      </c>
      <c r="V155" s="6">
        <f t="shared" si="62"/>
        <v>3068</v>
      </c>
      <c r="W155" s="6">
        <f t="shared" si="62"/>
        <v>59074</v>
      </c>
      <c r="X155" s="6">
        <f t="shared" si="62"/>
        <v>680</v>
      </c>
      <c r="Y155" s="6">
        <f t="shared" si="62"/>
        <v>167964</v>
      </c>
      <c r="Z155" s="6" t="s">
        <v>205</v>
      </c>
      <c r="AA155" s="6" t="s">
        <v>205</v>
      </c>
      <c r="AB155" s="6" t="s">
        <v>205</v>
      </c>
      <c r="AC155" s="6" t="s">
        <v>205</v>
      </c>
      <c r="AD155" s="6" t="s">
        <v>205</v>
      </c>
      <c r="AE155" s="6" t="s">
        <v>205</v>
      </c>
      <c r="AF155" s="6">
        <f t="shared" si="63"/>
        <v>12370</v>
      </c>
      <c r="AG155" s="6">
        <f t="shared" si="63"/>
        <v>145985</v>
      </c>
      <c r="AH155" s="6">
        <f t="shared" si="63"/>
        <v>62349</v>
      </c>
      <c r="AI155" s="6">
        <f t="shared" si="63"/>
        <v>134171</v>
      </c>
      <c r="AJ155" s="6">
        <f t="shared" si="59"/>
        <v>95916</v>
      </c>
      <c r="AK155" s="8"/>
      <c r="AM155" s="6">
        <f t="shared" si="57"/>
        <v>39873</v>
      </c>
      <c r="AN155" s="4">
        <f t="shared" si="64"/>
        <v>7</v>
      </c>
    </row>
    <row r="156" spans="1:40" x14ac:dyDescent="0.2">
      <c r="A156" s="12" t="str">
        <f t="shared" si="38"/>
        <v>2013-14augustE40000004</v>
      </c>
      <c r="B156" s="12">
        <f t="shared" si="58"/>
        <v>2</v>
      </c>
      <c r="C156" s="12" t="s">
        <v>69</v>
      </c>
      <c r="D156" s="12" t="s">
        <v>143</v>
      </c>
      <c r="E156" s="12" t="s">
        <v>20</v>
      </c>
      <c r="F156" s="12" t="s">
        <v>153</v>
      </c>
      <c r="G156" s="74" t="s">
        <v>247</v>
      </c>
      <c r="H156" s="12" t="s">
        <v>153</v>
      </c>
      <c r="I156" s="6">
        <f t="shared" si="61"/>
        <v>0</v>
      </c>
      <c r="J156" s="6">
        <f t="shared" si="61"/>
        <v>0</v>
      </c>
      <c r="K156" s="6">
        <f t="shared" si="61"/>
        <v>1553</v>
      </c>
      <c r="L156" s="6">
        <f t="shared" si="61"/>
        <v>2081</v>
      </c>
      <c r="M156" s="6" t="s">
        <v>205</v>
      </c>
      <c r="N156" s="6">
        <f t="shared" si="62"/>
        <v>42850</v>
      </c>
      <c r="O156" s="6">
        <f t="shared" si="62"/>
        <v>56874</v>
      </c>
      <c r="P156" s="6">
        <f t="shared" si="62"/>
        <v>56343</v>
      </c>
      <c r="Q156" s="6">
        <f t="shared" si="62"/>
        <v>58752</v>
      </c>
      <c r="R156" s="6">
        <f t="shared" si="62"/>
        <v>3297</v>
      </c>
      <c r="S156" s="6">
        <f t="shared" si="62"/>
        <v>158319</v>
      </c>
      <c r="T156" s="6">
        <f t="shared" si="62"/>
        <v>1392</v>
      </c>
      <c r="U156" s="6">
        <f t="shared" si="62"/>
        <v>11821</v>
      </c>
      <c r="V156" s="6">
        <f t="shared" si="62"/>
        <v>2993</v>
      </c>
      <c r="W156" s="6">
        <f t="shared" si="62"/>
        <v>57089</v>
      </c>
      <c r="X156" s="6">
        <f t="shared" si="62"/>
        <v>591</v>
      </c>
      <c r="Y156" s="6">
        <f t="shared" si="62"/>
        <v>158319</v>
      </c>
      <c r="Z156" s="6" t="s">
        <v>205</v>
      </c>
      <c r="AA156" s="6" t="s">
        <v>205</v>
      </c>
      <c r="AB156" s="6" t="s">
        <v>205</v>
      </c>
      <c r="AC156" s="6" t="s">
        <v>205</v>
      </c>
      <c r="AD156" s="6" t="s">
        <v>205</v>
      </c>
      <c r="AE156" s="6" t="s">
        <v>205</v>
      </c>
      <c r="AF156" s="6">
        <f t="shared" si="63"/>
        <v>11821</v>
      </c>
      <c r="AG156" s="6">
        <f t="shared" si="63"/>
        <v>141686</v>
      </c>
      <c r="AH156" s="6">
        <f t="shared" si="63"/>
        <v>59936</v>
      </c>
      <c r="AI156" s="6">
        <f t="shared" si="63"/>
        <v>130517</v>
      </c>
      <c r="AJ156" s="6">
        <f t="shared" si="59"/>
        <v>93859</v>
      </c>
      <c r="AK156" s="8"/>
      <c r="AM156" s="6">
        <f t="shared" si="57"/>
        <v>37080</v>
      </c>
      <c r="AN156" s="4">
        <f t="shared" si="64"/>
        <v>8</v>
      </c>
    </row>
    <row r="157" spans="1:40" x14ac:dyDescent="0.2">
      <c r="A157" s="12" t="str">
        <f t="shared" si="38"/>
        <v>2013-14septemberE40000004</v>
      </c>
      <c r="B157" s="12">
        <f t="shared" si="58"/>
        <v>2</v>
      </c>
      <c r="C157" s="12" t="s">
        <v>69</v>
      </c>
      <c r="D157" s="12" t="s">
        <v>144</v>
      </c>
      <c r="E157" s="12" t="s">
        <v>20</v>
      </c>
      <c r="F157" s="12" t="s">
        <v>153</v>
      </c>
      <c r="G157" s="74" t="s">
        <v>247</v>
      </c>
      <c r="H157" s="12" t="s">
        <v>153</v>
      </c>
      <c r="I157" s="6">
        <f t="shared" si="61"/>
        <v>0</v>
      </c>
      <c r="J157" s="6">
        <f t="shared" si="61"/>
        <v>0</v>
      </c>
      <c r="K157" s="6">
        <f t="shared" si="61"/>
        <v>1475</v>
      </c>
      <c r="L157" s="6">
        <f t="shared" si="61"/>
        <v>1961</v>
      </c>
      <c r="M157" s="6" t="s">
        <v>205</v>
      </c>
      <c r="N157" s="6">
        <f t="shared" si="62"/>
        <v>40788</v>
      </c>
      <c r="O157" s="6">
        <f t="shared" si="62"/>
        <v>53915</v>
      </c>
      <c r="P157" s="6">
        <f t="shared" si="62"/>
        <v>53746</v>
      </c>
      <c r="Q157" s="6">
        <f t="shared" si="62"/>
        <v>55814</v>
      </c>
      <c r="R157" s="6">
        <f t="shared" si="62"/>
        <v>2673</v>
      </c>
      <c r="S157" s="6">
        <f t="shared" si="62"/>
        <v>150902</v>
      </c>
      <c r="T157" s="6">
        <f t="shared" si="62"/>
        <v>1428</v>
      </c>
      <c r="U157" s="6">
        <f t="shared" si="62"/>
        <v>11170</v>
      </c>
      <c r="V157" s="6">
        <f t="shared" si="62"/>
        <v>2929</v>
      </c>
      <c r="W157" s="6">
        <f t="shared" si="62"/>
        <v>53504</v>
      </c>
      <c r="X157" s="6">
        <f t="shared" si="62"/>
        <v>663</v>
      </c>
      <c r="Y157" s="6">
        <f t="shared" si="62"/>
        <v>150902</v>
      </c>
      <c r="Z157" s="6" t="s">
        <v>205</v>
      </c>
      <c r="AA157" s="6" t="s">
        <v>205</v>
      </c>
      <c r="AB157" s="6" t="s">
        <v>205</v>
      </c>
      <c r="AC157" s="6" t="s">
        <v>205</v>
      </c>
      <c r="AD157" s="6" t="s">
        <v>205</v>
      </c>
      <c r="AE157" s="6" t="s">
        <v>205</v>
      </c>
      <c r="AF157" s="6">
        <f t="shared" si="63"/>
        <v>11170</v>
      </c>
      <c r="AG157" s="6">
        <f t="shared" si="63"/>
        <v>135001</v>
      </c>
      <c r="AH157" s="6">
        <f t="shared" si="63"/>
        <v>56000</v>
      </c>
      <c r="AI157" s="6">
        <f t="shared" si="63"/>
        <v>124352</v>
      </c>
      <c r="AJ157" s="6">
        <f t="shared" si="59"/>
        <v>91049</v>
      </c>
      <c r="AK157" s="8"/>
      <c r="AM157" s="6">
        <f t="shared" si="57"/>
        <v>35154</v>
      </c>
      <c r="AN157" s="4">
        <f t="shared" si="64"/>
        <v>9</v>
      </c>
    </row>
    <row r="158" spans="1:40" x14ac:dyDescent="0.2">
      <c r="A158" s="12" t="str">
        <f t="shared" si="38"/>
        <v>2013-14octoberE40000004</v>
      </c>
      <c r="B158" s="12">
        <f t="shared" si="58"/>
        <v>2</v>
      </c>
      <c r="C158" s="12" t="s">
        <v>69</v>
      </c>
      <c r="D158" s="12" t="s">
        <v>145</v>
      </c>
      <c r="E158" s="12" t="s">
        <v>20</v>
      </c>
      <c r="F158" s="12" t="s">
        <v>153</v>
      </c>
      <c r="G158" s="74" t="s">
        <v>247</v>
      </c>
      <c r="H158" s="12" t="s">
        <v>153</v>
      </c>
      <c r="I158" s="6">
        <f t="shared" si="61"/>
        <v>0</v>
      </c>
      <c r="J158" s="6">
        <f t="shared" si="61"/>
        <v>0</v>
      </c>
      <c r="K158" s="6">
        <f t="shared" si="61"/>
        <v>1584</v>
      </c>
      <c r="L158" s="6">
        <f t="shared" si="61"/>
        <v>2169</v>
      </c>
      <c r="M158" s="6" t="s">
        <v>205</v>
      </c>
      <c r="N158" s="6">
        <f t="shared" ref="N158:Y167" si="65">SUMIFS(N$314:N$1118,$C$314:$C$1118,$C158,$D$314:$D$1118,$D158,$B$314:$B$1118,$B158)</f>
        <v>44782</v>
      </c>
      <c r="O158" s="6">
        <f t="shared" si="65"/>
        <v>58257</v>
      </c>
      <c r="P158" s="6">
        <f t="shared" si="65"/>
        <v>58309</v>
      </c>
      <c r="Q158" s="6">
        <f t="shared" si="65"/>
        <v>60371</v>
      </c>
      <c r="R158" s="6">
        <f t="shared" si="65"/>
        <v>2723</v>
      </c>
      <c r="S158" s="6">
        <f t="shared" si="65"/>
        <v>153083</v>
      </c>
      <c r="T158" s="6">
        <f t="shared" si="65"/>
        <v>1422</v>
      </c>
      <c r="U158" s="6">
        <f t="shared" si="65"/>
        <v>10747</v>
      </c>
      <c r="V158" s="6">
        <f t="shared" si="65"/>
        <v>2850</v>
      </c>
      <c r="W158" s="6">
        <f t="shared" si="65"/>
        <v>55626</v>
      </c>
      <c r="X158" s="6">
        <f t="shared" si="65"/>
        <v>742</v>
      </c>
      <c r="Y158" s="6">
        <f t="shared" si="65"/>
        <v>153083</v>
      </c>
      <c r="Z158" s="6" t="s">
        <v>205</v>
      </c>
      <c r="AA158" s="6" t="s">
        <v>205</v>
      </c>
      <c r="AB158" s="6" t="s">
        <v>205</v>
      </c>
      <c r="AC158" s="6" t="s">
        <v>205</v>
      </c>
      <c r="AD158" s="6" t="s">
        <v>205</v>
      </c>
      <c r="AE158" s="6" t="s">
        <v>205</v>
      </c>
      <c r="AF158" s="6">
        <f t="shared" si="63"/>
        <v>10747</v>
      </c>
      <c r="AG158" s="6">
        <f t="shared" si="63"/>
        <v>137549</v>
      </c>
      <c r="AH158" s="6">
        <f t="shared" si="63"/>
        <v>58065</v>
      </c>
      <c r="AI158" s="6">
        <f t="shared" si="63"/>
        <v>130199</v>
      </c>
      <c r="AJ158" s="6">
        <f t="shared" si="59"/>
        <v>96507</v>
      </c>
      <c r="AK158" s="8"/>
      <c r="AM158" s="6">
        <f t="shared" si="57"/>
        <v>37163</v>
      </c>
      <c r="AN158" s="4">
        <f t="shared" si="64"/>
        <v>10</v>
      </c>
    </row>
    <row r="159" spans="1:40" x14ac:dyDescent="0.2">
      <c r="A159" s="12" t="str">
        <f t="shared" si="38"/>
        <v>2013-14novemberE40000004</v>
      </c>
      <c r="B159" s="12">
        <f t="shared" si="58"/>
        <v>2</v>
      </c>
      <c r="C159" s="12" t="s">
        <v>69</v>
      </c>
      <c r="D159" s="12" t="s">
        <v>146</v>
      </c>
      <c r="E159" s="12" t="s">
        <v>20</v>
      </c>
      <c r="F159" s="12" t="s">
        <v>153</v>
      </c>
      <c r="G159" s="74" t="s">
        <v>247</v>
      </c>
      <c r="H159" s="12" t="s">
        <v>153</v>
      </c>
      <c r="I159" s="6">
        <f t="shared" si="61"/>
        <v>0</v>
      </c>
      <c r="J159" s="6">
        <f t="shared" si="61"/>
        <v>0</v>
      </c>
      <c r="K159" s="6">
        <f t="shared" si="61"/>
        <v>1897</v>
      </c>
      <c r="L159" s="6">
        <f t="shared" si="61"/>
        <v>2562</v>
      </c>
      <c r="M159" s="6" t="s">
        <v>205</v>
      </c>
      <c r="N159" s="6">
        <f t="shared" si="65"/>
        <v>43174</v>
      </c>
      <c r="O159" s="6">
        <f t="shared" si="65"/>
        <v>57454</v>
      </c>
      <c r="P159" s="6">
        <f t="shared" si="65"/>
        <v>57685</v>
      </c>
      <c r="Q159" s="6">
        <f t="shared" si="65"/>
        <v>59958</v>
      </c>
      <c r="R159" s="6">
        <f t="shared" si="65"/>
        <v>3298</v>
      </c>
      <c r="S159" s="6">
        <f t="shared" si="65"/>
        <v>153058</v>
      </c>
      <c r="T159" s="6">
        <f t="shared" si="65"/>
        <v>1384</v>
      </c>
      <c r="U159" s="6">
        <f t="shared" si="65"/>
        <v>10622</v>
      </c>
      <c r="V159" s="6">
        <f t="shared" si="65"/>
        <v>3049</v>
      </c>
      <c r="W159" s="6">
        <f t="shared" si="65"/>
        <v>55829</v>
      </c>
      <c r="X159" s="6">
        <f t="shared" si="65"/>
        <v>863</v>
      </c>
      <c r="Y159" s="6">
        <f t="shared" si="65"/>
        <v>153058</v>
      </c>
      <c r="Z159" s="6" t="s">
        <v>205</v>
      </c>
      <c r="AA159" s="6" t="s">
        <v>205</v>
      </c>
      <c r="AB159" s="6" t="s">
        <v>205</v>
      </c>
      <c r="AC159" s="6" t="s">
        <v>205</v>
      </c>
      <c r="AD159" s="6" t="s">
        <v>205</v>
      </c>
      <c r="AE159" s="6" t="s">
        <v>205</v>
      </c>
      <c r="AF159" s="6">
        <f t="shared" si="63"/>
        <v>10622</v>
      </c>
      <c r="AG159" s="6">
        <f t="shared" si="63"/>
        <v>140313</v>
      </c>
      <c r="AH159" s="6">
        <f t="shared" si="63"/>
        <v>58233</v>
      </c>
      <c r="AI159" s="6">
        <f t="shared" si="63"/>
        <v>130109</v>
      </c>
      <c r="AJ159" s="6">
        <f t="shared" si="59"/>
        <v>95249</v>
      </c>
      <c r="AK159" s="8"/>
      <c r="AM159" s="6">
        <f t="shared" si="57"/>
        <v>37327</v>
      </c>
      <c r="AN159" s="4">
        <f t="shared" si="64"/>
        <v>11</v>
      </c>
    </row>
    <row r="160" spans="1:40" x14ac:dyDescent="0.2">
      <c r="A160" s="12" t="str">
        <f t="shared" si="38"/>
        <v>2013-14decemberE40000004</v>
      </c>
      <c r="B160" s="12">
        <f t="shared" si="58"/>
        <v>2</v>
      </c>
      <c r="C160" s="12" t="s">
        <v>69</v>
      </c>
      <c r="D160" s="12" t="s">
        <v>147</v>
      </c>
      <c r="E160" s="12" t="s">
        <v>20</v>
      </c>
      <c r="F160" s="12" t="s">
        <v>153</v>
      </c>
      <c r="G160" s="74" t="s">
        <v>247</v>
      </c>
      <c r="H160" s="12" t="s">
        <v>153</v>
      </c>
      <c r="I160" s="6">
        <f t="shared" si="61"/>
        <v>0</v>
      </c>
      <c r="J160" s="6">
        <f t="shared" si="61"/>
        <v>0</v>
      </c>
      <c r="K160" s="6">
        <f t="shared" si="61"/>
        <v>2159</v>
      </c>
      <c r="L160" s="6">
        <f t="shared" si="61"/>
        <v>2957</v>
      </c>
      <c r="M160" s="6" t="s">
        <v>205</v>
      </c>
      <c r="N160" s="6">
        <f t="shared" si="65"/>
        <v>45431</v>
      </c>
      <c r="O160" s="6">
        <f t="shared" si="65"/>
        <v>62062</v>
      </c>
      <c r="P160" s="6">
        <f t="shared" si="65"/>
        <v>62105</v>
      </c>
      <c r="Q160" s="6">
        <f t="shared" si="65"/>
        <v>64943</v>
      </c>
      <c r="R160" s="6">
        <f t="shared" si="65"/>
        <v>2945</v>
      </c>
      <c r="S160" s="6">
        <f t="shared" si="65"/>
        <v>162220</v>
      </c>
      <c r="T160" s="6">
        <f t="shared" si="65"/>
        <v>1541</v>
      </c>
      <c r="U160" s="6">
        <f t="shared" si="65"/>
        <v>12398</v>
      </c>
      <c r="V160" s="6">
        <f t="shared" si="65"/>
        <v>3214</v>
      </c>
      <c r="W160" s="6">
        <f t="shared" si="65"/>
        <v>60727</v>
      </c>
      <c r="X160" s="6">
        <f t="shared" si="65"/>
        <v>773</v>
      </c>
      <c r="Y160" s="6">
        <f t="shared" si="65"/>
        <v>162220</v>
      </c>
      <c r="Z160" s="6" t="s">
        <v>205</v>
      </c>
      <c r="AA160" s="6" t="s">
        <v>205</v>
      </c>
      <c r="AB160" s="6" t="s">
        <v>205</v>
      </c>
      <c r="AC160" s="6" t="s">
        <v>205</v>
      </c>
      <c r="AD160" s="6" t="s">
        <v>205</v>
      </c>
      <c r="AE160" s="6" t="s">
        <v>205</v>
      </c>
      <c r="AF160" s="6">
        <f t="shared" si="63"/>
        <v>12398</v>
      </c>
      <c r="AG160" s="6">
        <f t="shared" si="63"/>
        <v>150296</v>
      </c>
      <c r="AH160" s="6">
        <f t="shared" si="63"/>
        <v>63346</v>
      </c>
      <c r="AI160" s="6">
        <f t="shared" si="63"/>
        <v>138382</v>
      </c>
      <c r="AJ160" s="6">
        <f t="shared" si="59"/>
        <v>100384</v>
      </c>
      <c r="AK160" s="8"/>
      <c r="AM160" s="6">
        <f t="shared" ref="AM160:AM187" si="66">SUMIFS(Y$314:Y$1118,X$314:X$1118,"&gt;0",$C$314:$C$1118,$C160,$D$314:$D$1118,$D160,$B$314:$B$1118,$B160)</f>
        <v>38091</v>
      </c>
      <c r="AN160" s="4">
        <f t="shared" si="64"/>
        <v>12</v>
      </c>
    </row>
    <row r="161" spans="1:40" x14ac:dyDescent="0.2">
      <c r="A161" s="12" t="str">
        <f t="shared" si="38"/>
        <v>2013-14januaryE40000004</v>
      </c>
      <c r="B161" s="12">
        <f t="shared" si="58"/>
        <v>2</v>
      </c>
      <c r="C161" s="12" t="s">
        <v>69</v>
      </c>
      <c r="D161" s="12" t="s">
        <v>148</v>
      </c>
      <c r="E161" s="12" t="s">
        <v>20</v>
      </c>
      <c r="F161" s="12" t="s">
        <v>153</v>
      </c>
      <c r="G161" s="74" t="s">
        <v>247</v>
      </c>
      <c r="H161" s="12" t="s">
        <v>153</v>
      </c>
      <c r="I161" s="6">
        <f t="shared" si="61"/>
        <v>0</v>
      </c>
      <c r="J161" s="6">
        <f t="shared" si="61"/>
        <v>0</v>
      </c>
      <c r="K161" s="6">
        <f t="shared" si="61"/>
        <v>2231</v>
      </c>
      <c r="L161" s="6">
        <f t="shared" si="61"/>
        <v>2883</v>
      </c>
      <c r="M161" s="6" t="s">
        <v>205</v>
      </c>
      <c r="N161" s="6">
        <f t="shared" si="65"/>
        <v>45627</v>
      </c>
      <c r="O161" s="6">
        <f t="shared" si="65"/>
        <v>58987</v>
      </c>
      <c r="P161" s="6">
        <f t="shared" si="65"/>
        <v>59603</v>
      </c>
      <c r="Q161" s="6">
        <f t="shared" si="65"/>
        <v>61817</v>
      </c>
      <c r="R161" s="6">
        <f t="shared" si="65"/>
        <v>2757</v>
      </c>
      <c r="S161" s="6">
        <f t="shared" si="65"/>
        <v>152394</v>
      </c>
      <c r="T161" s="6">
        <f t="shared" si="65"/>
        <v>1385</v>
      </c>
      <c r="U161" s="6">
        <f t="shared" si="65"/>
        <v>10806</v>
      </c>
      <c r="V161" s="6">
        <f t="shared" si="65"/>
        <v>3149</v>
      </c>
      <c r="W161" s="6">
        <f t="shared" si="65"/>
        <v>56505</v>
      </c>
      <c r="X161" s="6">
        <f t="shared" si="65"/>
        <v>1069</v>
      </c>
      <c r="Y161" s="6">
        <f t="shared" si="65"/>
        <v>152394</v>
      </c>
      <c r="Z161" s="6" t="s">
        <v>205</v>
      </c>
      <c r="AA161" s="6" t="s">
        <v>205</v>
      </c>
      <c r="AB161" s="6" t="s">
        <v>205</v>
      </c>
      <c r="AC161" s="6" t="s">
        <v>205</v>
      </c>
      <c r="AD161" s="6" t="s">
        <v>205</v>
      </c>
      <c r="AE161" s="6" t="s">
        <v>205</v>
      </c>
      <c r="AF161" s="6">
        <f t="shared" si="63"/>
        <v>10806</v>
      </c>
      <c r="AG161" s="6">
        <f t="shared" si="63"/>
        <v>139191</v>
      </c>
      <c r="AH161" s="6">
        <f t="shared" si="63"/>
        <v>58844</v>
      </c>
      <c r="AI161" s="6">
        <f t="shared" si="63"/>
        <v>129664</v>
      </c>
      <c r="AJ161" s="6">
        <f t="shared" si="59"/>
        <v>96833</v>
      </c>
      <c r="AK161" s="8"/>
      <c r="AM161" s="6">
        <f t="shared" si="66"/>
        <v>35883</v>
      </c>
      <c r="AN161" s="4">
        <f t="shared" si="64"/>
        <v>1</v>
      </c>
    </row>
    <row r="162" spans="1:40" x14ac:dyDescent="0.2">
      <c r="A162" s="12" t="str">
        <f t="shared" si="38"/>
        <v>2013-14februaryE40000004</v>
      </c>
      <c r="B162" s="12">
        <f t="shared" si="58"/>
        <v>2</v>
      </c>
      <c r="C162" s="12" t="s">
        <v>69</v>
      </c>
      <c r="D162" s="12" t="s">
        <v>149</v>
      </c>
      <c r="E162" s="12" t="s">
        <v>20</v>
      </c>
      <c r="F162" s="12" t="s">
        <v>153</v>
      </c>
      <c r="G162" s="74" t="s">
        <v>247</v>
      </c>
      <c r="H162" s="12" t="s">
        <v>153</v>
      </c>
      <c r="I162" s="6">
        <f t="shared" si="61"/>
        <v>0</v>
      </c>
      <c r="J162" s="6">
        <f t="shared" si="61"/>
        <v>0</v>
      </c>
      <c r="K162" s="6">
        <f t="shared" si="61"/>
        <v>1946</v>
      </c>
      <c r="L162" s="6">
        <f t="shared" si="61"/>
        <v>2495</v>
      </c>
      <c r="M162" s="6" t="s">
        <v>205</v>
      </c>
      <c r="N162" s="6">
        <f t="shared" si="65"/>
        <v>40189</v>
      </c>
      <c r="O162" s="6">
        <f t="shared" si="65"/>
        <v>53307</v>
      </c>
      <c r="P162" s="6">
        <f t="shared" si="65"/>
        <v>53540</v>
      </c>
      <c r="Q162" s="6">
        <f t="shared" si="65"/>
        <v>55747</v>
      </c>
      <c r="R162" s="6">
        <f t="shared" si="65"/>
        <v>2658</v>
      </c>
      <c r="S162" s="6">
        <f t="shared" si="65"/>
        <v>138507</v>
      </c>
      <c r="T162" s="6">
        <f t="shared" si="65"/>
        <v>1352</v>
      </c>
      <c r="U162" s="6">
        <f t="shared" si="65"/>
        <v>10492</v>
      </c>
      <c r="V162" s="6">
        <f t="shared" si="65"/>
        <v>2872</v>
      </c>
      <c r="W162" s="6">
        <f t="shared" si="65"/>
        <v>52279</v>
      </c>
      <c r="X162" s="6">
        <f t="shared" si="65"/>
        <v>866</v>
      </c>
      <c r="Y162" s="6">
        <f t="shared" si="65"/>
        <v>138507</v>
      </c>
      <c r="Z162" s="6" t="s">
        <v>205</v>
      </c>
      <c r="AA162" s="6" t="s">
        <v>205</v>
      </c>
      <c r="AB162" s="6" t="s">
        <v>205</v>
      </c>
      <c r="AC162" s="6" t="s">
        <v>205</v>
      </c>
      <c r="AD162" s="6" t="s">
        <v>205</v>
      </c>
      <c r="AE162" s="6" t="s">
        <v>205</v>
      </c>
      <c r="AF162" s="6">
        <f t="shared" si="63"/>
        <v>10492</v>
      </c>
      <c r="AG162" s="6">
        <f t="shared" si="63"/>
        <v>128959</v>
      </c>
      <c r="AH162" s="6">
        <f t="shared" si="63"/>
        <v>54147</v>
      </c>
      <c r="AI162" s="6">
        <f t="shared" si="63"/>
        <v>119045</v>
      </c>
      <c r="AJ162" s="6">
        <f t="shared" ref="AJ162:AJ187" si="67">SUMIFS(AJ$314:AJ$1118,$C$314:$C$1118,$C162,$D$314:$D$1118,$D162,$B$314:$B$1118,$B162)</f>
        <v>88141</v>
      </c>
      <c r="AK162" s="8"/>
      <c r="AM162" s="6">
        <f t="shared" si="66"/>
        <v>33564</v>
      </c>
      <c r="AN162" s="4">
        <f t="shared" si="64"/>
        <v>2</v>
      </c>
    </row>
    <row r="163" spans="1:40" x14ac:dyDescent="0.2">
      <c r="A163" s="12" t="str">
        <f>C163&amp;D163&amp;G163</f>
        <v>2013-14marchE40000004</v>
      </c>
      <c r="B163" s="12">
        <f t="shared" si="58"/>
        <v>2</v>
      </c>
      <c r="C163" s="12" t="s">
        <v>69</v>
      </c>
      <c r="D163" s="12" t="s">
        <v>150</v>
      </c>
      <c r="E163" s="12" t="s">
        <v>20</v>
      </c>
      <c r="F163" s="12" t="s">
        <v>153</v>
      </c>
      <c r="G163" s="74" t="s">
        <v>247</v>
      </c>
      <c r="H163" s="12" t="s">
        <v>153</v>
      </c>
      <c r="I163" s="6">
        <f t="shared" si="61"/>
        <v>0</v>
      </c>
      <c r="J163" s="6">
        <f t="shared" si="61"/>
        <v>0</v>
      </c>
      <c r="K163" s="6">
        <f t="shared" si="61"/>
        <v>2302</v>
      </c>
      <c r="L163" s="6">
        <f t="shared" si="61"/>
        <v>2882</v>
      </c>
      <c r="M163" s="6" t="s">
        <v>205</v>
      </c>
      <c r="N163" s="6">
        <f t="shared" si="65"/>
        <v>45291</v>
      </c>
      <c r="O163" s="6">
        <f t="shared" si="65"/>
        <v>59530</v>
      </c>
      <c r="P163" s="6">
        <f t="shared" si="65"/>
        <v>59945</v>
      </c>
      <c r="Q163" s="6">
        <f t="shared" si="65"/>
        <v>62316</v>
      </c>
      <c r="R163" s="6">
        <f t="shared" si="65"/>
        <v>1631</v>
      </c>
      <c r="S163" s="6">
        <f t="shared" si="65"/>
        <v>159411</v>
      </c>
      <c r="T163" s="6">
        <f t="shared" si="65"/>
        <v>1541</v>
      </c>
      <c r="U163" s="6">
        <f t="shared" si="65"/>
        <v>11835</v>
      </c>
      <c r="V163" s="6">
        <f t="shared" si="65"/>
        <v>3124</v>
      </c>
      <c r="W163" s="6">
        <f t="shared" si="65"/>
        <v>58039</v>
      </c>
      <c r="X163" s="6">
        <f t="shared" si="65"/>
        <v>1062</v>
      </c>
      <c r="Y163" s="6">
        <f t="shared" si="65"/>
        <v>159411</v>
      </c>
      <c r="Z163" s="6" t="s">
        <v>205</v>
      </c>
      <c r="AA163" s="6" t="s">
        <v>205</v>
      </c>
      <c r="AB163" s="6" t="s">
        <v>205</v>
      </c>
      <c r="AC163" s="6" t="s">
        <v>205</v>
      </c>
      <c r="AD163" s="6" t="s">
        <v>205</v>
      </c>
      <c r="AE163" s="6" t="s">
        <v>205</v>
      </c>
      <c r="AF163" s="6">
        <f t="shared" si="63"/>
        <v>11835</v>
      </c>
      <c r="AG163" s="6">
        <f t="shared" si="63"/>
        <v>145027</v>
      </c>
      <c r="AH163" s="6">
        <f t="shared" si="63"/>
        <v>60450</v>
      </c>
      <c r="AI163" s="6">
        <f t="shared" si="63"/>
        <v>133769</v>
      </c>
      <c r="AJ163" s="6">
        <f t="shared" si="67"/>
        <v>99270</v>
      </c>
      <c r="AK163" s="8"/>
      <c r="AM163" s="6">
        <f t="shared" si="66"/>
        <v>38217</v>
      </c>
      <c r="AN163" s="4">
        <f t="shared" si="64"/>
        <v>3</v>
      </c>
    </row>
    <row r="164" spans="1:40" x14ac:dyDescent="0.2">
      <c r="A164" s="12" t="str">
        <f t="shared" ref="A164" si="68">C164&amp;D164&amp;G164</f>
        <v>2014-15aprilE40000004</v>
      </c>
      <c r="B164" s="12">
        <f t="shared" si="58"/>
        <v>2</v>
      </c>
      <c r="C164" s="12" t="s">
        <v>196</v>
      </c>
      <c r="D164" s="12" t="s">
        <v>139</v>
      </c>
      <c r="E164" s="12" t="s">
        <v>20</v>
      </c>
      <c r="F164" s="12" t="s">
        <v>153</v>
      </c>
      <c r="G164" s="74" t="s">
        <v>247</v>
      </c>
      <c r="H164" s="12" t="s">
        <v>153</v>
      </c>
      <c r="I164" s="6">
        <f t="shared" si="61"/>
        <v>0</v>
      </c>
      <c r="J164" s="6">
        <f t="shared" si="61"/>
        <v>0</v>
      </c>
      <c r="K164" s="6">
        <f t="shared" si="61"/>
        <v>2727</v>
      </c>
      <c r="L164" s="6">
        <f t="shared" si="61"/>
        <v>3483</v>
      </c>
      <c r="M164" s="6" t="s">
        <v>205</v>
      </c>
      <c r="N164" s="6">
        <f t="shared" si="65"/>
        <v>44263</v>
      </c>
      <c r="O164" s="6">
        <f t="shared" si="65"/>
        <v>57039</v>
      </c>
      <c r="P164" s="6">
        <f t="shared" si="65"/>
        <v>58168</v>
      </c>
      <c r="Q164" s="6">
        <f t="shared" si="65"/>
        <v>60432</v>
      </c>
      <c r="R164" s="6">
        <f t="shared" si="65"/>
        <v>991</v>
      </c>
      <c r="S164" s="6">
        <f t="shared" si="65"/>
        <v>155501</v>
      </c>
      <c r="T164" s="6">
        <f t="shared" si="65"/>
        <v>1316</v>
      </c>
      <c r="U164" s="6">
        <f t="shared" si="65"/>
        <v>11124</v>
      </c>
      <c r="V164" s="6">
        <f t="shared" si="65"/>
        <v>2721</v>
      </c>
      <c r="W164" s="6">
        <f t="shared" si="65"/>
        <v>56383</v>
      </c>
      <c r="X164" s="6">
        <f t="shared" si="65"/>
        <v>646</v>
      </c>
      <c r="Y164" s="6">
        <f t="shared" si="65"/>
        <v>155501</v>
      </c>
      <c r="Z164" s="6" t="s">
        <v>205</v>
      </c>
      <c r="AA164" s="6" t="s">
        <v>205</v>
      </c>
      <c r="AB164" s="6" t="s">
        <v>205</v>
      </c>
      <c r="AC164" s="6" t="s">
        <v>205</v>
      </c>
      <c r="AD164" s="6" t="s">
        <v>205</v>
      </c>
      <c r="AE164" s="6" t="s">
        <v>205</v>
      </c>
      <c r="AF164" s="6">
        <f t="shared" si="63"/>
        <v>11124</v>
      </c>
      <c r="AG164" s="6">
        <f t="shared" si="63"/>
        <v>141260</v>
      </c>
      <c r="AH164" s="6">
        <f t="shared" si="63"/>
        <v>59200</v>
      </c>
      <c r="AI164" s="6">
        <f t="shared" si="63"/>
        <v>130755</v>
      </c>
      <c r="AJ164" s="6">
        <f t="shared" si="67"/>
        <v>87239</v>
      </c>
      <c r="AK164" s="8"/>
      <c r="AM164" s="6">
        <f t="shared" si="66"/>
        <v>39895</v>
      </c>
      <c r="AN164" s="4">
        <f t="shared" si="64"/>
        <v>4</v>
      </c>
    </row>
    <row r="165" spans="1:40" x14ac:dyDescent="0.2">
      <c r="A165" s="12" t="str">
        <f>C165&amp;D165&amp;G165</f>
        <v>2014-15mayE40000004</v>
      </c>
      <c r="B165" s="12">
        <f t="shared" si="58"/>
        <v>2</v>
      </c>
      <c r="C165" s="12" t="s">
        <v>196</v>
      </c>
      <c r="D165" s="12" t="s">
        <v>140</v>
      </c>
      <c r="E165" s="12" t="s">
        <v>20</v>
      </c>
      <c r="F165" s="12" t="s">
        <v>153</v>
      </c>
      <c r="G165" s="74" t="s">
        <v>247</v>
      </c>
      <c r="H165" s="12" t="s">
        <v>153</v>
      </c>
      <c r="I165" s="6">
        <f t="shared" si="61"/>
        <v>0</v>
      </c>
      <c r="J165" s="6">
        <f t="shared" si="61"/>
        <v>0</v>
      </c>
      <c r="K165" s="6">
        <f t="shared" si="61"/>
        <v>2628</v>
      </c>
      <c r="L165" s="6">
        <f t="shared" si="61"/>
        <v>3477</v>
      </c>
      <c r="M165" s="6" t="s">
        <v>205</v>
      </c>
      <c r="N165" s="6">
        <f t="shared" si="65"/>
        <v>46499</v>
      </c>
      <c r="O165" s="6">
        <f t="shared" si="65"/>
        <v>62275</v>
      </c>
      <c r="P165" s="6">
        <f t="shared" si="65"/>
        <v>62609</v>
      </c>
      <c r="Q165" s="6">
        <f t="shared" si="65"/>
        <v>65656</v>
      </c>
      <c r="R165" s="6">
        <f t="shared" si="65"/>
        <v>1514</v>
      </c>
      <c r="S165" s="6">
        <f t="shared" si="65"/>
        <v>165313</v>
      </c>
      <c r="T165" s="6">
        <f t="shared" si="65"/>
        <v>1283</v>
      </c>
      <c r="U165" s="6">
        <f t="shared" si="65"/>
        <v>10620</v>
      </c>
      <c r="V165" s="6">
        <f t="shared" si="65"/>
        <v>3090</v>
      </c>
      <c r="W165" s="6">
        <f t="shared" si="65"/>
        <v>61061</v>
      </c>
      <c r="X165" s="6">
        <f t="shared" si="65"/>
        <v>173</v>
      </c>
      <c r="Y165" s="6">
        <f t="shared" si="65"/>
        <v>165313</v>
      </c>
      <c r="Z165" s="6" t="s">
        <v>205</v>
      </c>
      <c r="AA165" s="6" t="s">
        <v>205</v>
      </c>
      <c r="AB165" s="6" t="s">
        <v>205</v>
      </c>
      <c r="AC165" s="6" t="s">
        <v>205</v>
      </c>
      <c r="AD165" s="6" t="s">
        <v>205</v>
      </c>
      <c r="AE165" s="6" t="s">
        <v>205</v>
      </c>
      <c r="AF165" s="6">
        <f t="shared" si="63"/>
        <v>10620</v>
      </c>
      <c r="AG165" s="6">
        <f t="shared" si="63"/>
        <v>151262</v>
      </c>
      <c r="AH165" s="6">
        <f t="shared" si="63"/>
        <v>64356</v>
      </c>
      <c r="AI165" s="6">
        <f t="shared" si="63"/>
        <v>141361</v>
      </c>
      <c r="AJ165" s="6">
        <f t="shared" si="67"/>
        <v>93400</v>
      </c>
      <c r="AK165" s="8"/>
      <c r="AM165" s="6">
        <f t="shared" si="66"/>
        <v>42431</v>
      </c>
      <c r="AN165" s="4">
        <f t="shared" si="64"/>
        <v>5</v>
      </c>
    </row>
    <row r="166" spans="1:40" x14ac:dyDescent="0.2">
      <c r="A166" s="12" t="str">
        <f t="shared" ref="A166" si="69">C166&amp;D166&amp;G166</f>
        <v>2014-15juneE40000004</v>
      </c>
      <c r="B166" s="12">
        <f t="shared" si="58"/>
        <v>2</v>
      </c>
      <c r="C166" s="12" t="s">
        <v>196</v>
      </c>
      <c r="D166" s="12" t="s">
        <v>141</v>
      </c>
      <c r="E166" s="12" t="s">
        <v>20</v>
      </c>
      <c r="F166" s="12" t="s">
        <v>153</v>
      </c>
      <c r="G166" s="74" t="s">
        <v>247</v>
      </c>
      <c r="H166" s="12" t="s">
        <v>153</v>
      </c>
      <c r="I166" s="6">
        <f t="shared" si="61"/>
        <v>0</v>
      </c>
      <c r="J166" s="6">
        <f t="shared" si="61"/>
        <v>0</v>
      </c>
      <c r="K166" s="6">
        <f t="shared" si="61"/>
        <v>2474</v>
      </c>
      <c r="L166" s="6">
        <f t="shared" si="61"/>
        <v>3262</v>
      </c>
      <c r="M166" s="6" t="s">
        <v>205</v>
      </c>
      <c r="N166" s="6">
        <f t="shared" si="65"/>
        <v>44612</v>
      </c>
      <c r="O166" s="6">
        <f t="shared" si="65"/>
        <v>60485</v>
      </c>
      <c r="P166" s="6">
        <f t="shared" si="65"/>
        <v>60505</v>
      </c>
      <c r="Q166" s="6">
        <f t="shared" si="65"/>
        <v>63640</v>
      </c>
      <c r="R166" s="6">
        <f t="shared" si="65"/>
        <v>1266</v>
      </c>
      <c r="S166" s="6">
        <f t="shared" si="65"/>
        <v>163184</v>
      </c>
      <c r="T166" s="6">
        <f t="shared" si="65"/>
        <v>1365</v>
      </c>
      <c r="U166" s="6">
        <f t="shared" si="65"/>
        <v>11750</v>
      </c>
      <c r="V166" s="6">
        <f t="shared" si="65"/>
        <v>3033</v>
      </c>
      <c r="W166" s="6">
        <f t="shared" si="65"/>
        <v>59868</v>
      </c>
      <c r="X166" s="6">
        <f t="shared" si="65"/>
        <v>725</v>
      </c>
      <c r="Y166" s="6">
        <f t="shared" si="65"/>
        <v>163184</v>
      </c>
      <c r="Z166" s="6" t="s">
        <v>205</v>
      </c>
      <c r="AA166" s="6" t="s">
        <v>205</v>
      </c>
      <c r="AB166" s="6" t="s">
        <v>205</v>
      </c>
      <c r="AC166" s="6" t="s">
        <v>205</v>
      </c>
      <c r="AD166" s="6" t="s">
        <v>205</v>
      </c>
      <c r="AE166" s="6" t="s">
        <v>205</v>
      </c>
      <c r="AF166" s="6">
        <f t="shared" si="63"/>
        <v>11750</v>
      </c>
      <c r="AG166" s="6">
        <f t="shared" si="63"/>
        <v>148116</v>
      </c>
      <c r="AH166" s="6">
        <f t="shared" si="63"/>
        <v>62802</v>
      </c>
      <c r="AI166" s="6">
        <f t="shared" si="63"/>
        <v>137023</v>
      </c>
      <c r="AJ166" s="6">
        <f t="shared" si="67"/>
        <v>90136</v>
      </c>
      <c r="AK166" s="8"/>
      <c r="AM166" s="6">
        <f t="shared" si="66"/>
        <v>41521</v>
      </c>
      <c r="AN166" s="4">
        <f t="shared" si="64"/>
        <v>6</v>
      </c>
    </row>
    <row r="167" spans="1:40" x14ac:dyDescent="0.2">
      <c r="A167" s="12" t="str">
        <f>C167&amp;D167&amp;G167</f>
        <v>2014-15julyE40000004</v>
      </c>
      <c r="B167" s="12">
        <f t="shared" si="58"/>
        <v>2</v>
      </c>
      <c r="C167" s="12" t="s">
        <v>196</v>
      </c>
      <c r="D167" s="12" t="s">
        <v>142</v>
      </c>
      <c r="E167" s="12" t="s">
        <v>20</v>
      </c>
      <c r="F167" s="12" t="s">
        <v>153</v>
      </c>
      <c r="G167" s="74" t="s">
        <v>247</v>
      </c>
      <c r="H167" s="12" t="s">
        <v>153</v>
      </c>
      <c r="I167" s="6">
        <f t="shared" si="61"/>
        <v>0</v>
      </c>
      <c r="J167" s="6">
        <f t="shared" si="61"/>
        <v>0</v>
      </c>
      <c r="K167" s="6">
        <f t="shared" si="61"/>
        <v>2616</v>
      </c>
      <c r="L167" s="6">
        <f t="shared" si="61"/>
        <v>3534</v>
      </c>
      <c r="M167" s="6" t="s">
        <v>205</v>
      </c>
      <c r="N167" s="6">
        <f t="shared" si="65"/>
        <v>45429</v>
      </c>
      <c r="O167" s="6">
        <f t="shared" si="65"/>
        <v>62223</v>
      </c>
      <c r="P167" s="6">
        <f t="shared" si="65"/>
        <v>62118</v>
      </c>
      <c r="Q167" s="6">
        <f t="shared" si="65"/>
        <v>65617</v>
      </c>
      <c r="R167" s="6">
        <f t="shared" si="65"/>
        <v>2761</v>
      </c>
      <c r="S167" s="6">
        <f t="shared" si="65"/>
        <v>175888</v>
      </c>
      <c r="T167" s="6">
        <f t="shared" si="65"/>
        <v>1614</v>
      </c>
      <c r="U167" s="6">
        <f t="shared" si="65"/>
        <v>13290</v>
      </c>
      <c r="V167" s="6">
        <f t="shared" si="65"/>
        <v>3155</v>
      </c>
      <c r="W167" s="6">
        <f t="shared" si="65"/>
        <v>62177</v>
      </c>
      <c r="X167" s="6">
        <f t="shared" si="65"/>
        <v>729</v>
      </c>
      <c r="Y167" s="6">
        <f t="shared" si="65"/>
        <v>175888</v>
      </c>
      <c r="Z167" s="6" t="s">
        <v>205</v>
      </c>
      <c r="AA167" s="6" t="s">
        <v>205</v>
      </c>
      <c r="AB167" s="6" t="s">
        <v>205</v>
      </c>
      <c r="AC167" s="6" t="s">
        <v>205</v>
      </c>
      <c r="AD167" s="6" t="s">
        <v>205</v>
      </c>
      <c r="AE167" s="6" t="s">
        <v>205</v>
      </c>
      <c r="AF167" s="6">
        <f t="shared" si="63"/>
        <v>13290</v>
      </c>
      <c r="AG167" s="6">
        <f t="shared" si="63"/>
        <v>155481</v>
      </c>
      <c r="AH167" s="6">
        <f t="shared" si="63"/>
        <v>65588</v>
      </c>
      <c r="AI167" s="6">
        <f t="shared" si="63"/>
        <v>142869</v>
      </c>
      <c r="AJ167" s="6">
        <f t="shared" si="67"/>
        <v>94207</v>
      </c>
      <c r="AK167" s="8"/>
      <c r="AM167" s="6">
        <f t="shared" si="66"/>
        <v>44817</v>
      </c>
      <c r="AN167" s="4">
        <f t="shared" si="64"/>
        <v>7</v>
      </c>
    </row>
    <row r="168" spans="1:40" x14ac:dyDescent="0.2">
      <c r="A168" s="12" t="str">
        <f t="shared" ref="A168" si="70">C168&amp;D168&amp;G168</f>
        <v>2014-15augustE40000004</v>
      </c>
      <c r="B168" s="12">
        <f t="shared" si="58"/>
        <v>2</v>
      </c>
      <c r="C168" s="12" t="s">
        <v>196</v>
      </c>
      <c r="D168" s="12" t="s">
        <v>143</v>
      </c>
      <c r="E168" s="12" t="s">
        <v>20</v>
      </c>
      <c r="F168" s="12" t="s">
        <v>153</v>
      </c>
      <c r="G168" s="74" t="s">
        <v>247</v>
      </c>
      <c r="H168" s="12" t="s">
        <v>153</v>
      </c>
      <c r="I168" s="6">
        <f t="shared" ref="I168:L187" si="71">SUMIFS(I$314:I$1118,$C$314:$C$1118,$C168,$D$314:$D$1118,$D168,$B$314:$B$1118,$B168)</f>
        <v>0</v>
      </c>
      <c r="J168" s="6">
        <f t="shared" si="71"/>
        <v>0</v>
      </c>
      <c r="K168" s="6">
        <f t="shared" si="71"/>
        <v>2582</v>
      </c>
      <c r="L168" s="6">
        <f t="shared" si="71"/>
        <v>3394</v>
      </c>
      <c r="M168" s="6" t="s">
        <v>205</v>
      </c>
      <c r="N168" s="6">
        <f t="shared" ref="N168:Y177" si="72">SUMIFS(N$314:N$1118,$C$314:$C$1118,$C168,$D$314:$D$1118,$D168,$B$314:$B$1118,$B168)</f>
        <v>45511</v>
      </c>
      <c r="O168" s="6">
        <f t="shared" si="72"/>
        <v>60216</v>
      </c>
      <c r="P168" s="6">
        <f t="shared" si="72"/>
        <v>60726</v>
      </c>
      <c r="Q168" s="6">
        <f t="shared" si="72"/>
        <v>63491</v>
      </c>
      <c r="R168" s="6">
        <f t="shared" si="72"/>
        <v>2059</v>
      </c>
      <c r="S168" s="6">
        <f t="shared" si="72"/>
        <v>163685</v>
      </c>
      <c r="T168" s="6">
        <f t="shared" si="72"/>
        <v>1395</v>
      </c>
      <c r="U168" s="6">
        <f t="shared" si="72"/>
        <v>12408</v>
      </c>
      <c r="V168" s="6">
        <f t="shared" si="72"/>
        <v>3181</v>
      </c>
      <c r="W168" s="6">
        <f t="shared" si="72"/>
        <v>60150</v>
      </c>
      <c r="X168" s="6">
        <f t="shared" si="72"/>
        <v>992</v>
      </c>
      <c r="Y168" s="6">
        <f t="shared" si="72"/>
        <v>163685</v>
      </c>
      <c r="Z168" s="6" t="s">
        <v>205</v>
      </c>
      <c r="AA168" s="6" t="s">
        <v>205</v>
      </c>
      <c r="AB168" s="6" t="s">
        <v>205</v>
      </c>
      <c r="AC168" s="6" t="s">
        <v>205</v>
      </c>
      <c r="AD168" s="6" t="s">
        <v>205</v>
      </c>
      <c r="AE168" s="6" t="s">
        <v>205</v>
      </c>
      <c r="AF168" s="6">
        <f t="shared" ref="AF168:AI187" si="73">SUMIFS(AF$314:AF$1118,$C$314:$C$1118,$C168,$D$314:$D$1118,$D168,$B$314:$B$1118,$B168)</f>
        <v>12408</v>
      </c>
      <c r="AG168" s="6">
        <f t="shared" si="73"/>
        <v>149453</v>
      </c>
      <c r="AH168" s="6">
        <f t="shared" si="73"/>
        <v>63589</v>
      </c>
      <c r="AI168" s="6">
        <f t="shared" si="73"/>
        <v>137702</v>
      </c>
      <c r="AJ168" s="6">
        <f t="shared" si="67"/>
        <v>90105</v>
      </c>
      <c r="AK168" s="8"/>
      <c r="AM168" s="6">
        <f t="shared" si="66"/>
        <v>41032</v>
      </c>
      <c r="AN168" s="4">
        <f t="shared" si="64"/>
        <v>8</v>
      </c>
    </row>
    <row r="169" spans="1:40" x14ac:dyDescent="0.2">
      <c r="A169" s="12" t="str">
        <f>C169&amp;D169&amp;G169</f>
        <v>2014-15septemberE40000004</v>
      </c>
      <c r="B169" s="12">
        <f t="shared" si="58"/>
        <v>2</v>
      </c>
      <c r="C169" s="12" t="s">
        <v>196</v>
      </c>
      <c r="D169" s="12" t="s">
        <v>144</v>
      </c>
      <c r="E169" s="12" t="s">
        <v>20</v>
      </c>
      <c r="F169" s="12" t="s">
        <v>153</v>
      </c>
      <c r="G169" s="74" t="s">
        <v>247</v>
      </c>
      <c r="H169" s="12" t="s">
        <v>153</v>
      </c>
      <c r="I169" s="6">
        <f t="shared" si="71"/>
        <v>0</v>
      </c>
      <c r="J169" s="6">
        <f t="shared" si="71"/>
        <v>0</v>
      </c>
      <c r="K169" s="6">
        <f t="shared" si="71"/>
        <v>2510</v>
      </c>
      <c r="L169" s="6">
        <f t="shared" si="71"/>
        <v>3238</v>
      </c>
      <c r="M169" s="6" t="s">
        <v>205</v>
      </c>
      <c r="N169" s="6">
        <f t="shared" si="72"/>
        <v>44610</v>
      </c>
      <c r="O169" s="6">
        <f t="shared" si="72"/>
        <v>58713</v>
      </c>
      <c r="P169" s="6">
        <f t="shared" si="72"/>
        <v>59054</v>
      </c>
      <c r="Q169" s="6">
        <f t="shared" si="72"/>
        <v>61858</v>
      </c>
      <c r="R169" s="6">
        <f t="shared" si="72"/>
        <v>3232</v>
      </c>
      <c r="S169" s="6">
        <f t="shared" si="72"/>
        <v>160023</v>
      </c>
      <c r="T169" s="6">
        <f t="shared" si="72"/>
        <v>1318</v>
      </c>
      <c r="U169" s="6">
        <f t="shared" si="72"/>
        <v>11757</v>
      </c>
      <c r="V169" s="6">
        <f t="shared" si="72"/>
        <v>2888</v>
      </c>
      <c r="W169" s="6">
        <f t="shared" si="72"/>
        <v>57127</v>
      </c>
      <c r="X169" s="6">
        <f t="shared" si="72"/>
        <v>1118</v>
      </c>
      <c r="Y169" s="6">
        <f t="shared" si="72"/>
        <v>160023</v>
      </c>
      <c r="Z169" s="6" t="s">
        <v>205</v>
      </c>
      <c r="AA169" s="6" t="s">
        <v>205</v>
      </c>
      <c r="AB169" s="6" t="s">
        <v>205</v>
      </c>
      <c r="AC169" s="6" t="s">
        <v>205</v>
      </c>
      <c r="AD169" s="6" t="s">
        <v>205</v>
      </c>
      <c r="AE169" s="6" t="s">
        <v>205</v>
      </c>
      <c r="AF169" s="6">
        <f t="shared" si="73"/>
        <v>11757</v>
      </c>
      <c r="AG169" s="6">
        <f t="shared" si="73"/>
        <v>144353</v>
      </c>
      <c r="AH169" s="6">
        <f t="shared" si="73"/>
        <v>60960</v>
      </c>
      <c r="AI169" s="6">
        <f t="shared" si="73"/>
        <v>133185</v>
      </c>
      <c r="AJ169" s="6">
        <f t="shared" si="67"/>
        <v>87597</v>
      </c>
      <c r="AK169" s="8"/>
      <c r="AM169" s="6">
        <f t="shared" si="66"/>
        <v>42094</v>
      </c>
      <c r="AN169" s="4">
        <f t="shared" si="64"/>
        <v>9</v>
      </c>
    </row>
    <row r="170" spans="1:40" x14ac:dyDescent="0.2">
      <c r="A170" s="12" t="str">
        <f t="shared" ref="A170" si="74">C170&amp;D170&amp;G170</f>
        <v>2014-15octoberE40000004</v>
      </c>
      <c r="B170" s="12">
        <f t="shared" si="58"/>
        <v>2</v>
      </c>
      <c r="C170" s="12" t="s">
        <v>196</v>
      </c>
      <c r="D170" s="12" t="s">
        <v>145</v>
      </c>
      <c r="E170" s="12" t="s">
        <v>20</v>
      </c>
      <c r="F170" s="12" t="s">
        <v>153</v>
      </c>
      <c r="G170" s="74" t="s">
        <v>247</v>
      </c>
      <c r="H170" s="12" t="s">
        <v>153</v>
      </c>
      <c r="I170" s="6">
        <f t="shared" si="71"/>
        <v>0</v>
      </c>
      <c r="J170" s="6">
        <f t="shared" si="71"/>
        <v>0</v>
      </c>
      <c r="K170" s="6">
        <f t="shared" si="71"/>
        <v>2601</v>
      </c>
      <c r="L170" s="6">
        <f t="shared" si="71"/>
        <v>3506</v>
      </c>
      <c r="M170" s="6" t="s">
        <v>205</v>
      </c>
      <c r="N170" s="6">
        <f t="shared" si="72"/>
        <v>45366</v>
      </c>
      <c r="O170" s="6">
        <f t="shared" si="72"/>
        <v>60834</v>
      </c>
      <c r="P170" s="6">
        <f t="shared" si="72"/>
        <v>60940</v>
      </c>
      <c r="Q170" s="6">
        <f t="shared" si="72"/>
        <v>64224</v>
      </c>
      <c r="R170" s="6">
        <f t="shared" si="72"/>
        <v>1891</v>
      </c>
      <c r="S170" s="6">
        <f t="shared" si="72"/>
        <v>162327</v>
      </c>
      <c r="T170" s="6">
        <f t="shared" si="72"/>
        <v>1262</v>
      </c>
      <c r="U170" s="6">
        <f t="shared" si="72"/>
        <v>12122</v>
      </c>
      <c r="V170" s="6">
        <f t="shared" si="72"/>
        <v>3033</v>
      </c>
      <c r="W170" s="6">
        <f t="shared" si="72"/>
        <v>60465</v>
      </c>
      <c r="X170" s="6">
        <f t="shared" si="72"/>
        <v>908</v>
      </c>
      <c r="Y170" s="6">
        <f t="shared" si="72"/>
        <v>162327</v>
      </c>
      <c r="Z170" s="6" t="s">
        <v>205</v>
      </c>
      <c r="AA170" s="6" t="s">
        <v>205</v>
      </c>
      <c r="AB170" s="6" t="s">
        <v>205</v>
      </c>
      <c r="AC170" s="6" t="s">
        <v>205</v>
      </c>
      <c r="AD170" s="6" t="s">
        <v>205</v>
      </c>
      <c r="AE170" s="6" t="s">
        <v>205</v>
      </c>
      <c r="AF170" s="6">
        <f t="shared" si="73"/>
        <v>12122</v>
      </c>
      <c r="AG170" s="6">
        <f t="shared" si="73"/>
        <v>150363</v>
      </c>
      <c r="AH170" s="6">
        <f t="shared" si="73"/>
        <v>63575</v>
      </c>
      <c r="AI170" s="6">
        <f t="shared" si="73"/>
        <v>138948</v>
      </c>
      <c r="AJ170" s="6">
        <f t="shared" si="67"/>
        <v>91909</v>
      </c>
      <c r="AK170" s="8"/>
      <c r="AM170" s="6">
        <f t="shared" si="66"/>
        <v>38316</v>
      </c>
      <c r="AN170" s="4">
        <f t="shared" si="64"/>
        <v>10</v>
      </c>
    </row>
    <row r="171" spans="1:40" x14ac:dyDescent="0.2">
      <c r="A171" s="12" t="str">
        <f>C171&amp;D171&amp;G171</f>
        <v>2014-15novemberE40000004</v>
      </c>
      <c r="B171" s="12">
        <f t="shared" si="58"/>
        <v>2</v>
      </c>
      <c r="C171" s="12" t="s">
        <v>196</v>
      </c>
      <c r="D171" s="12" t="s">
        <v>146</v>
      </c>
      <c r="E171" s="12" t="s">
        <v>20</v>
      </c>
      <c r="F171" s="12" t="s">
        <v>153</v>
      </c>
      <c r="G171" s="74" t="s">
        <v>247</v>
      </c>
      <c r="H171" s="12" t="s">
        <v>153</v>
      </c>
      <c r="I171" s="6">
        <f t="shared" si="71"/>
        <v>0</v>
      </c>
      <c r="J171" s="6">
        <f t="shared" si="71"/>
        <v>0</v>
      </c>
      <c r="K171" s="6">
        <f t="shared" si="71"/>
        <v>2567</v>
      </c>
      <c r="L171" s="6">
        <f t="shared" si="71"/>
        <v>3456</v>
      </c>
      <c r="M171" s="6" t="s">
        <v>205</v>
      </c>
      <c r="N171" s="6">
        <f t="shared" si="72"/>
        <v>44846</v>
      </c>
      <c r="O171" s="6">
        <f t="shared" si="72"/>
        <v>61510</v>
      </c>
      <c r="P171" s="6">
        <f t="shared" si="72"/>
        <v>61304</v>
      </c>
      <c r="Q171" s="6">
        <f t="shared" si="72"/>
        <v>64841</v>
      </c>
      <c r="R171" s="6">
        <f t="shared" si="72"/>
        <v>1950</v>
      </c>
      <c r="S171" s="6">
        <f t="shared" si="72"/>
        <v>165317</v>
      </c>
      <c r="T171" s="6">
        <f t="shared" si="72"/>
        <v>1418</v>
      </c>
      <c r="U171" s="6">
        <f t="shared" si="72"/>
        <v>13043</v>
      </c>
      <c r="V171" s="6">
        <f t="shared" si="72"/>
        <v>3102</v>
      </c>
      <c r="W171" s="6">
        <f t="shared" si="72"/>
        <v>59960</v>
      </c>
      <c r="X171" s="6">
        <f t="shared" si="72"/>
        <v>930</v>
      </c>
      <c r="Y171" s="6">
        <f t="shared" si="72"/>
        <v>165317</v>
      </c>
      <c r="Z171" s="6" t="s">
        <v>205</v>
      </c>
      <c r="AA171" s="6" t="s">
        <v>205</v>
      </c>
      <c r="AB171" s="6" t="s">
        <v>205</v>
      </c>
      <c r="AC171" s="6" t="s">
        <v>205</v>
      </c>
      <c r="AD171" s="6" t="s">
        <v>205</v>
      </c>
      <c r="AE171" s="6" t="s">
        <v>205</v>
      </c>
      <c r="AF171" s="6">
        <f t="shared" si="73"/>
        <v>13043</v>
      </c>
      <c r="AG171" s="6">
        <f t="shared" si="73"/>
        <v>150389</v>
      </c>
      <c r="AH171" s="6">
        <f t="shared" si="73"/>
        <v>63208</v>
      </c>
      <c r="AI171" s="6">
        <f t="shared" si="73"/>
        <v>138098</v>
      </c>
      <c r="AJ171" s="6">
        <f t="shared" si="67"/>
        <v>91393</v>
      </c>
      <c r="AK171" s="8"/>
      <c r="AM171" s="6">
        <f t="shared" si="66"/>
        <v>42210</v>
      </c>
      <c r="AN171" s="4">
        <f t="shared" si="64"/>
        <v>11</v>
      </c>
    </row>
    <row r="172" spans="1:40" x14ac:dyDescent="0.2">
      <c r="A172" s="12" t="str">
        <f t="shared" ref="A172" si="75">C172&amp;D172&amp;G172</f>
        <v>2014-15decemberE40000004</v>
      </c>
      <c r="B172" s="12">
        <f t="shared" si="58"/>
        <v>2</v>
      </c>
      <c r="C172" s="12" t="s">
        <v>196</v>
      </c>
      <c r="D172" s="12" t="s">
        <v>147</v>
      </c>
      <c r="E172" s="12" t="s">
        <v>20</v>
      </c>
      <c r="F172" s="12" t="s">
        <v>153</v>
      </c>
      <c r="G172" s="74" t="s">
        <v>247</v>
      </c>
      <c r="H172" s="12" t="s">
        <v>153</v>
      </c>
      <c r="I172" s="6">
        <f t="shared" si="71"/>
        <v>0</v>
      </c>
      <c r="J172" s="6">
        <f t="shared" si="71"/>
        <v>0</v>
      </c>
      <c r="K172" s="6">
        <f t="shared" si="71"/>
        <v>3082</v>
      </c>
      <c r="L172" s="6">
        <f t="shared" si="71"/>
        <v>4353</v>
      </c>
      <c r="M172" s="6" t="s">
        <v>205</v>
      </c>
      <c r="N172" s="6">
        <f t="shared" si="72"/>
        <v>46567</v>
      </c>
      <c r="O172" s="6">
        <f t="shared" si="72"/>
        <v>69347</v>
      </c>
      <c r="P172" s="6">
        <f t="shared" si="72"/>
        <v>67805</v>
      </c>
      <c r="Q172" s="6">
        <f t="shared" si="72"/>
        <v>73570</v>
      </c>
      <c r="R172" s="6">
        <f t="shared" si="72"/>
        <v>2696</v>
      </c>
      <c r="S172" s="6">
        <f t="shared" si="72"/>
        <v>188766</v>
      </c>
      <c r="T172" s="6">
        <f t="shared" si="72"/>
        <v>2028</v>
      </c>
      <c r="U172" s="6">
        <f t="shared" si="72"/>
        <v>17982</v>
      </c>
      <c r="V172" s="6">
        <f t="shared" si="72"/>
        <v>3704</v>
      </c>
      <c r="W172" s="6">
        <f t="shared" si="72"/>
        <v>68711</v>
      </c>
      <c r="X172" s="6">
        <f t="shared" si="72"/>
        <v>851</v>
      </c>
      <c r="Y172" s="6">
        <f t="shared" si="72"/>
        <v>188766</v>
      </c>
      <c r="Z172" s="6" t="s">
        <v>205</v>
      </c>
      <c r="AA172" s="6" t="s">
        <v>205</v>
      </c>
      <c r="AB172" s="6" t="s">
        <v>205</v>
      </c>
      <c r="AC172" s="6" t="s">
        <v>205</v>
      </c>
      <c r="AD172" s="6" t="s">
        <v>205</v>
      </c>
      <c r="AE172" s="6" t="s">
        <v>205</v>
      </c>
      <c r="AF172" s="6">
        <f t="shared" si="73"/>
        <v>17982</v>
      </c>
      <c r="AG172" s="6">
        <f t="shared" si="73"/>
        <v>169683</v>
      </c>
      <c r="AH172" s="6">
        <f t="shared" si="73"/>
        <v>72007</v>
      </c>
      <c r="AI172" s="6">
        <f t="shared" si="73"/>
        <v>152663</v>
      </c>
      <c r="AJ172" s="6">
        <f t="shared" si="67"/>
        <v>98325</v>
      </c>
      <c r="AK172" s="8"/>
      <c r="AM172" s="6">
        <f t="shared" si="66"/>
        <v>48789</v>
      </c>
      <c r="AN172" s="4">
        <f t="shared" si="64"/>
        <v>12</v>
      </c>
    </row>
    <row r="173" spans="1:40" x14ac:dyDescent="0.2">
      <c r="A173" s="12" t="str">
        <f>C173&amp;D173&amp;G173</f>
        <v>2014-15januaryE40000004</v>
      </c>
      <c r="B173" s="12">
        <f t="shared" si="58"/>
        <v>2</v>
      </c>
      <c r="C173" s="12" t="s">
        <v>196</v>
      </c>
      <c r="D173" s="12" t="s">
        <v>148</v>
      </c>
      <c r="E173" s="12" t="s">
        <v>20</v>
      </c>
      <c r="F173" s="12" t="s">
        <v>153</v>
      </c>
      <c r="G173" s="74" t="s">
        <v>247</v>
      </c>
      <c r="H173" s="12" t="s">
        <v>153</v>
      </c>
      <c r="I173" s="6">
        <f t="shared" si="71"/>
        <v>0</v>
      </c>
      <c r="J173" s="6">
        <f t="shared" si="71"/>
        <v>0</v>
      </c>
      <c r="K173" s="6">
        <f t="shared" si="71"/>
        <v>3111</v>
      </c>
      <c r="L173" s="6">
        <f t="shared" si="71"/>
        <v>4116</v>
      </c>
      <c r="M173" s="6" t="s">
        <v>205</v>
      </c>
      <c r="N173" s="6">
        <f t="shared" si="72"/>
        <v>44357</v>
      </c>
      <c r="O173" s="6">
        <f t="shared" si="72"/>
        <v>62767</v>
      </c>
      <c r="P173" s="6">
        <f t="shared" si="72"/>
        <v>62906</v>
      </c>
      <c r="Q173" s="6">
        <f t="shared" si="72"/>
        <v>66757</v>
      </c>
      <c r="R173" s="6">
        <f t="shared" si="72"/>
        <v>1151</v>
      </c>
      <c r="S173" s="6">
        <f t="shared" si="72"/>
        <v>166114</v>
      </c>
      <c r="T173" s="6">
        <f t="shared" si="72"/>
        <v>1623</v>
      </c>
      <c r="U173" s="6">
        <f t="shared" si="72"/>
        <v>15730</v>
      </c>
      <c r="V173" s="6">
        <f t="shared" si="72"/>
        <v>3331</v>
      </c>
      <c r="W173" s="6">
        <f t="shared" si="72"/>
        <v>60786</v>
      </c>
      <c r="X173" s="6">
        <f t="shared" si="72"/>
        <v>913</v>
      </c>
      <c r="Y173" s="6">
        <f t="shared" si="72"/>
        <v>166114</v>
      </c>
      <c r="Z173" s="6" t="s">
        <v>205</v>
      </c>
      <c r="AA173" s="6" t="s">
        <v>205</v>
      </c>
      <c r="AB173" s="6" t="s">
        <v>205</v>
      </c>
      <c r="AC173" s="6" t="s">
        <v>205</v>
      </c>
      <c r="AD173" s="6" t="s">
        <v>205</v>
      </c>
      <c r="AE173" s="6" t="s">
        <v>205</v>
      </c>
      <c r="AF173" s="6">
        <f t="shared" si="73"/>
        <v>15730</v>
      </c>
      <c r="AG173" s="6">
        <f t="shared" si="73"/>
        <v>152008</v>
      </c>
      <c r="AH173" s="6">
        <f t="shared" si="73"/>
        <v>64007</v>
      </c>
      <c r="AI173" s="6">
        <f t="shared" si="73"/>
        <v>137120</v>
      </c>
      <c r="AJ173" s="6">
        <f t="shared" si="67"/>
        <v>91199</v>
      </c>
      <c r="AK173" s="8"/>
      <c r="AM173" s="6">
        <f t="shared" si="66"/>
        <v>42993</v>
      </c>
      <c r="AN173" s="4">
        <f t="shared" si="64"/>
        <v>1</v>
      </c>
    </row>
    <row r="174" spans="1:40" x14ac:dyDescent="0.2">
      <c r="A174" s="12" t="str">
        <f t="shared" ref="A174:A186" si="76">C174&amp;D174&amp;G174</f>
        <v>2014-15februaryE40000004</v>
      </c>
      <c r="B174" s="12">
        <f t="shared" si="58"/>
        <v>2</v>
      </c>
      <c r="C174" s="12" t="s">
        <v>196</v>
      </c>
      <c r="D174" s="12" t="s">
        <v>149</v>
      </c>
      <c r="E174" s="12" t="s">
        <v>20</v>
      </c>
      <c r="F174" s="12" t="s">
        <v>153</v>
      </c>
      <c r="G174" s="74" t="s">
        <v>247</v>
      </c>
      <c r="H174" s="12" t="s">
        <v>153</v>
      </c>
      <c r="I174" s="6">
        <f t="shared" si="71"/>
        <v>0</v>
      </c>
      <c r="J174" s="6">
        <f t="shared" si="71"/>
        <v>0</v>
      </c>
      <c r="K174" s="6">
        <f t="shared" si="71"/>
        <v>2520</v>
      </c>
      <c r="L174" s="6">
        <f t="shared" si="71"/>
        <v>3417</v>
      </c>
      <c r="M174" s="6" t="s">
        <v>205</v>
      </c>
      <c r="N174" s="6">
        <f t="shared" si="72"/>
        <v>38551</v>
      </c>
      <c r="O174" s="6">
        <f t="shared" si="72"/>
        <v>55649</v>
      </c>
      <c r="P174" s="6">
        <f t="shared" si="72"/>
        <v>55111</v>
      </c>
      <c r="Q174" s="6">
        <f t="shared" si="72"/>
        <v>58992</v>
      </c>
      <c r="R174" s="6">
        <f t="shared" si="72"/>
        <v>1516</v>
      </c>
      <c r="S174" s="6">
        <f t="shared" si="72"/>
        <v>155993</v>
      </c>
      <c r="T174" s="6">
        <f t="shared" si="72"/>
        <v>1553</v>
      </c>
      <c r="U174" s="6">
        <f t="shared" si="72"/>
        <v>14589</v>
      </c>
      <c r="V174" s="6">
        <f t="shared" si="72"/>
        <v>2949</v>
      </c>
      <c r="W174" s="6">
        <f t="shared" si="72"/>
        <v>53424</v>
      </c>
      <c r="X174" s="6">
        <f t="shared" si="72"/>
        <v>786</v>
      </c>
      <c r="Y174" s="6">
        <f t="shared" si="72"/>
        <v>155993</v>
      </c>
      <c r="Z174" s="6" t="s">
        <v>205</v>
      </c>
      <c r="AA174" s="6" t="s">
        <v>205</v>
      </c>
      <c r="AB174" s="6" t="s">
        <v>205</v>
      </c>
      <c r="AC174" s="6" t="s">
        <v>205</v>
      </c>
      <c r="AD174" s="6" t="s">
        <v>205</v>
      </c>
      <c r="AE174" s="6" t="s">
        <v>205</v>
      </c>
      <c r="AF174" s="6">
        <f t="shared" si="73"/>
        <v>14589</v>
      </c>
      <c r="AG174" s="6">
        <f t="shared" si="73"/>
        <v>136891</v>
      </c>
      <c r="AH174" s="6">
        <f t="shared" si="73"/>
        <v>56272</v>
      </c>
      <c r="AI174" s="6">
        <f t="shared" si="73"/>
        <v>123134</v>
      </c>
      <c r="AJ174" s="6">
        <f t="shared" si="67"/>
        <v>82941</v>
      </c>
      <c r="AK174" s="8"/>
      <c r="AM174" s="6">
        <f t="shared" si="66"/>
        <v>40952</v>
      </c>
      <c r="AN174" s="4">
        <f t="shared" si="64"/>
        <v>2</v>
      </c>
    </row>
    <row r="175" spans="1:40" x14ac:dyDescent="0.2">
      <c r="A175" s="12" t="str">
        <f t="shared" si="76"/>
        <v>2014-15marchE40000004</v>
      </c>
      <c r="B175" s="12">
        <f t="shared" si="58"/>
        <v>2</v>
      </c>
      <c r="C175" s="12" t="s">
        <v>196</v>
      </c>
      <c r="D175" s="12" t="s">
        <v>150</v>
      </c>
      <c r="E175" s="12" t="s">
        <v>20</v>
      </c>
      <c r="F175" s="12" t="s">
        <v>153</v>
      </c>
      <c r="G175" s="74" t="s">
        <v>247</v>
      </c>
      <c r="H175" s="12" t="s">
        <v>153</v>
      </c>
      <c r="I175" s="6">
        <f t="shared" si="71"/>
        <v>0</v>
      </c>
      <c r="J175" s="6">
        <f t="shared" si="71"/>
        <v>0</v>
      </c>
      <c r="K175" s="6">
        <f t="shared" si="71"/>
        <v>2985</v>
      </c>
      <c r="L175" s="6">
        <f t="shared" si="71"/>
        <v>3810</v>
      </c>
      <c r="M175" s="6" t="s">
        <v>205</v>
      </c>
      <c r="N175" s="6">
        <f t="shared" si="72"/>
        <v>45131</v>
      </c>
      <c r="O175" s="6">
        <f t="shared" si="72"/>
        <v>61187</v>
      </c>
      <c r="P175" s="6">
        <f t="shared" si="72"/>
        <v>61434</v>
      </c>
      <c r="Q175" s="6">
        <f t="shared" si="72"/>
        <v>64846</v>
      </c>
      <c r="R175" s="6">
        <f t="shared" si="72"/>
        <v>1035</v>
      </c>
      <c r="S175" s="6">
        <f t="shared" si="72"/>
        <v>167741</v>
      </c>
      <c r="T175" s="6">
        <f t="shared" si="72"/>
        <v>1721</v>
      </c>
      <c r="U175" s="6">
        <f t="shared" si="72"/>
        <v>15931</v>
      </c>
      <c r="V175" s="6">
        <f t="shared" si="72"/>
        <v>3162</v>
      </c>
      <c r="W175" s="6">
        <f t="shared" si="72"/>
        <v>59061</v>
      </c>
      <c r="X175" s="6">
        <f t="shared" si="72"/>
        <v>891</v>
      </c>
      <c r="Y175" s="6">
        <f t="shared" si="72"/>
        <v>167741</v>
      </c>
      <c r="Z175" s="6" t="s">
        <v>205</v>
      </c>
      <c r="AA175" s="6" t="s">
        <v>205</v>
      </c>
      <c r="AB175" s="6" t="s">
        <v>205</v>
      </c>
      <c r="AC175" s="6" t="s">
        <v>205</v>
      </c>
      <c r="AD175" s="6" t="s">
        <v>205</v>
      </c>
      <c r="AE175" s="6" t="s">
        <v>205</v>
      </c>
      <c r="AF175" s="6">
        <f t="shared" si="73"/>
        <v>15931</v>
      </c>
      <c r="AG175" s="6">
        <f t="shared" si="73"/>
        <v>151114</v>
      </c>
      <c r="AH175" s="6">
        <f t="shared" si="73"/>
        <v>62130</v>
      </c>
      <c r="AI175" s="6">
        <f t="shared" si="73"/>
        <v>136192</v>
      </c>
      <c r="AJ175" s="6">
        <f t="shared" si="67"/>
        <v>91094</v>
      </c>
      <c r="AK175" s="8"/>
      <c r="AM175" s="6">
        <f t="shared" si="66"/>
        <v>44794</v>
      </c>
      <c r="AN175" s="4">
        <f t="shared" si="64"/>
        <v>3</v>
      </c>
    </row>
    <row r="176" spans="1:40" x14ac:dyDescent="0.2">
      <c r="A176" s="12" t="str">
        <f t="shared" si="76"/>
        <v>2015-16aprilE40000004</v>
      </c>
      <c r="B176" s="12">
        <f t="shared" si="58"/>
        <v>2</v>
      </c>
      <c r="C176" s="12" t="s">
        <v>237</v>
      </c>
      <c r="D176" s="12" t="s">
        <v>139</v>
      </c>
      <c r="E176" s="12" t="s">
        <v>20</v>
      </c>
      <c r="F176" s="12" t="s">
        <v>153</v>
      </c>
      <c r="G176" s="74" t="s">
        <v>247</v>
      </c>
      <c r="H176" s="12" t="s">
        <v>153</v>
      </c>
      <c r="I176" s="6">
        <f t="shared" si="71"/>
        <v>0</v>
      </c>
      <c r="J176" s="6">
        <f t="shared" si="71"/>
        <v>0</v>
      </c>
      <c r="K176" s="6">
        <f t="shared" si="71"/>
        <v>2804</v>
      </c>
      <c r="L176" s="6">
        <f t="shared" si="71"/>
        <v>3622</v>
      </c>
      <c r="M176" s="6" t="s">
        <v>205</v>
      </c>
      <c r="N176" s="6">
        <f t="shared" si="72"/>
        <v>42129</v>
      </c>
      <c r="O176" s="6">
        <f t="shared" si="72"/>
        <v>58022</v>
      </c>
      <c r="P176" s="6">
        <f t="shared" si="72"/>
        <v>58150</v>
      </c>
      <c r="Q176" s="6">
        <f t="shared" si="72"/>
        <v>61374</v>
      </c>
      <c r="R176" s="6">
        <f t="shared" si="72"/>
        <v>1104</v>
      </c>
      <c r="S176" s="6">
        <f t="shared" si="72"/>
        <v>163079</v>
      </c>
      <c r="T176" s="6">
        <f t="shared" si="72"/>
        <v>1660</v>
      </c>
      <c r="U176" s="6">
        <f t="shared" si="72"/>
        <v>14632</v>
      </c>
      <c r="V176" s="6">
        <f t="shared" si="72"/>
        <v>2957</v>
      </c>
      <c r="W176" s="6">
        <f t="shared" si="72"/>
        <v>57201</v>
      </c>
      <c r="X176" s="6">
        <f t="shared" si="72"/>
        <v>904</v>
      </c>
      <c r="Y176" s="6">
        <f t="shared" si="72"/>
        <v>163079</v>
      </c>
      <c r="Z176" s="6" t="s">
        <v>205</v>
      </c>
      <c r="AA176" s="6" t="s">
        <v>205</v>
      </c>
      <c r="AB176" s="6" t="s">
        <v>205</v>
      </c>
      <c r="AC176" s="6" t="s">
        <v>205</v>
      </c>
      <c r="AD176" s="6" t="s">
        <v>205</v>
      </c>
      <c r="AE176" s="6" t="s">
        <v>205</v>
      </c>
      <c r="AF176" s="6">
        <f t="shared" si="73"/>
        <v>14632</v>
      </c>
      <c r="AG176" s="6">
        <f t="shared" si="73"/>
        <v>144813</v>
      </c>
      <c r="AH176" s="6">
        <f t="shared" si="73"/>
        <v>59996</v>
      </c>
      <c r="AI176" s="6">
        <f t="shared" si="73"/>
        <v>131165</v>
      </c>
      <c r="AJ176" s="6">
        <f t="shared" si="67"/>
        <v>83653</v>
      </c>
      <c r="AK176" s="8"/>
      <c r="AM176" s="6">
        <f t="shared" si="66"/>
        <v>42473</v>
      </c>
      <c r="AN176" s="4">
        <f t="shared" si="64"/>
        <v>4</v>
      </c>
    </row>
    <row r="177" spans="1:40" x14ac:dyDescent="0.2">
      <c r="A177" s="12" t="str">
        <f t="shared" si="76"/>
        <v>2015-16mayE40000004</v>
      </c>
      <c r="B177" s="12">
        <f t="shared" si="58"/>
        <v>2</v>
      </c>
      <c r="C177" s="12" t="s">
        <v>237</v>
      </c>
      <c r="D177" s="12" t="s">
        <v>140</v>
      </c>
      <c r="E177" s="12" t="s">
        <v>20</v>
      </c>
      <c r="F177" s="12" t="s">
        <v>153</v>
      </c>
      <c r="G177" s="74" t="s">
        <v>247</v>
      </c>
      <c r="H177" s="12" t="s">
        <v>153</v>
      </c>
      <c r="I177" s="6">
        <f t="shared" si="71"/>
        <v>0</v>
      </c>
      <c r="J177" s="6">
        <f t="shared" si="71"/>
        <v>0</v>
      </c>
      <c r="K177" s="6">
        <f t="shared" si="71"/>
        <v>2747</v>
      </c>
      <c r="L177" s="6">
        <f t="shared" si="71"/>
        <v>3657</v>
      </c>
      <c r="M177" s="6" t="s">
        <v>205</v>
      </c>
      <c r="N177" s="6">
        <f t="shared" si="72"/>
        <v>43853</v>
      </c>
      <c r="O177" s="6">
        <f t="shared" si="72"/>
        <v>61423</v>
      </c>
      <c r="P177" s="6">
        <f t="shared" si="72"/>
        <v>61013</v>
      </c>
      <c r="Q177" s="6">
        <f t="shared" si="72"/>
        <v>64838</v>
      </c>
      <c r="R177" s="6">
        <f t="shared" si="72"/>
        <v>851</v>
      </c>
      <c r="S177" s="6">
        <f t="shared" si="72"/>
        <v>170111</v>
      </c>
      <c r="T177" s="6">
        <f t="shared" si="72"/>
        <v>1715</v>
      </c>
      <c r="U177" s="6">
        <f t="shared" si="72"/>
        <v>15607</v>
      </c>
      <c r="V177" s="6">
        <f t="shared" si="72"/>
        <v>2994</v>
      </c>
      <c r="W177" s="6">
        <f t="shared" si="72"/>
        <v>59625</v>
      </c>
      <c r="X177" s="6">
        <f t="shared" si="72"/>
        <v>1024</v>
      </c>
      <c r="Y177" s="6">
        <f t="shared" si="72"/>
        <v>170111</v>
      </c>
      <c r="Z177" s="6" t="s">
        <v>205</v>
      </c>
      <c r="AA177" s="6" t="s">
        <v>205</v>
      </c>
      <c r="AB177" s="6" t="s">
        <v>205</v>
      </c>
      <c r="AC177" s="6" t="s">
        <v>205</v>
      </c>
      <c r="AD177" s="6" t="s">
        <v>205</v>
      </c>
      <c r="AE177" s="6" t="s">
        <v>205</v>
      </c>
      <c r="AF177" s="6">
        <f t="shared" si="73"/>
        <v>15607</v>
      </c>
      <c r="AG177" s="6">
        <f t="shared" si="73"/>
        <v>150617</v>
      </c>
      <c r="AH177" s="6">
        <f t="shared" si="73"/>
        <v>62638</v>
      </c>
      <c r="AI177" s="6">
        <f t="shared" si="73"/>
        <v>136224</v>
      </c>
      <c r="AJ177" s="6">
        <f t="shared" si="67"/>
        <v>86018</v>
      </c>
      <c r="AK177" s="8"/>
      <c r="AM177" s="6">
        <f t="shared" si="66"/>
        <v>44595</v>
      </c>
      <c r="AN177" s="4">
        <f t="shared" si="64"/>
        <v>5</v>
      </c>
    </row>
    <row r="178" spans="1:40" x14ac:dyDescent="0.2">
      <c r="A178" s="12" t="str">
        <f t="shared" si="76"/>
        <v>2015-16juneE40000004</v>
      </c>
      <c r="B178" s="12">
        <f t="shared" si="58"/>
        <v>2</v>
      </c>
      <c r="C178" s="12" t="s">
        <v>237</v>
      </c>
      <c r="D178" s="12" t="s">
        <v>141</v>
      </c>
      <c r="E178" s="12" t="s">
        <v>20</v>
      </c>
      <c r="F178" s="12" t="s">
        <v>153</v>
      </c>
      <c r="G178" s="74" t="s">
        <v>247</v>
      </c>
      <c r="H178" s="12" t="s">
        <v>153</v>
      </c>
      <c r="I178" s="6">
        <f t="shared" si="71"/>
        <v>0</v>
      </c>
      <c r="J178" s="6">
        <f t="shared" si="71"/>
        <v>0</v>
      </c>
      <c r="K178" s="6">
        <f t="shared" si="71"/>
        <v>2489</v>
      </c>
      <c r="L178" s="6">
        <f t="shared" si="71"/>
        <v>3385</v>
      </c>
      <c r="M178" s="6" t="s">
        <v>205</v>
      </c>
      <c r="N178" s="6">
        <f t="shared" ref="N178:Y187" si="77">SUMIFS(N$314:N$1118,$C$314:$C$1118,$C178,$D$314:$D$1118,$D178,$B$314:$B$1118,$B178)</f>
        <v>41584</v>
      </c>
      <c r="O178" s="6">
        <f t="shared" si="77"/>
        <v>59272</v>
      </c>
      <c r="P178" s="6">
        <f t="shared" si="77"/>
        <v>58206</v>
      </c>
      <c r="Q178" s="6">
        <f t="shared" si="77"/>
        <v>62415</v>
      </c>
      <c r="R178" s="6">
        <f t="shared" si="77"/>
        <v>1524</v>
      </c>
      <c r="S178" s="6">
        <f t="shared" si="77"/>
        <v>172592</v>
      </c>
      <c r="T178" s="6">
        <f t="shared" si="77"/>
        <v>1677</v>
      </c>
      <c r="U178" s="6">
        <f t="shared" si="77"/>
        <v>15635</v>
      </c>
      <c r="V178" s="6">
        <f t="shared" si="77"/>
        <v>2977</v>
      </c>
      <c r="W178" s="6">
        <f t="shared" si="77"/>
        <v>58638</v>
      </c>
      <c r="X178" s="6">
        <f t="shared" si="77"/>
        <v>1123</v>
      </c>
      <c r="Y178" s="6">
        <f t="shared" si="77"/>
        <v>172592</v>
      </c>
      <c r="Z178" s="6" t="s">
        <v>205</v>
      </c>
      <c r="AA178" s="6" t="s">
        <v>205</v>
      </c>
      <c r="AB178" s="6" t="s">
        <v>205</v>
      </c>
      <c r="AC178" s="6" t="s">
        <v>205</v>
      </c>
      <c r="AD178" s="6" t="s">
        <v>205</v>
      </c>
      <c r="AE178" s="6" t="s">
        <v>205</v>
      </c>
      <c r="AF178" s="6">
        <f t="shared" si="73"/>
        <v>15635</v>
      </c>
      <c r="AG178" s="6">
        <f t="shared" si="73"/>
        <v>148068</v>
      </c>
      <c r="AH178" s="6">
        <f t="shared" si="73"/>
        <v>62009</v>
      </c>
      <c r="AI178" s="6">
        <f t="shared" si="73"/>
        <v>133574</v>
      </c>
      <c r="AJ178" s="6">
        <f t="shared" si="67"/>
        <v>83424</v>
      </c>
      <c r="AK178" s="8"/>
      <c r="AM178" s="6">
        <f t="shared" si="66"/>
        <v>45922</v>
      </c>
      <c r="AN178" s="4">
        <f t="shared" si="64"/>
        <v>6</v>
      </c>
    </row>
    <row r="179" spans="1:40" x14ac:dyDescent="0.2">
      <c r="A179" s="12" t="str">
        <f t="shared" si="76"/>
        <v>2015-16julyE40000004</v>
      </c>
      <c r="B179" s="12">
        <f t="shared" si="58"/>
        <v>2</v>
      </c>
      <c r="C179" s="12" t="s">
        <v>237</v>
      </c>
      <c r="D179" s="12" t="s">
        <v>142</v>
      </c>
      <c r="E179" s="12" t="s">
        <v>20</v>
      </c>
      <c r="F179" s="12" t="s">
        <v>153</v>
      </c>
      <c r="G179" s="74" t="s">
        <v>247</v>
      </c>
      <c r="H179" s="12" t="s">
        <v>153</v>
      </c>
      <c r="I179" s="6">
        <f t="shared" si="71"/>
        <v>0</v>
      </c>
      <c r="J179" s="6">
        <f t="shared" si="71"/>
        <v>0</v>
      </c>
      <c r="K179" s="6">
        <f t="shared" si="71"/>
        <v>2591</v>
      </c>
      <c r="L179" s="6">
        <f t="shared" si="71"/>
        <v>3565</v>
      </c>
      <c r="M179" s="6" t="s">
        <v>205</v>
      </c>
      <c r="N179" s="6">
        <f t="shared" si="77"/>
        <v>42795</v>
      </c>
      <c r="O179" s="6">
        <f t="shared" si="77"/>
        <v>61856</v>
      </c>
      <c r="P179" s="6">
        <f t="shared" si="77"/>
        <v>60452</v>
      </c>
      <c r="Q179" s="6">
        <f t="shared" si="77"/>
        <v>65184</v>
      </c>
      <c r="R179" s="6">
        <f t="shared" si="77"/>
        <v>1222</v>
      </c>
      <c r="S179" s="6">
        <f t="shared" si="77"/>
        <v>177977</v>
      </c>
      <c r="T179" s="6">
        <f t="shared" si="77"/>
        <v>1708</v>
      </c>
      <c r="U179" s="6">
        <f t="shared" si="77"/>
        <v>17032</v>
      </c>
      <c r="V179" s="6">
        <f t="shared" si="77"/>
        <v>2981</v>
      </c>
      <c r="W179" s="6">
        <f t="shared" si="77"/>
        <v>61299</v>
      </c>
      <c r="X179" s="6">
        <f t="shared" si="77"/>
        <v>933</v>
      </c>
      <c r="Y179" s="6">
        <f t="shared" si="77"/>
        <v>177977</v>
      </c>
      <c r="Z179" s="6" t="s">
        <v>205</v>
      </c>
      <c r="AA179" s="6" t="s">
        <v>205</v>
      </c>
      <c r="AB179" s="6" t="s">
        <v>205</v>
      </c>
      <c r="AC179" s="6" t="s">
        <v>205</v>
      </c>
      <c r="AD179" s="6" t="s">
        <v>205</v>
      </c>
      <c r="AE179" s="6" t="s">
        <v>205</v>
      </c>
      <c r="AF179" s="6">
        <f t="shared" si="73"/>
        <v>17032</v>
      </c>
      <c r="AG179" s="6">
        <f t="shared" si="73"/>
        <v>155236</v>
      </c>
      <c r="AH179" s="6">
        <f t="shared" si="73"/>
        <v>64958</v>
      </c>
      <c r="AI179" s="6">
        <f t="shared" si="73"/>
        <v>139227</v>
      </c>
      <c r="AJ179" s="6">
        <f t="shared" si="67"/>
        <v>86609</v>
      </c>
      <c r="AK179" s="8"/>
      <c r="AM179" s="6">
        <f t="shared" si="66"/>
        <v>48373</v>
      </c>
      <c r="AN179" s="4">
        <f t="shared" si="64"/>
        <v>7</v>
      </c>
    </row>
    <row r="180" spans="1:40" x14ac:dyDescent="0.2">
      <c r="A180" s="12" t="str">
        <f t="shared" si="76"/>
        <v>2015-16augustE40000004</v>
      </c>
      <c r="B180" s="12">
        <f t="shared" si="58"/>
        <v>2</v>
      </c>
      <c r="C180" s="12" t="s">
        <v>237</v>
      </c>
      <c r="D180" s="12" t="s">
        <v>143</v>
      </c>
      <c r="E180" s="12" t="s">
        <v>20</v>
      </c>
      <c r="F180" s="12" t="s">
        <v>153</v>
      </c>
      <c r="G180" s="74" t="s">
        <v>247</v>
      </c>
      <c r="H180" s="12" t="s">
        <v>153</v>
      </c>
      <c r="I180" s="6">
        <f t="shared" si="71"/>
        <v>0</v>
      </c>
      <c r="J180" s="6">
        <f t="shared" si="71"/>
        <v>0</v>
      </c>
      <c r="K180" s="6">
        <f t="shared" si="71"/>
        <v>2594</v>
      </c>
      <c r="L180" s="6">
        <f t="shared" si="71"/>
        <v>3517</v>
      </c>
      <c r="M180" s="6" t="s">
        <v>205</v>
      </c>
      <c r="N180" s="6">
        <f t="shared" si="77"/>
        <v>44360</v>
      </c>
      <c r="O180" s="6">
        <f t="shared" si="77"/>
        <v>63526</v>
      </c>
      <c r="P180" s="6">
        <f t="shared" si="77"/>
        <v>61857</v>
      </c>
      <c r="Q180" s="6">
        <f t="shared" si="77"/>
        <v>66430</v>
      </c>
      <c r="R180" s="6">
        <f t="shared" si="77"/>
        <v>1499</v>
      </c>
      <c r="S180" s="6">
        <f t="shared" si="77"/>
        <v>178816</v>
      </c>
      <c r="T180" s="6">
        <f t="shared" si="77"/>
        <v>1781</v>
      </c>
      <c r="U180" s="6">
        <f t="shared" si="77"/>
        <v>17648</v>
      </c>
      <c r="V180" s="6">
        <f t="shared" si="77"/>
        <v>3103</v>
      </c>
      <c r="W180" s="6">
        <f t="shared" si="77"/>
        <v>61357</v>
      </c>
      <c r="X180" s="6">
        <f t="shared" si="77"/>
        <v>890</v>
      </c>
      <c r="Y180" s="6">
        <f t="shared" si="77"/>
        <v>178816</v>
      </c>
      <c r="Z180" s="6" t="s">
        <v>205</v>
      </c>
      <c r="AA180" s="6" t="s">
        <v>205</v>
      </c>
      <c r="AB180" s="6" t="s">
        <v>205</v>
      </c>
      <c r="AC180" s="6" t="s">
        <v>205</v>
      </c>
      <c r="AD180" s="6" t="s">
        <v>205</v>
      </c>
      <c r="AE180" s="6" t="s">
        <v>205</v>
      </c>
      <c r="AF180" s="6">
        <f t="shared" si="73"/>
        <v>17648</v>
      </c>
      <c r="AG180" s="6">
        <f t="shared" si="73"/>
        <v>155287</v>
      </c>
      <c r="AH180" s="6">
        <f t="shared" si="73"/>
        <v>64852</v>
      </c>
      <c r="AI180" s="6">
        <f t="shared" si="73"/>
        <v>138761</v>
      </c>
      <c r="AJ180" s="6">
        <f t="shared" si="67"/>
        <v>85903</v>
      </c>
      <c r="AK180" s="8"/>
      <c r="AM180" s="6">
        <f t="shared" si="66"/>
        <v>47887</v>
      </c>
      <c r="AN180" s="4">
        <f t="shared" si="64"/>
        <v>8</v>
      </c>
    </row>
    <row r="181" spans="1:40" x14ac:dyDescent="0.2">
      <c r="A181" s="12" t="str">
        <f t="shared" si="76"/>
        <v>2015-16septemberE40000004</v>
      </c>
      <c r="B181" s="12">
        <f t="shared" si="58"/>
        <v>2</v>
      </c>
      <c r="C181" s="12" t="s">
        <v>237</v>
      </c>
      <c r="D181" s="12" t="s">
        <v>144</v>
      </c>
      <c r="E181" s="12" t="s">
        <v>20</v>
      </c>
      <c r="F181" s="12" t="s">
        <v>153</v>
      </c>
      <c r="G181" s="74" t="s">
        <v>247</v>
      </c>
      <c r="H181" s="12" t="s">
        <v>153</v>
      </c>
      <c r="I181" s="6">
        <f t="shared" si="71"/>
        <v>0</v>
      </c>
      <c r="J181" s="6">
        <f t="shared" si="71"/>
        <v>0</v>
      </c>
      <c r="K181" s="6">
        <f t="shared" si="71"/>
        <v>2503</v>
      </c>
      <c r="L181" s="6">
        <f t="shared" si="71"/>
        <v>3448</v>
      </c>
      <c r="M181" s="6" t="s">
        <v>205</v>
      </c>
      <c r="N181" s="6">
        <f t="shared" si="77"/>
        <v>41765</v>
      </c>
      <c r="O181" s="6">
        <f t="shared" si="77"/>
        <v>60009</v>
      </c>
      <c r="P181" s="6">
        <f t="shared" si="77"/>
        <v>58991</v>
      </c>
      <c r="Q181" s="6">
        <f t="shared" si="77"/>
        <v>63310</v>
      </c>
      <c r="R181" s="6">
        <f t="shared" si="77"/>
        <v>1042</v>
      </c>
      <c r="S181" s="6">
        <f t="shared" si="77"/>
        <v>174503</v>
      </c>
      <c r="T181" s="6">
        <f t="shared" si="77"/>
        <v>1600</v>
      </c>
      <c r="U181" s="6">
        <f t="shared" si="77"/>
        <v>15746</v>
      </c>
      <c r="V181" s="6">
        <f t="shared" si="77"/>
        <v>3011</v>
      </c>
      <c r="W181" s="6">
        <f t="shared" si="77"/>
        <v>58191</v>
      </c>
      <c r="X181" s="6">
        <f t="shared" si="77"/>
        <v>1112</v>
      </c>
      <c r="Y181" s="6">
        <f t="shared" si="77"/>
        <v>174503</v>
      </c>
      <c r="Z181" s="6" t="s">
        <v>205</v>
      </c>
      <c r="AA181" s="6" t="s">
        <v>205</v>
      </c>
      <c r="AB181" s="6" t="s">
        <v>205</v>
      </c>
      <c r="AC181" s="6" t="s">
        <v>205</v>
      </c>
      <c r="AD181" s="6" t="s">
        <v>205</v>
      </c>
      <c r="AE181" s="6" t="s">
        <v>205</v>
      </c>
      <c r="AF181" s="6">
        <f t="shared" si="73"/>
        <v>15746</v>
      </c>
      <c r="AG181" s="6">
        <f t="shared" si="73"/>
        <v>149031</v>
      </c>
      <c r="AH181" s="6">
        <f t="shared" si="73"/>
        <v>62115</v>
      </c>
      <c r="AI181" s="6">
        <f t="shared" si="73"/>
        <v>134050</v>
      </c>
      <c r="AJ181" s="6">
        <f t="shared" si="67"/>
        <v>84204</v>
      </c>
      <c r="AK181" s="8"/>
      <c r="AM181" s="6">
        <f t="shared" si="66"/>
        <v>48046</v>
      </c>
      <c r="AN181" s="4">
        <f t="shared" si="64"/>
        <v>9</v>
      </c>
    </row>
    <row r="182" spans="1:40" x14ac:dyDescent="0.2">
      <c r="A182" s="12" t="str">
        <f t="shared" si="76"/>
        <v>2015-16octoberE40000004</v>
      </c>
      <c r="B182" s="12">
        <f t="shared" si="58"/>
        <v>2</v>
      </c>
      <c r="C182" s="12" t="s">
        <v>237</v>
      </c>
      <c r="D182" s="12" t="s">
        <v>145</v>
      </c>
      <c r="E182" s="12" t="s">
        <v>20</v>
      </c>
      <c r="F182" s="12" t="s">
        <v>153</v>
      </c>
      <c r="G182" s="74" t="s">
        <v>247</v>
      </c>
      <c r="H182" s="12" t="s">
        <v>153</v>
      </c>
      <c r="I182" s="6">
        <f t="shared" si="71"/>
        <v>0</v>
      </c>
      <c r="J182" s="6">
        <f t="shared" si="71"/>
        <v>0</v>
      </c>
      <c r="K182" s="6">
        <f t="shared" si="71"/>
        <v>2797</v>
      </c>
      <c r="L182" s="6">
        <f t="shared" si="71"/>
        <v>3764</v>
      </c>
      <c r="M182" s="6" t="s">
        <v>205</v>
      </c>
      <c r="N182" s="6">
        <f t="shared" si="77"/>
        <v>45369</v>
      </c>
      <c r="O182" s="6">
        <f t="shared" si="77"/>
        <v>64083</v>
      </c>
      <c r="P182" s="6">
        <f t="shared" si="77"/>
        <v>63262</v>
      </c>
      <c r="Q182" s="6">
        <f t="shared" si="77"/>
        <v>67695</v>
      </c>
      <c r="R182" s="6">
        <f t="shared" si="77"/>
        <v>1020</v>
      </c>
      <c r="S182" s="6">
        <f t="shared" si="77"/>
        <v>182182</v>
      </c>
      <c r="T182" s="6">
        <f t="shared" si="77"/>
        <v>1681</v>
      </c>
      <c r="U182" s="6">
        <f t="shared" si="77"/>
        <v>17094</v>
      </c>
      <c r="V182" s="6">
        <f t="shared" si="77"/>
        <v>3064</v>
      </c>
      <c r="W182" s="6">
        <f t="shared" si="77"/>
        <v>60932</v>
      </c>
      <c r="X182" s="6">
        <f t="shared" si="77"/>
        <v>1070</v>
      </c>
      <c r="Y182" s="6">
        <f t="shared" si="77"/>
        <v>182182</v>
      </c>
      <c r="Z182" s="6" t="s">
        <v>205</v>
      </c>
      <c r="AA182" s="6" t="s">
        <v>205</v>
      </c>
      <c r="AB182" s="6" t="s">
        <v>205</v>
      </c>
      <c r="AC182" s="6" t="s">
        <v>205</v>
      </c>
      <c r="AD182" s="6" t="s">
        <v>205</v>
      </c>
      <c r="AE182" s="6" t="s">
        <v>205</v>
      </c>
      <c r="AF182" s="6">
        <f t="shared" si="73"/>
        <v>17094</v>
      </c>
      <c r="AG182" s="6">
        <f t="shared" si="73"/>
        <v>156256</v>
      </c>
      <c r="AH182" s="6">
        <f t="shared" si="73"/>
        <v>64635</v>
      </c>
      <c r="AI182" s="6">
        <f t="shared" si="73"/>
        <v>139914</v>
      </c>
      <c r="AJ182" s="6">
        <f t="shared" si="67"/>
        <v>88461</v>
      </c>
      <c r="AK182" s="8"/>
      <c r="AM182" s="6">
        <f t="shared" si="66"/>
        <v>50195</v>
      </c>
      <c r="AN182" s="4">
        <f t="shared" si="64"/>
        <v>10</v>
      </c>
    </row>
    <row r="183" spans="1:40" x14ac:dyDescent="0.2">
      <c r="A183" s="12" t="str">
        <f t="shared" si="76"/>
        <v>2015-16novemberE40000004</v>
      </c>
      <c r="B183" s="12">
        <f t="shared" si="58"/>
        <v>2</v>
      </c>
      <c r="C183" s="12" t="s">
        <v>237</v>
      </c>
      <c r="D183" s="12" t="s">
        <v>146</v>
      </c>
      <c r="E183" s="12" t="s">
        <v>20</v>
      </c>
      <c r="F183" s="12" t="s">
        <v>153</v>
      </c>
      <c r="G183" s="74" t="s">
        <v>247</v>
      </c>
      <c r="H183" s="12" t="s">
        <v>153</v>
      </c>
      <c r="I183" s="6">
        <f t="shared" si="71"/>
        <v>0</v>
      </c>
      <c r="J183" s="6">
        <f t="shared" si="71"/>
        <v>0</v>
      </c>
      <c r="K183" s="6">
        <f t="shared" si="71"/>
        <v>2747</v>
      </c>
      <c r="L183" s="6">
        <f t="shared" si="71"/>
        <v>3783</v>
      </c>
      <c r="M183" s="6" t="s">
        <v>205</v>
      </c>
      <c r="N183" s="6">
        <f t="shared" si="77"/>
        <v>44765</v>
      </c>
      <c r="O183" s="6">
        <f t="shared" si="77"/>
        <v>64442</v>
      </c>
      <c r="P183" s="6">
        <f t="shared" si="77"/>
        <v>63439</v>
      </c>
      <c r="Q183" s="6">
        <f t="shared" si="77"/>
        <v>68090</v>
      </c>
      <c r="R183" s="6">
        <f t="shared" si="77"/>
        <v>1059</v>
      </c>
      <c r="S183" s="6">
        <f t="shared" si="77"/>
        <v>176658</v>
      </c>
      <c r="T183" s="6">
        <f t="shared" si="77"/>
        <v>1463</v>
      </c>
      <c r="U183" s="6">
        <f t="shared" si="77"/>
        <v>16404</v>
      </c>
      <c r="V183" s="6">
        <f t="shared" si="77"/>
        <v>2689</v>
      </c>
      <c r="W183" s="6">
        <f t="shared" si="77"/>
        <v>57130</v>
      </c>
      <c r="X183" s="6">
        <f t="shared" si="77"/>
        <v>1210</v>
      </c>
      <c r="Y183" s="6">
        <f t="shared" si="77"/>
        <v>176658</v>
      </c>
      <c r="Z183" s="6" t="s">
        <v>205</v>
      </c>
      <c r="AA183" s="6" t="s">
        <v>205</v>
      </c>
      <c r="AB183" s="6" t="s">
        <v>205</v>
      </c>
      <c r="AC183" s="6" t="s">
        <v>205</v>
      </c>
      <c r="AD183" s="6" t="s">
        <v>205</v>
      </c>
      <c r="AE183" s="6" t="s">
        <v>205</v>
      </c>
      <c r="AF183" s="6">
        <f t="shared" si="73"/>
        <v>16404</v>
      </c>
      <c r="AG183" s="6">
        <f t="shared" si="73"/>
        <v>154007</v>
      </c>
      <c r="AH183" s="6">
        <f t="shared" si="73"/>
        <v>69338</v>
      </c>
      <c r="AI183" s="6">
        <f t="shared" si="73"/>
        <v>149879</v>
      </c>
      <c r="AJ183" s="6">
        <f t="shared" si="67"/>
        <v>88765</v>
      </c>
      <c r="AK183" s="8"/>
      <c r="AM183" s="6">
        <f t="shared" si="66"/>
        <v>48367</v>
      </c>
      <c r="AN183" s="4">
        <f t="shared" si="64"/>
        <v>11</v>
      </c>
    </row>
    <row r="184" spans="1:40" x14ac:dyDescent="0.2">
      <c r="A184" s="12" t="str">
        <f t="shared" si="76"/>
        <v>2015-16decemberE40000004</v>
      </c>
      <c r="B184" s="12">
        <f t="shared" si="58"/>
        <v>2</v>
      </c>
      <c r="C184" s="12" t="s">
        <v>237</v>
      </c>
      <c r="D184" s="12" t="s">
        <v>147</v>
      </c>
      <c r="E184" s="12" t="s">
        <v>20</v>
      </c>
      <c r="F184" s="12" t="s">
        <v>153</v>
      </c>
      <c r="G184" s="74" t="s">
        <v>247</v>
      </c>
      <c r="H184" s="12" t="s">
        <v>153</v>
      </c>
      <c r="I184" s="6">
        <f t="shared" si="71"/>
        <v>0</v>
      </c>
      <c r="J184" s="6">
        <f t="shared" si="71"/>
        <v>0</v>
      </c>
      <c r="K184" s="6">
        <f t="shared" si="71"/>
        <v>3130</v>
      </c>
      <c r="L184" s="6">
        <f t="shared" si="71"/>
        <v>4188</v>
      </c>
      <c r="M184" s="6" t="s">
        <v>205</v>
      </c>
      <c r="N184" s="6">
        <f t="shared" si="77"/>
        <v>48362</v>
      </c>
      <c r="O184" s="6">
        <f t="shared" si="77"/>
        <v>69950</v>
      </c>
      <c r="P184" s="6">
        <f t="shared" si="77"/>
        <v>69124</v>
      </c>
      <c r="Q184" s="6">
        <f t="shared" si="77"/>
        <v>73993</v>
      </c>
      <c r="R184" s="6">
        <f t="shared" si="77"/>
        <v>1265</v>
      </c>
      <c r="S184" s="6">
        <f t="shared" si="77"/>
        <v>186321</v>
      </c>
      <c r="T184" s="6">
        <f t="shared" si="77"/>
        <v>1586</v>
      </c>
      <c r="U184" s="6">
        <f t="shared" si="77"/>
        <v>17687</v>
      </c>
      <c r="V184" s="6">
        <f t="shared" si="77"/>
        <v>2968</v>
      </c>
      <c r="W184" s="6">
        <f t="shared" si="77"/>
        <v>61685</v>
      </c>
      <c r="X184" s="6">
        <f t="shared" si="77"/>
        <v>1737</v>
      </c>
      <c r="Y184" s="6">
        <f t="shared" si="77"/>
        <v>186321</v>
      </c>
      <c r="Z184" s="6" t="s">
        <v>205</v>
      </c>
      <c r="AA184" s="6" t="s">
        <v>205</v>
      </c>
      <c r="AB184" s="6" t="s">
        <v>205</v>
      </c>
      <c r="AC184" s="6" t="s">
        <v>205</v>
      </c>
      <c r="AD184" s="6" t="s">
        <v>205</v>
      </c>
      <c r="AE184" s="6" t="s">
        <v>205</v>
      </c>
      <c r="AF184" s="6">
        <f t="shared" si="73"/>
        <v>17687</v>
      </c>
      <c r="AG184" s="6">
        <f t="shared" si="73"/>
        <v>163733</v>
      </c>
      <c r="AH184" s="6">
        <f t="shared" si="73"/>
        <v>75235</v>
      </c>
      <c r="AI184" s="6">
        <f t="shared" si="73"/>
        <v>160032</v>
      </c>
      <c r="AJ184" s="6">
        <f t="shared" si="67"/>
        <v>93087</v>
      </c>
      <c r="AK184" s="8"/>
      <c r="AM184" s="6">
        <f t="shared" si="66"/>
        <v>49662</v>
      </c>
      <c r="AN184" s="4">
        <f t="shared" si="64"/>
        <v>12</v>
      </c>
    </row>
    <row r="185" spans="1:40" x14ac:dyDescent="0.2">
      <c r="A185" s="12" t="str">
        <f t="shared" si="76"/>
        <v>2015-16januaryE40000004</v>
      </c>
      <c r="B185" s="12">
        <f t="shared" si="58"/>
        <v>2</v>
      </c>
      <c r="C185" s="12" t="s">
        <v>237</v>
      </c>
      <c r="D185" s="12" t="s">
        <v>148</v>
      </c>
      <c r="E185" s="12" t="s">
        <v>20</v>
      </c>
      <c r="F185" s="12" t="s">
        <v>153</v>
      </c>
      <c r="G185" s="74" t="s">
        <v>247</v>
      </c>
      <c r="H185" s="12" t="s">
        <v>153</v>
      </c>
      <c r="I185" s="6">
        <f t="shared" si="71"/>
        <v>0</v>
      </c>
      <c r="J185" s="6">
        <f t="shared" si="71"/>
        <v>0</v>
      </c>
      <c r="K185" s="6">
        <f t="shared" si="71"/>
        <v>3205</v>
      </c>
      <c r="L185" s="6">
        <f t="shared" si="71"/>
        <v>4462</v>
      </c>
      <c r="M185" s="6" t="s">
        <v>205</v>
      </c>
      <c r="N185" s="6">
        <f t="shared" si="77"/>
        <v>45932</v>
      </c>
      <c r="O185" s="6">
        <f t="shared" si="77"/>
        <v>71694</v>
      </c>
      <c r="P185" s="6">
        <f t="shared" si="77"/>
        <v>69828</v>
      </c>
      <c r="Q185" s="6">
        <f t="shared" si="77"/>
        <v>75991</v>
      </c>
      <c r="R185" s="6">
        <f t="shared" si="77"/>
        <v>1390</v>
      </c>
      <c r="S185" s="6">
        <f t="shared" si="77"/>
        <v>186123</v>
      </c>
      <c r="T185" s="6">
        <f t="shared" si="77"/>
        <v>1496</v>
      </c>
      <c r="U185" s="6">
        <f t="shared" si="77"/>
        <v>14983</v>
      </c>
      <c r="V185" s="6">
        <f t="shared" si="77"/>
        <v>3073</v>
      </c>
      <c r="W185" s="6">
        <f t="shared" si="77"/>
        <v>56930</v>
      </c>
      <c r="X185" s="6">
        <f t="shared" si="77"/>
        <v>1550</v>
      </c>
      <c r="Y185" s="6">
        <f t="shared" si="77"/>
        <v>186123</v>
      </c>
      <c r="Z185" s="6" t="s">
        <v>205</v>
      </c>
      <c r="AA185" s="6" t="s">
        <v>205</v>
      </c>
      <c r="AB185" s="6" t="s">
        <v>205</v>
      </c>
      <c r="AC185" s="6" t="s">
        <v>205</v>
      </c>
      <c r="AD185" s="6" t="s">
        <v>205</v>
      </c>
      <c r="AE185" s="6" t="s">
        <v>205</v>
      </c>
      <c r="AF185" s="6">
        <f t="shared" si="73"/>
        <v>14983</v>
      </c>
      <c r="AG185" s="6">
        <f t="shared" si="73"/>
        <v>148489</v>
      </c>
      <c r="AH185" s="6">
        <f t="shared" si="73"/>
        <v>75867</v>
      </c>
      <c r="AI185" s="6">
        <f t="shared" si="73"/>
        <v>155347</v>
      </c>
      <c r="AJ185" s="6">
        <f t="shared" si="67"/>
        <v>92595</v>
      </c>
      <c r="AK185" s="8"/>
      <c r="AM185" s="6">
        <f t="shared" si="66"/>
        <v>49832</v>
      </c>
      <c r="AN185" s="4">
        <f t="shared" si="64"/>
        <v>1</v>
      </c>
    </row>
    <row r="186" spans="1:40" x14ac:dyDescent="0.2">
      <c r="A186" s="12" t="str">
        <f t="shared" si="76"/>
        <v>2015-16februaryE40000004</v>
      </c>
      <c r="B186" s="12">
        <f t="shared" si="58"/>
        <v>2</v>
      </c>
      <c r="C186" s="12" t="s">
        <v>237</v>
      </c>
      <c r="D186" s="12" t="s">
        <v>149</v>
      </c>
      <c r="E186" s="12" t="s">
        <v>20</v>
      </c>
      <c r="F186" s="12" t="s">
        <v>153</v>
      </c>
      <c r="G186" s="74" t="s">
        <v>247</v>
      </c>
      <c r="H186" s="12" t="s">
        <v>153</v>
      </c>
      <c r="I186" s="6">
        <f t="shared" si="71"/>
        <v>0</v>
      </c>
      <c r="J186" s="6">
        <f t="shared" si="71"/>
        <v>0</v>
      </c>
      <c r="K186" s="6">
        <f t="shared" si="71"/>
        <v>2685</v>
      </c>
      <c r="L186" s="6">
        <f t="shared" si="71"/>
        <v>4006</v>
      </c>
      <c r="M186" s="6" t="s">
        <v>205</v>
      </c>
      <c r="N186" s="6">
        <f t="shared" si="77"/>
        <v>40601</v>
      </c>
      <c r="O186" s="6">
        <f t="shared" si="77"/>
        <v>68706</v>
      </c>
      <c r="P186" s="6">
        <f t="shared" si="77"/>
        <v>64433</v>
      </c>
      <c r="Q186" s="6">
        <f t="shared" si="77"/>
        <v>72512</v>
      </c>
      <c r="R186" s="6">
        <f t="shared" si="77"/>
        <v>2672</v>
      </c>
      <c r="S186" s="6">
        <f t="shared" si="77"/>
        <v>183326</v>
      </c>
      <c r="T186" s="6">
        <f t="shared" si="77"/>
        <v>1339</v>
      </c>
      <c r="U186" s="6">
        <f t="shared" si="77"/>
        <v>14281</v>
      </c>
      <c r="V186" s="6">
        <f t="shared" si="77"/>
        <v>2882</v>
      </c>
      <c r="W186" s="6">
        <f t="shared" si="77"/>
        <v>53123</v>
      </c>
      <c r="X186" s="6">
        <f t="shared" si="77"/>
        <v>1345</v>
      </c>
      <c r="Y186" s="6">
        <f t="shared" si="77"/>
        <v>183326</v>
      </c>
      <c r="Z186" s="6" t="s">
        <v>205</v>
      </c>
      <c r="AA186" s="6" t="s">
        <v>205</v>
      </c>
      <c r="AB186" s="6" t="s">
        <v>205</v>
      </c>
      <c r="AC186" s="6" t="s">
        <v>205</v>
      </c>
      <c r="AD186" s="6" t="s">
        <v>205</v>
      </c>
      <c r="AE186" s="6" t="s">
        <v>205</v>
      </c>
      <c r="AF186" s="6">
        <f t="shared" si="73"/>
        <v>14281</v>
      </c>
      <c r="AG186" s="6">
        <f t="shared" si="73"/>
        <v>139877</v>
      </c>
      <c r="AH186" s="6">
        <f t="shared" si="73"/>
        <v>70543</v>
      </c>
      <c r="AI186" s="6">
        <f t="shared" si="73"/>
        <v>144921</v>
      </c>
      <c r="AJ186" s="6">
        <f t="shared" si="67"/>
        <v>85789</v>
      </c>
      <c r="AK186" s="8"/>
      <c r="AM186" s="6">
        <f t="shared" si="66"/>
        <v>49345</v>
      </c>
      <c r="AN186" s="4">
        <f t="shared" si="64"/>
        <v>2</v>
      </c>
    </row>
    <row r="187" spans="1:40" x14ac:dyDescent="0.2">
      <c r="A187" s="12" t="str">
        <f t="shared" ref="A187" si="78">C187&amp;D187&amp;G187</f>
        <v>2015-16marchE40000004</v>
      </c>
      <c r="B187" s="12">
        <f t="shared" si="58"/>
        <v>2</v>
      </c>
      <c r="C187" s="12" t="s">
        <v>237</v>
      </c>
      <c r="D187" s="12" t="s">
        <v>150</v>
      </c>
      <c r="E187" s="12" t="s">
        <v>20</v>
      </c>
      <c r="F187" s="12" t="s">
        <v>153</v>
      </c>
      <c r="G187" s="74" t="s">
        <v>247</v>
      </c>
      <c r="H187" s="12" t="s">
        <v>153</v>
      </c>
      <c r="I187" s="6">
        <f t="shared" si="71"/>
        <v>0</v>
      </c>
      <c r="J187" s="6">
        <f t="shared" si="71"/>
        <v>0</v>
      </c>
      <c r="K187" s="6">
        <f t="shared" si="71"/>
        <v>2908</v>
      </c>
      <c r="L187" s="6">
        <f t="shared" si="71"/>
        <v>4380</v>
      </c>
      <c r="M187" s="6" t="s">
        <v>205</v>
      </c>
      <c r="N187" s="6">
        <f t="shared" si="77"/>
        <v>41480</v>
      </c>
      <c r="O187" s="6">
        <f t="shared" si="77"/>
        <v>76403</v>
      </c>
      <c r="P187" s="6">
        <f t="shared" si="77"/>
        <v>69524</v>
      </c>
      <c r="Q187" s="6">
        <f t="shared" si="77"/>
        <v>80557</v>
      </c>
      <c r="R187" s="6">
        <f t="shared" si="77"/>
        <v>4663</v>
      </c>
      <c r="S187" s="6">
        <f t="shared" si="77"/>
        <v>203142</v>
      </c>
      <c r="T187" s="6">
        <f t="shared" si="77"/>
        <v>1681</v>
      </c>
      <c r="U187" s="6">
        <f t="shared" si="77"/>
        <v>17698</v>
      </c>
      <c r="V187" s="6">
        <f t="shared" si="77"/>
        <v>2960</v>
      </c>
      <c r="W187" s="6">
        <f t="shared" si="77"/>
        <v>58107</v>
      </c>
      <c r="X187" s="6">
        <f t="shared" si="77"/>
        <v>1328</v>
      </c>
      <c r="Y187" s="6">
        <f t="shared" si="77"/>
        <v>203142</v>
      </c>
      <c r="Z187" s="6" t="s">
        <v>205</v>
      </c>
      <c r="AA187" s="6" t="s">
        <v>205</v>
      </c>
      <c r="AB187" s="6" t="s">
        <v>205</v>
      </c>
      <c r="AC187" s="6" t="s">
        <v>205</v>
      </c>
      <c r="AD187" s="6" t="s">
        <v>205</v>
      </c>
      <c r="AE187" s="6" t="s">
        <v>205</v>
      </c>
      <c r="AF187" s="6">
        <f t="shared" si="73"/>
        <v>17698</v>
      </c>
      <c r="AG187" s="6">
        <f t="shared" si="73"/>
        <v>154608</v>
      </c>
      <c r="AH187" s="6">
        <f t="shared" si="73"/>
        <v>76416</v>
      </c>
      <c r="AI187" s="6">
        <f t="shared" si="73"/>
        <v>157914</v>
      </c>
      <c r="AJ187" s="6">
        <f t="shared" si="67"/>
        <v>94777</v>
      </c>
      <c r="AK187" s="8"/>
      <c r="AM187" s="6">
        <f t="shared" si="66"/>
        <v>53232</v>
      </c>
      <c r="AN187" s="4">
        <f t="shared" ref="AN187" si="79">MONTH(1&amp;D187)</f>
        <v>3</v>
      </c>
    </row>
    <row r="188" spans="1:40" ht="12" customHeight="1" x14ac:dyDescent="0.2">
      <c r="G188" s="74"/>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8"/>
      <c r="AM188" s="6"/>
    </row>
    <row r="189" spans="1:40" ht="12" customHeight="1" x14ac:dyDescent="0.2">
      <c r="G189" s="74"/>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8"/>
      <c r="AM189" s="6"/>
    </row>
    <row r="190" spans="1:40" x14ac:dyDescent="0.2">
      <c r="A190" s="12" t="str">
        <f t="shared" si="38"/>
        <v>2011-12aprilE40000002</v>
      </c>
      <c r="B190" s="12">
        <v>3</v>
      </c>
      <c r="C190" s="12" t="s">
        <v>55</v>
      </c>
      <c r="D190" s="12" t="s">
        <v>139</v>
      </c>
      <c r="E190" s="12" t="s">
        <v>21</v>
      </c>
      <c r="F190" s="12" t="s">
        <v>154</v>
      </c>
      <c r="G190" s="74" t="s">
        <v>245</v>
      </c>
      <c r="H190" s="12" t="s">
        <v>154</v>
      </c>
      <c r="I190" s="6">
        <f t="shared" ref="I190:L209" si="80">SUMIFS(I$314:I$1118,$C$314:$C$1118,$C190,$D$314:$D$1118,$D190,$B$314:$B$1118,$B190)</f>
        <v>44823</v>
      </c>
      <c r="J190" s="6">
        <f t="shared" si="80"/>
        <v>58828</v>
      </c>
      <c r="K190" s="6">
        <f t="shared" si="80"/>
        <v>0</v>
      </c>
      <c r="L190" s="6">
        <f t="shared" si="80"/>
        <v>0</v>
      </c>
      <c r="M190" s="6" t="s">
        <v>205</v>
      </c>
      <c r="N190" s="6">
        <f t="shared" ref="N190:Y199" si="81">SUMIFS(N$314:N$1118,$C$314:$C$1118,$C190,$D$314:$D$1118,$D190,$B$314:$B$1118,$B190)</f>
        <v>0</v>
      </c>
      <c r="O190" s="6">
        <f t="shared" si="81"/>
        <v>0</v>
      </c>
      <c r="P190" s="6">
        <f t="shared" si="81"/>
        <v>56369</v>
      </c>
      <c r="Q190" s="6">
        <f t="shared" si="81"/>
        <v>58637</v>
      </c>
      <c r="R190" s="6">
        <f t="shared" si="81"/>
        <v>2407</v>
      </c>
      <c r="S190" s="6">
        <f t="shared" si="81"/>
        <v>195651</v>
      </c>
      <c r="T190" s="6">
        <f t="shared" si="81"/>
        <v>1143</v>
      </c>
      <c r="U190" s="6">
        <f t="shared" si="81"/>
        <v>7483</v>
      </c>
      <c r="V190" s="6">
        <f t="shared" si="81"/>
        <v>2333</v>
      </c>
      <c r="W190" s="6">
        <f t="shared" si="81"/>
        <v>52978</v>
      </c>
      <c r="X190" s="6">
        <f t="shared" si="81"/>
        <v>34</v>
      </c>
      <c r="Y190" s="6">
        <f t="shared" si="81"/>
        <v>195651</v>
      </c>
      <c r="Z190" s="6" t="s">
        <v>205</v>
      </c>
      <c r="AA190" s="6" t="s">
        <v>205</v>
      </c>
      <c r="AB190" s="6" t="s">
        <v>205</v>
      </c>
      <c r="AC190" s="6" t="s">
        <v>205</v>
      </c>
      <c r="AD190" s="6" t="s">
        <v>205</v>
      </c>
      <c r="AE190" s="6" t="s">
        <v>205</v>
      </c>
      <c r="AF190" s="6">
        <f t="shared" ref="AF190:AI209" si="82">SUMIFS(AF$314:AF$1118,$C$314:$C$1118,$C190,$D$314:$D$1118,$D190,$B$314:$B$1118,$B190)</f>
        <v>7483</v>
      </c>
      <c r="AG190" s="6">
        <f t="shared" si="82"/>
        <v>159554</v>
      </c>
      <c r="AH190" s="6">
        <f t="shared" si="82"/>
        <v>61829</v>
      </c>
      <c r="AI190" s="6">
        <f t="shared" si="82"/>
        <v>152893</v>
      </c>
      <c r="AJ190" s="6"/>
      <c r="AK190" s="8"/>
      <c r="AM190" s="6">
        <f t="shared" ref="AM190:AM221" si="83">SUMIFS(Y$314:Y$1118,X$314:X$1118,"&gt;0",$C$314:$C$1118,$C190,$D$314:$D$1118,$D190,$B$314:$B$1118,$B190)</f>
        <v>58767</v>
      </c>
      <c r="AN190" s="4">
        <f t="shared" si="64"/>
        <v>4</v>
      </c>
    </row>
    <row r="191" spans="1:40" x14ac:dyDescent="0.2">
      <c r="A191" s="12" t="str">
        <f t="shared" si="38"/>
        <v>2011-12mayE40000002</v>
      </c>
      <c r="B191" s="12">
        <f t="shared" ref="B191:B249" si="84">B190</f>
        <v>3</v>
      </c>
      <c r="C191" s="12" t="s">
        <v>55</v>
      </c>
      <c r="D191" s="12" t="s">
        <v>140</v>
      </c>
      <c r="E191" s="12" t="s">
        <v>21</v>
      </c>
      <c r="F191" s="12" t="s">
        <v>154</v>
      </c>
      <c r="G191" s="74" t="s">
        <v>245</v>
      </c>
      <c r="H191" s="12" t="s">
        <v>154</v>
      </c>
      <c r="I191" s="6">
        <f t="shared" si="80"/>
        <v>45701</v>
      </c>
      <c r="J191" s="6">
        <f t="shared" si="80"/>
        <v>59286</v>
      </c>
      <c r="K191" s="6">
        <f t="shared" si="80"/>
        <v>0</v>
      </c>
      <c r="L191" s="6">
        <f t="shared" si="80"/>
        <v>0</v>
      </c>
      <c r="M191" s="6" t="s">
        <v>205</v>
      </c>
      <c r="N191" s="6">
        <f t="shared" si="81"/>
        <v>0</v>
      </c>
      <c r="O191" s="6">
        <f t="shared" si="81"/>
        <v>0</v>
      </c>
      <c r="P191" s="6">
        <f t="shared" si="81"/>
        <v>56818</v>
      </c>
      <c r="Q191" s="6">
        <f t="shared" si="81"/>
        <v>59102</v>
      </c>
      <c r="R191" s="6">
        <f t="shared" si="81"/>
        <v>1203</v>
      </c>
      <c r="S191" s="6">
        <f t="shared" si="81"/>
        <v>183863</v>
      </c>
      <c r="T191" s="6">
        <f t="shared" si="81"/>
        <v>1149</v>
      </c>
      <c r="U191" s="6">
        <f t="shared" si="81"/>
        <v>7672</v>
      </c>
      <c r="V191" s="6">
        <f t="shared" si="81"/>
        <v>2293</v>
      </c>
      <c r="W191" s="6">
        <f t="shared" si="81"/>
        <v>52864</v>
      </c>
      <c r="X191" s="6">
        <f t="shared" si="81"/>
        <v>38</v>
      </c>
      <c r="Y191" s="6">
        <f t="shared" si="81"/>
        <v>183863</v>
      </c>
      <c r="Z191" s="6" t="s">
        <v>205</v>
      </c>
      <c r="AA191" s="6" t="s">
        <v>205</v>
      </c>
      <c r="AB191" s="6" t="s">
        <v>205</v>
      </c>
      <c r="AC191" s="6" t="s">
        <v>205</v>
      </c>
      <c r="AD191" s="6" t="s">
        <v>205</v>
      </c>
      <c r="AE191" s="6" t="s">
        <v>205</v>
      </c>
      <c r="AF191" s="6">
        <f t="shared" si="82"/>
        <v>7672</v>
      </c>
      <c r="AG191" s="6">
        <f t="shared" si="82"/>
        <v>160505</v>
      </c>
      <c r="AH191" s="6">
        <f t="shared" si="82"/>
        <v>62085</v>
      </c>
      <c r="AI191" s="6">
        <f t="shared" si="82"/>
        <v>152740</v>
      </c>
      <c r="AJ191" s="6"/>
      <c r="AK191" s="8"/>
      <c r="AM191" s="6">
        <f t="shared" si="83"/>
        <v>58860</v>
      </c>
      <c r="AN191" s="4">
        <f t="shared" si="64"/>
        <v>5</v>
      </c>
    </row>
    <row r="192" spans="1:40" x14ac:dyDescent="0.2">
      <c r="A192" s="12" t="str">
        <f t="shared" si="38"/>
        <v>2011-12juneE40000002</v>
      </c>
      <c r="B192" s="12">
        <f t="shared" si="84"/>
        <v>3</v>
      </c>
      <c r="C192" s="12" t="s">
        <v>55</v>
      </c>
      <c r="D192" s="12" t="s">
        <v>141</v>
      </c>
      <c r="E192" s="12" t="s">
        <v>21</v>
      </c>
      <c r="F192" s="12" t="s">
        <v>154</v>
      </c>
      <c r="G192" s="74" t="s">
        <v>245</v>
      </c>
      <c r="H192" s="12" t="s">
        <v>154</v>
      </c>
      <c r="I192" s="6">
        <f t="shared" si="80"/>
        <v>43856</v>
      </c>
      <c r="J192" s="6">
        <f t="shared" si="80"/>
        <v>57982</v>
      </c>
      <c r="K192" s="6">
        <f t="shared" si="80"/>
        <v>0</v>
      </c>
      <c r="L192" s="6">
        <f t="shared" si="80"/>
        <v>0</v>
      </c>
      <c r="M192" s="6" t="s">
        <v>205</v>
      </c>
      <c r="N192" s="6">
        <f t="shared" si="81"/>
        <v>0</v>
      </c>
      <c r="O192" s="6">
        <f t="shared" si="81"/>
        <v>0</v>
      </c>
      <c r="P192" s="6">
        <f t="shared" si="81"/>
        <v>55216</v>
      </c>
      <c r="Q192" s="6">
        <f t="shared" si="81"/>
        <v>57833</v>
      </c>
      <c r="R192" s="6">
        <f t="shared" si="81"/>
        <v>2612</v>
      </c>
      <c r="S192" s="6">
        <f t="shared" si="81"/>
        <v>194821</v>
      </c>
      <c r="T192" s="6">
        <f t="shared" si="81"/>
        <v>1088</v>
      </c>
      <c r="U192" s="6">
        <f t="shared" si="81"/>
        <v>8278</v>
      </c>
      <c r="V192" s="6">
        <f t="shared" si="81"/>
        <v>2049</v>
      </c>
      <c r="W192" s="6">
        <f t="shared" si="81"/>
        <v>52104</v>
      </c>
      <c r="X192" s="6">
        <f t="shared" si="81"/>
        <v>91</v>
      </c>
      <c r="Y192" s="6">
        <f t="shared" si="81"/>
        <v>194821</v>
      </c>
      <c r="Z192" s="6" t="s">
        <v>205</v>
      </c>
      <c r="AA192" s="6" t="s">
        <v>205</v>
      </c>
      <c r="AB192" s="6" t="s">
        <v>205</v>
      </c>
      <c r="AC192" s="6" t="s">
        <v>205</v>
      </c>
      <c r="AD192" s="6" t="s">
        <v>205</v>
      </c>
      <c r="AE192" s="6" t="s">
        <v>205</v>
      </c>
      <c r="AF192" s="6">
        <f t="shared" si="82"/>
        <v>8278</v>
      </c>
      <c r="AG192" s="6">
        <f t="shared" si="82"/>
        <v>158429</v>
      </c>
      <c r="AH192" s="6">
        <f t="shared" si="82"/>
        <v>61977</v>
      </c>
      <c r="AI192" s="6">
        <f t="shared" si="82"/>
        <v>150157</v>
      </c>
      <c r="AJ192" s="6">
        <f t="shared" ref="AJ192:AJ223" si="85">SUMIFS(AJ$314:AJ$1118,$C$314:$C$1118,$C192,$D$314:$D$1118,$D192,$B$314:$B$1118,$B192)</f>
        <v>109707</v>
      </c>
      <c r="AK192" s="8"/>
      <c r="AM192" s="6">
        <f t="shared" si="83"/>
        <v>59365</v>
      </c>
      <c r="AN192" s="4">
        <f t="shared" si="64"/>
        <v>6</v>
      </c>
    </row>
    <row r="193" spans="1:40" x14ac:dyDescent="0.2">
      <c r="A193" s="12" t="str">
        <f t="shared" si="38"/>
        <v>2011-12julyE40000002</v>
      </c>
      <c r="B193" s="12">
        <f t="shared" si="84"/>
        <v>3</v>
      </c>
      <c r="C193" s="12" t="s">
        <v>55</v>
      </c>
      <c r="D193" s="12" t="s">
        <v>142</v>
      </c>
      <c r="E193" s="12" t="s">
        <v>21</v>
      </c>
      <c r="F193" s="12" t="s">
        <v>154</v>
      </c>
      <c r="G193" s="74" t="s">
        <v>245</v>
      </c>
      <c r="H193" s="12" t="s">
        <v>154</v>
      </c>
      <c r="I193" s="6">
        <f t="shared" si="80"/>
        <v>47273</v>
      </c>
      <c r="J193" s="6">
        <f t="shared" si="80"/>
        <v>61811</v>
      </c>
      <c r="K193" s="6">
        <f t="shared" si="80"/>
        <v>0</v>
      </c>
      <c r="L193" s="6">
        <f t="shared" si="80"/>
        <v>0</v>
      </c>
      <c r="M193" s="6" t="s">
        <v>205</v>
      </c>
      <c r="N193" s="6">
        <f t="shared" si="81"/>
        <v>0</v>
      </c>
      <c r="O193" s="6">
        <f t="shared" si="81"/>
        <v>0</v>
      </c>
      <c r="P193" s="6">
        <f t="shared" si="81"/>
        <v>58869</v>
      </c>
      <c r="Q193" s="6">
        <f t="shared" si="81"/>
        <v>61597</v>
      </c>
      <c r="R193" s="6">
        <f t="shared" si="81"/>
        <v>2884</v>
      </c>
      <c r="S193" s="6">
        <f t="shared" si="81"/>
        <v>207598</v>
      </c>
      <c r="T193" s="6">
        <f t="shared" si="81"/>
        <v>1071</v>
      </c>
      <c r="U193" s="6">
        <f t="shared" si="81"/>
        <v>9197</v>
      </c>
      <c r="V193" s="6">
        <f t="shared" si="81"/>
        <v>2170</v>
      </c>
      <c r="W193" s="6">
        <f t="shared" si="81"/>
        <v>54069</v>
      </c>
      <c r="X193" s="6">
        <f t="shared" si="81"/>
        <v>93</v>
      </c>
      <c r="Y193" s="6">
        <f t="shared" si="81"/>
        <v>207598</v>
      </c>
      <c r="Z193" s="6" t="s">
        <v>205</v>
      </c>
      <c r="AA193" s="6" t="s">
        <v>205</v>
      </c>
      <c r="AB193" s="6" t="s">
        <v>205</v>
      </c>
      <c r="AC193" s="6" t="s">
        <v>205</v>
      </c>
      <c r="AD193" s="6" t="s">
        <v>205</v>
      </c>
      <c r="AE193" s="6" t="s">
        <v>205</v>
      </c>
      <c r="AF193" s="6">
        <f t="shared" si="82"/>
        <v>9197</v>
      </c>
      <c r="AG193" s="6">
        <f t="shared" si="82"/>
        <v>163466</v>
      </c>
      <c r="AH193" s="6">
        <f t="shared" si="82"/>
        <v>64131</v>
      </c>
      <c r="AI193" s="6">
        <f t="shared" si="82"/>
        <v>154108</v>
      </c>
      <c r="AJ193" s="6">
        <f t="shared" si="85"/>
        <v>111812</v>
      </c>
      <c r="AK193" s="8"/>
      <c r="AM193" s="6">
        <f t="shared" si="83"/>
        <v>61424</v>
      </c>
      <c r="AN193" s="4">
        <f t="shared" si="64"/>
        <v>7</v>
      </c>
    </row>
    <row r="194" spans="1:40" x14ac:dyDescent="0.2">
      <c r="A194" s="12" t="str">
        <f t="shared" si="38"/>
        <v>2011-12augustE40000002</v>
      </c>
      <c r="B194" s="12">
        <f t="shared" si="84"/>
        <v>3</v>
      </c>
      <c r="C194" s="12" t="s">
        <v>55</v>
      </c>
      <c r="D194" s="12" t="s">
        <v>143</v>
      </c>
      <c r="E194" s="12" t="s">
        <v>21</v>
      </c>
      <c r="F194" s="12" t="s">
        <v>154</v>
      </c>
      <c r="G194" s="74" t="s">
        <v>245</v>
      </c>
      <c r="H194" s="12" t="s">
        <v>154</v>
      </c>
      <c r="I194" s="6">
        <f t="shared" si="80"/>
        <v>46443</v>
      </c>
      <c r="J194" s="6">
        <f t="shared" si="80"/>
        <v>60637</v>
      </c>
      <c r="K194" s="6">
        <f t="shared" si="80"/>
        <v>0</v>
      </c>
      <c r="L194" s="6">
        <f t="shared" si="80"/>
        <v>0</v>
      </c>
      <c r="M194" s="6" t="s">
        <v>205</v>
      </c>
      <c r="N194" s="6">
        <f t="shared" si="81"/>
        <v>0</v>
      </c>
      <c r="O194" s="6">
        <f t="shared" si="81"/>
        <v>0</v>
      </c>
      <c r="P194" s="6">
        <f t="shared" si="81"/>
        <v>57660</v>
      </c>
      <c r="Q194" s="6">
        <f t="shared" si="81"/>
        <v>60435</v>
      </c>
      <c r="R194" s="6">
        <f t="shared" si="81"/>
        <v>3381</v>
      </c>
      <c r="S194" s="6">
        <f t="shared" si="81"/>
        <v>203437</v>
      </c>
      <c r="T194" s="6">
        <f t="shared" si="81"/>
        <v>619</v>
      </c>
      <c r="U194" s="6">
        <f t="shared" si="81"/>
        <v>9150</v>
      </c>
      <c r="V194" s="6">
        <f t="shared" si="81"/>
        <v>2520</v>
      </c>
      <c r="W194" s="6">
        <f t="shared" si="81"/>
        <v>52712</v>
      </c>
      <c r="X194" s="6">
        <f t="shared" si="81"/>
        <v>64</v>
      </c>
      <c r="Y194" s="6">
        <f t="shared" si="81"/>
        <v>203437</v>
      </c>
      <c r="Z194" s="6" t="s">
        <v>205</v>
      </c>
      <c r="AA194" s="6" t="s">
        <v>205</v>
      </c>
      <c r="AB194" s="6" t="s">
        <v>205</v>
      </c>
      <c r="AC194" s="6" t="s">
        <v>205</v>
      </c>
      <c r="AD194" s="6" t="s">
        <v>205</v>
      </c>
      <c r="AE194" s="6" t="s">
        <v>205</v>
      </c>
      <c r="AF194" s="6">
        <f t="shared" si="82"/>
        <v>9150</v>
      </c>
      <c r="AG194" s="6">
        <f t="shared" si="82"/>
        <v>158886</v>
      </c>
      <c r="AH194" s="6">
        <f t="shared" si="82"/>
        <v>60401</v>
      </c>
      <c r="AI194" s="6">
        <f t="shared" si="82"/>
        <v>149687</v>
      </c>
      <c r="AJ194" s="6">
        <f t="shared" si="85"/>
        <v>109378</v>
      </c>
      <c r="AK194" s="8"/>
      <c r="AM194" s="6">
        <f t="shared" si="83"/>
        <v>60253</v>
      </c>
      <c r="AN194" s="4">
        <f t="shared" si="64"/>
        <v>8</v>
      </c>
    </row>
    <row r="195" spans="1:40" x14ac:dyDescent="0.2">
      <c r="A195" s="12" t="str">
        <f t="shared" si="38"/>
        <v>2011-12septemberE40000002</v>
      </c>
      <c r="B195" s="12">
        <f t="shared" si="84"/>
        <v>3</v>
      </c>
      <c r="C195" s="12" t="s">
        <v>55</v>
      </c>
      <c r="D195" s="12" t="s">
        <v>144</v>
      </c>
      <c r="E195" s="12" t="s">
        <v>21</v>
      </c>
      <c r="F195" s="12" t="s">
        <v>154</v>
      </c>
      <c r="G195" s="74" t="s">
        <v>245</v>
      </c>
      <c r="H195" s="12" t="s">
        <v>154</v>
      </c>
      <c r="I195" s="6">
        <f t="shared" si="80"/>
        <v>47145</v>
      </c>
      <c r="J195" s="6">
        <f t="shared" si="80"/>
        <v>62433</v>
      </c>
      <c r="K195" s="6">
        <f t="shared" si="80"/>
        <v>0</v>
      </c>
      <c r="L195" s="6">
        <f t="shared" si="80"/>
        <v>0</v>
      </c>
      <c r="M195" s="6" t="s">
        <v>205</v>
      </c>
      <c r="N195" s="6">
        <f t="shared" si="81"/>
        <v>0</v>
      </c>
      <c r="O195" s="6">
        <f t="shared" si="81"/>
        <v>0</v>
      </c>
      <c r="P195" s="6">
        <f t="shared" si="81"/>
        <v>59237</v>
      </c>
      <c r="Q195" s="6">
        <f t="shared" si="81"/>
        <v>62231</v>
      </c>
      <c r="R195" s="6">
        <f t="shared" si="81"/>
        <v>2895</v>
      </c>
      <c r="S195" s="6">
        <f t="shared" si="81"/>
        <v>204189</v>
      </c>
      <c r="T195" s="6">
        <f t="shared" si="81"/>
        <v>730</v>
      </c>
      <c r="U195" s="6">
        <f t="shared" si="81"/>
        <v>9239</v>
      </c>
      <c r="V195" s="6">
        <f t="shared" si="81"/>
        <v>2707</v>
      </c>
      <c r="W195" s="6">
        <f t="shared" si="81"/>
        <v>52329</v>
      </c>
      <c r="X195" s="6">
        <f t="shared" si="81"/>
        <v>56</v>
      </c>
      <c r="Y195" s="6">
        <f t="shared" si="81"/>
        <v>204189</v>
      </c>
      <c r="Z195" s="6" t="s">
        <v>205</v>
      </c>
      <c r="AA195" s="6" t="s">
        <v>205</v>
      </c>
      <c r="AB195" s="6" t="s">
        <v>205</v>
      </c>
      <c r="AC195" s="6" t="s">
        <v>205</v>
      </c>
      <c r="AD195" s="6" t="s">
        <v>205</v>
      </c>
      <c r="AE195" s="6" t="s">
        <v>205</v>
      </c>
      <c r="AF195" s="6">
        <f t="shared" si="82"/>
        <v>9239</v>
      </c>
      <c r="AG195" s="6">
        <f t="shared" si="82"/>
        <v>159074</v>
      </c>
      <c r="AH195" s="6">
        <f t="shared" si="82"/>
        <v>59757</v>
      </c>
      <c r="AI195" s="6">
        <f t="shared" si="82"/>
        <v>149758</v>
      </c>
      <c r="AJ195" s="6">
        <f t="shared" si="85"/>
        <v>109478</v>
      </c>
      <c r="AK195" s="8"/>
      <c r="AM195" s="6">
        <f t="shared" si="83"/>
        <v>60573</v>
      </c>
      <c r="AN195" s="4">
        <f t="shared" si="64"/>
        <v>9</v>
      </c>
    </row>
    <row r="196" spans="1:40" x14ac:dyDescent="0.2">
      <c r="A196" s="12" t="str">
        <f t="shared" si="38"/>
        <v>2011-12octoberE40000002</v>
      </c>
      <c r="B196" s="12">
        <f t="shared" si="84"/>
        <v>3</v>
      </c>
      <c r="C196" s="12" t="s">
        <v>55</v>
      </c>
      <c r="D196" s="12" t="s">
        <v>145</v>
      </c>
      <c r="E196" s="12" t="s">
        <v>21</v>
      </c>
      <c r="F196" s="12" t="s">
        <v>154</v>
      </c>
      <c r="G196" s="74" t="s">
        <v>245</v>
      </c>
      <c r="H196" s="12" t="s">
        <v>154</v>
      </c>
      <c r="I196" s="6">
        <f t="shared" si="80"/>
        <v>52667</v>
      </c>
      <c r="J196" s="6">
        <f t="shared" si="80"/>
        <v>69365</v>
      </c>
      <c r="K196" s="6">
        <f t="shared" si="80"/>
        <v>0</v>
      </c>
      <c r="L196" s="6">
        <f t="shared" si="80"/>
        <v>0</v>
      </c>
      <c r="M196" s="6" t="s">
        <v>205</v>
      </c>
      <c r="N196" s="6">
        <f t="shared" si="81"/>
        <v>0</v>
      </c>
      <c r="O196" s="6">
        <f t="shared" si="81"/>
        <v>0</v>
      </c>
      <c r="P196" s="6">
        <f t="shared" si="81"/>
        <v>65893</v>
      </c>
      <c r="Q196" s="6">
        <f t="shared" si="81"/>
        <v>69137</v>
      </c>
      <c r="R196" s="6">
        <f t="shared" si="81"/>
        <v>3095</v>
      </c>
      <c r="S196" s="6">
        <f t="shared" si="81"/>
        <v>207552</v>
      </c>
      <c r="T196" s="6">
        <f t="shared" si="81"/>
        <v>873</v>
      </c>
      <c r="U196" s="6">
        <f t="shared" si="81"/>
        <v>9919</v>
      </c>
      <c r="V196" s="6">
        <f t="shared" si="81"/>
        <v>2799</v>
      </c>
      <c r="W196" s="6">
        <f t="shared" si="81"/>
        <v>54006</v>
      </c>
      <c r="X196" s="6">
        <f t="shared" si="81"/>
        <v>41</v>
      </c>
      <c r="Y196" s="6">
        <f t="shared" si="81"/>
        <v>207552</v>
      </c>
      <c r="Z196" s="6" t="s">
        <v>205</v>
      </c>
      <c r="AA196" s="6" t="s">
        <v>205</v>
      </c>
      <c r="AB196" s="6" t="s">
        <v>205</v>
      </c>
      <c r="AC196" s="6" t="s">
        <v>205</v>
      </c>
      <c r="AD196" s="6" t="s">
        <v>205</v>
      </c>
      <c r="AE196" s="6" t="s">
        <v>205</v>
      </c>
      <c r="AF196" s="6">
        <f t="shared" si="82"/>
        <v>9919</v>
      </c>
      <c r="AG196" s="6">
        <f t="shared" si="82"/>
        <v>166674</v>
      </c>
      <c r="AH196" s="6">
        <f t="shared" si="82"/>
        <v>61632</v>
      </c>
      <c r="AI196" s="6">
        <f t="shared" si="82"/>
        <v>156651</v>
      </c>
      <c r="AJ196" s="6">
        <f t="shared" si="85"/>
        <v>114827</v>
      </c>
      <c r="AK196" s="8"/>
      <c r="AM196" s="6">
        <f t="shared" si="83"/>
        <v>63996</v>
      </c>
      <c r="AN196" s="4">
        <f t="shared" si="64"/>
        <v>10</v>
      </c>
    </row>
    <row r="197" spans="1:40" x14ac:dyDescent="0.2">
      <c r="A197" s="12" t="str">
        <f t="shared" si="38"/>
        <v>2011-12novemberE40000002</v>
      </c>
      <c r="B197" s="12">
        <f t="shared" si="84"/>
        <v>3</v>
      </c>
      <c r="C197" s="12" t="s">
        <v>55</v>
      </c>
      <c r="D197" s="12" t="s">
        <v>146</v>
      </c>
      <c r="E197" s="12" t="s">
        <v>21</v>
      </c>
      <c r="F197" s="12" t="s">
        <v>154</v>
      </c>
      <c r="G197" s="74" t="s">
        <v>245</v>
      </c>
      <c r="H197" s="12" t="s">
        <v>154</v>
      </c>
      <c r="I197" s="6">
        <f t="shared" si="80"/>
        <v>49998</v>
      </c>
      <c r="J197" s="6">
        <f t="shared" si="80"/>
        <v>65852</v>
      </c>
      <c r="K197" s="6">
        <f t="shared" si="80"/>
        <v>0</v>
      </c>
      <c r="L197" s="6">
        <f t="shared" si="80"/>
        <v>0</v>
      </c>
      <c r="M197" s="6" t="s">
        <v>205</v>
      </c>
      <c r="N197" s="6">
        <f t="shared" si="81"/>
        <v>0</v>
      </c>
      <c r="O197" s="6">
        <f t="shared" si="81"/>
        <v>0</v>
      </c>
      <c r="P197" s="6">
        <f t="shared" si="81"/>
        <v>62895</v>
      </c>
      <c r="Q197" s="6">
        <f t="shared" si="81"/>
        <v>65740</v>
      </c>
      <c r="R197" s="6">
        <f t="shared" si="81"/>
        <v>1726</v>
      </c>
      <c r="S197" s="6">
        <f t="shared" si="81"/>
        <v>199284</v>
      </c>
      <c r="T197" s="6">
        <f t="shared" si="81"/>
        <v>724</v>
      </c>
      <c r="U197" s="6">
        <f t="shared" si="81"/>
        <v>9167</v>
      </c>
      <c r="V197" s="6">
        <f t="shared" si="81"/>
        <v>2469</v>
      </c>
      <c r="W197" s="6">
        <f t="shared" si="81"/>
        <v>51323</v>
      </c>
      <c r="X197" s="6">
        <f t="shared" si="81"/>
        <v>37</v>
      </c>
      <c r="Y197" s="6">
        <f t="shared" si="81"/>
        <v>199284</v>
      </c>
      <c r="Z197" s="6" t="s">
        <v>205</v>
      </c>
      <c r="AA197" s="6" t="s">
        <v>205</v>
      </c>
      <c r="AB197" s="6" t="s">
        <v>205</v>
      </c>
      <c r="AC197" s="6" t="s">
        <v>205</v>
      </c>
      <c r="AD197" s="6" t="s">
        <v>205</v>
      </c>
      <c r="AE197" s="6" t="s">
        <v>205</v>
      </c>
      <c r="AF197" s="6">
        <f t="shared" si="82"/>
        <v>9167</v>
      </c>
      <c r="AG197" s="6">
        <f t="shared" si="82"/>
        <v>158773</v>
      </c>
      <c r="AH197" s="6">
        <f t="shared" si="82"/>
        <v>58645</v>
      </c>
      <c r="AI197" s="6">
        <f t="shared" si="82"/>
        <v>149558</v>
      </c>
      <c r="AJ197" s="6">
        <f t="shared" si="85"/>
        <v>109678</v>
      </c>
      <c r="AK197" s="8"/>
      <c r="AM197" s="6">
        <f t="shared" si="83"/>
        <v>59770</v>
      </c>
      <c r="AN197" s="4">
        <f t="shared" si="64"/>
        <v>11</v>
      </c>
    </row>
    <row r="198" spans="1:40" x14ac:dyDescent="0.2">
      <c r="A198" s="12" t="str">
        <f t="shared" si="38"/>
        <v>2011-12decemberE40000002</v>
      </c>
      <c r="B198" s="12">
        <f t="shared" si="84"/>
        <v>3</v>
      </c>
      <c r="C198" s="12" t="s">
        <v>55</v>
      </c>
      <c r="D198" s="12" t="s">
        <v>147</v>
      </c>
      <c r="E198" s="12" t="s">
        <v>21</v>
      </c>
      <c r="F198" s="12" t="s">
        <v>154</v>
      </c>
      <c r="G198" s="74" t="s">
        <v>245</v>
      </c>
      <c r="H198" s="12" t="s">
        <v>154</v>
      </c>
      <c r="I198" s="6">
        <f t="shared" si="80"/>
        <v>54836</v>
      </c>
      <c r="J198" s="6">
        <f t="shared" si="80"/>
        <v>73996</v>
      </c>
      <c r="K198" s="6">
        <f t="shared" si="80"/>
        <v>0</v>
      </c>
      <c r="L198" s="6">
        <f t="shared" si="80"/>
        <v>0</v>
      </c>
      <c r="M198" s="6" t="s">
        <v>205</v>
      </c>
      <c r="N198" s="6">
        <f t="shared" si="81"/>
        <v>0</v>
      </c>
      <c r="O198" s="6">
        <f t="shared" si="81"/>
        <v>0</v>
      </c>
      <c r="P198" s="6">
        <f t="shared" si="81"/>
        <v>69954</v>
      </c>
      <c r="Q198" s="6">
        <f t="shared" si="81"/>
        <v>73783</v>
      </c>
      <c r="R198" s="6">
        <f t="shared" si="81"/>
        <v>2079</v>
      </c>
      <c r="S198" s="6">
        <f t="shared" si="81"/>
        <v>223705</v>
      </c>
      <c r="T198" s="6">
        <f t="shared" si="81"/>
        <v>1192</v>
      </c>
      <c r="U198" s="6">
        <f t="shared" si="81"/>
        <v>11209</v>
      </c>
      <c r="V198" s="6">
        <f t="shared" si="81"/>
        <v>3141</v>
      </c>
      <c r="W198" s="6">
        <f t="shared" si="81"/>
        <v>58635</v>
      </c>
      <c r="X198" s="6">
        <f t="shared" si="81"/>
        <v>74</v>
      </c>
      <c r="Y198" s="6">
        <f t="shared" si="81"/>
        <v>223705</v>
      </c>
      <c r="Z198" s="6" t="s">
        <v>205</v>
      </c>
      <c r="AA198" s="6" t="s">
        <v>205</v>
      </c>
      <c r="AB198" s="6" t="s">
        <v>205</v>
      </c>
      <c r="AC198" s="6" t="s">
        <v>205</v>
      </c>
      <c r="AD198" s="6" t="s">
        <v>205</v>
      </c>
      <c r="AE198" s="6" t="s">
        <v>205</v>
      </c>
      <c r="AF198" s="6">
        <f t="shared" si="82"/>
        <v>11209</v>
      </c>
      <c r="AG198" s="6">
        <f t="shared" si="82"/>
        <v>177318</v>
      </c>
      <c r="AH198" s="6">
        <f t="shared" si="82"/>
        <v>66695</v>
      </c>
      <c r="AI198" s="6">
        <f t="shared" si="82"/>
        <v>166056</v>
      </c>
      <c r="AJ198" s="6">
        <f t="shared" si="85"/>
        <v>119690</v>
      </c>
      <c r="AK198" s="8"/>
      <c r="AM198" s="6">
        <f t="shared" si="83"/>
        <v>67810</v>
      </c>
      <c r="AN198" s="4">
        <f t="shared" si="64"/>
        <v>12</v>
      </c>
    </row>
    <row r="199" spans="1:40" x14ac:dyDescent="0.2">
      <c r="A199" s="12" t="str">
        <f t="shared" si="38"/>
        <v>2011-12januaryE40000002</v>
      </c>
      <c r="B199" s="12">
        <f t="shared" si="84"/>
        <v>3</v>
      </c>
      <c r="C199" s="12" t="s">
        <v>55</v>
      </c>
      <c r="D199" s="12" t="s">
        <v>148</v>
      </c>
      <c r="E199" s="12" t="s">
        <v>21</v>
      </c>
      <c r="F199" s="12" t="s">
        <v>154</v>
      </c>
      <c r="G199" s="74" t="s">
        <v>245</v>
      </c>
      <c r="H199" s="12" t="s">
        <v>154</v>
      </c>
      <c r="I199" s="6">
        <f t="shared" si="80"/>
        <v>54045</v>
      </c>
      <c r="J199" s="6">
        <f t="shared" si="80"/>
        <v>70245</v>
      </c>
      <c r="K199" s="6">
        <f t="shared" si="80"/>
        <v>0</v>
      </c>
      <c r="L199" s="6">
        <f t="shared" si="80"/>
        <v>0</v>
      </c>
      <c r="M199" s="6" t="s">
        <v>205</v>
      </c>
      <c r="N199" s="6">
        <f t="shared" si="81"/>
        <v>0</v>
      </c>
      <c r="O199" s="6">
        <f t="shared" si="81"/>
        <v>0</v>
      </c>
      <c r="P199" s="6">
        <f t="shared" si="81"/>
        <v>67151</v>
      </c>
      <c r="Q199" s="6">
        <f t="shared" si="81"/>
        <v>70133</v>
      </c>
      <c r="R199" s="6">
        <f t="shared" si="81"/>
        <v>1565</v>
      </c>
      <c r="S199" s="6">
        <f t="shared" si="81"/>
        <v>209515</v>
      </c>
      <c r="T199" s="6">
        <f t="shared" si="81"/>
        <v>1162</v>
      </c>
      <c r="U199" s="6">
        <f t="shared" si="81"/>
        <v>10940</v>
      </c>
      <c r="V199" s="6">
        <f t="shared" si="81"/>
        <v>2976</v>
      </c>
      <c r="W199" s="6">
        <f t="shared" si="81"/>
        <v>54531</v>
      </c>
      <c r="X199" s="6">
        <f t="shared" si="81"/>
        <v>45</v>
      </c>
      <c r="Y199" s="6">
        <f t="shared" si="81"/>
        <v>209515</v>
      </c>
      <c r="Z199" s="6" t="s">
        <v>205</v>
      </c>
      <c r="AA199" s="6" t="s">
        <v>205</v>
      </c>
      <c r="AB199" s="6" t="s">
        <v>205</v>
      </c>
      <c r="AC199" s="6" t="s">
        <v>205</v>
      </c>
      <c r="AD199" s="6" t="s">
        <v>205</v>
      </c>
      <c r="AE199" s="6" t="s">
        <v>205</v>
      </c>
      <c r="AF199" s="6">
        <f t="shared" si="82"/>
        <v>10940</v>
      </c>
      <c r="AG199" s="6">
        <f t="shared" si="82"/>
        <v>168688</v>
      </c>
      <c r="AH199" s="6">
        <f t="shared" si="82"/>
        <v>61836</v>
      </c>
      <c r="AI199" s="6">
        <f t="shared" si="82"/>
        <v>157644</v>
      </c>
      <c r="AJ199" s="6">
        <f t="shared" si="85"/>
        <v>115573</v>
      </c>
      <c r="AK199" s="8"/>
      <c r="AM199" s="6">
        <f t="shared" si="83"/>
        <v>61645</v>
      </c>
      <c r="AN199" s="4">
        <f t="shared" si="64"/>
        <v>1</v>
      </c>
    </row>
    <row r="200" spans="1:40" x14ac:dyDescent="0.2">
      <c r="A200" s="12" t="str">
        <f t="shared" si="38"/>
        <v>2011-12februaryE40000002</v>
      </c>
      <c r="B200" s="12">
        <f t="shared" si="84"/>
        <v>3</v>
      </c>
      <c r="C200" s="12" t="s">
        <v>55</v>
      </c>
      <c r="D200" s="12" t="s">
        <v>149</v>
      </c>
      <c r="E200" s="12" t="s">
        <v>21</v>
      </c>
      <c r="F200" s="12" t="s">
        <v>154</v>
      </c>
      <c r="G200" s="74" t="s">
        <v>245</v>
      </c>
      <c r="H200" s="12" t="s">
        <v>154</v>
      </c>
      <c r="I200" s="6">
        <f t="shared" si="80"/>
        <v>47652</v>
      </c>
      <c r="J200" s="6">
        <f t="shared" si="80"/>
        <v>65510</v>
      </c>
      <c r="K200" s="6">
        <f t="shared" si="80"/>
        <v>0</v>
      </c>
      <c r="L200" s="6">
        <f t="shared" si="80"/>
        <v>0</v>
      </c>
      <c r="M200" s="6" t="s">
        <v>205</v>
      </c>
      <c r="N200" s="6">
        <f t="shared" ref="N200:Y209" si="86">SUMIFS(N$314:N$1118,$C$314:$C$1118,$C200,$D$314:$D$1118,$D200,$B$314:$B$1118,$B200)</f>
        <v>0</v>
      </c>
      <c r="O200" s="6">
        <f t="shared" si="86"/>
        <v>0</v>
      </c>
      <c r="P200" s="6">
        <f t="shared" si="86"/>
        <v>61699</v>
      </c>
      <c r="Q200" s="6">
        <f t="shared" si="86"/>
        <v>65408</v>
      </c>
      <c r="R200" s="6">
        <f t="shared" si="86"/>
        <v>1613</v>
      </c>
      <c r="S200" s="6">
        <f t="shared" si="86"/>
        <v>207363</v>
      </c>
      <c r="T200" s="6">
        <f t="shared" si="86"/>
        <v>1278</v>
      </c>
      <c r="U200" s="6">
        <f t="shared" si="86"/>
        <v>10396</v>
      </c>
      <c r="V200" s="6">
        <f t="shared" si="86"/>
        <v>2904</v>
      </c>
      <c r="W200" s="6">
        <f t="shared" si="86"/>
        <v>53697</v>
      </c>
      <c r="X200" s="6">
        <f t="shared" si="86"/>
        <v>45</v>
      </c>
      <c r="Y200" s="6">
        <f t="shared" si="86"/>
        <v>207363</v>
      </c>
      <c r="Z200" s="6" t="s">
        <v>205</v>
      </c>
      <c r="AA200" s="6" t="s">
        <v>205</v>
      </c>
      <c r="AB200" s="6" t="s">
        <v>205</v>
      </c>
      <c r="AC200" s="6" t="s">
        <v>205</v>
      </c>
      <c r="AD200" s="6" t="s">
        <v>205</v>
      </c>
      <c r="AE200" s="6" t="s">
        <v>205</v>
      </c>
      <c r="AF200" s="6">
        <f t="shared" si="82"/>
        <v>10396</v>
      </c>
      <c r="AG200" s="6">
        <f t="shared" si="82"/>
        <v>162665</v>
      </c>
      <c r="AH200" s="6">
        <f t="shared" si="82"/>
        <v>60969</v>
      </c>
      <c r="AI200" s="6">
        <f t="shared" si="82"/>
        <v>152243</v>
      </c>
      <c r="AJ200" s="6">
        <f t="shared" si="85"/>
        <v>110442</v>
      </c>
      <c r="AK200" s="8"/>
      <c r="AM200" s="6">
        <f t="shared" si="83"/>
        <v>61403</v>
      </c>
      <c r="AN200" s="4">
        <f t="shared" si="64"/>
        <v>2</v>
      </c>
    </row>
    <row r="201" spans="1:40" x14ac:dyDescent="0.2">
      <c r="A201" s="12" t="str">
        <f t="shared" si="38"/>
        <v>2011-12marchE40000002</v>
      </c>
      <c r="B201" s="12">
        <f t="shared" si="84"/>
        <v>3</v>
      </c>
      <c r="C201" s="12" t="s">
        <v>55</v>
      </c>
      <c r="D201" s="12" t="s">
        <v>150</v>
      </c>
      <c r="E201" s="12" t="s">
        <v>21</v>
      </c>
      <c r="F201" s="12" t="s">
        <v>154</v>
      </c>
      <c r="G201" s="74" t="s">
        <v>245</v>
      </c>
      <c r="H201" s="12" t="s">
        <v>154</v>
      </c>
      <c r="I201" s="6">
        <f t="shared" si="80"/>
        <v>51634</v>
      </c>
      <c r="J201" s="6">
        <f t="shared" si="80"/>
        <v>68312</v>
      </c>
      <c r="K201" s="6">
        <f t="shared" si="80"/>
        <v>0</v>
      </c>
      <c r="L201" s="6">
        <f t="shared" si="80"/>
        <v>0</v>
      </c>
      <c r="M201" s="6" t="s">
        <v>205</v>
      </c>
      <c r="N201" s="6">
        <f t="shared" si="86"/>
        <v>0</v>
      </c>
      <c r="O201" s="6">
        <f t="shared" si="86"/>
        <v>0</v>
      </c>
      <c r="P201" s="6">
        <f t="shared" si="86"/>
        <v>65240</v>
      </c>
      <c r="Q201" s="6">
        <f t="shared" si="86"/>
        <v>68160</v>
      </c>
      <c r="R201" s="6">
        <f t="shared" si="86"/>
        <v>1837</v>
      </c>
      <c r="S201" s="6">
        <f t="shared" si="86"/>
        <v>218023</v>
      </c>
      <c r="T201" s="6">
        <f t="shared" si="86"/>
        <v>1173</v>
      </c>
      <c r="U201" s="6">
        <f t="shared" si="86"/>
        <v>11682</v>
      </c>
      <c r="V201" s="6">
        <f t="shared" si="86"/>
        <v>3077</v>
      </c>
      <c r="W201" s="6">
        <f t="shared" si="86"/>
        <v>57601</v>
      </c>
      <c r="X201" s="6">
        <f t="shared" si="86"/>
        <v>314</v>
      </c>
      <c r="Y201" s="6">
        <f t="shared" si="86"/>
        <v>218023</v>
      </c>
      <c r="Z201" s="6" t="s">
        <v>205</v>
      </c>
      <c r="AA201" s="6" t="s">
        <v>205</v>
      </c>
      <c r="AB201" s="6" t="s">
        <v>205</v>
      </c>
      <c r="AC201" s="6" t="s">
        <v>205</v>
      </c>
      <c r="AD201" s="6" t="s">
        <v>205</v>
      </c>
      <c r="AE201" s="6" t="s">
        <v>205</v>
      </c>
      <c r="AF201" s="6">
        <f t="shared" si="82"/>
        <v>11682</v>
      </c>
      <c r="AG201" s="6">
        <f t="shared" si="82"/>
        <v>174823</v>
      </c>
      <c r="AH201" s="6">
        <f t="shared" si="82"/>
        <v>65292</v>
      </c>
      <c r="AI201" s="6">
        <f t="shared" si="82"/>
        <v>163023</v>
      </c>
      <c r="AJ201" s="6">
        <f t="shared" si="85"/>
        <v>117855</v>
      </c>
      <c r="AK201" s="8"/>
      <c r="AM201" s="6">
        <f t="shared" si="83"/>
        <v>66556</v>
      </c>
      <c r="AN201" s="4">
        <f t="shared" si="64"/>
        <v>3</v>
      </c>
    </row>
    <row r="202" spans="1:40" x14ac:dyDescent="0.2">
      <c r="A202" s="12" t="str">
        <f t="shared" si="38"/>
        <v>2012-13aprilE40000002</v>
      </c>
      <c r="B202" s="12">
        <f t="shared" si="84"/>
        <v>3</v>
      </c>
      <c r="C202" s="12" t="s">
        <v>68</v>
      </c>
      <c r="D202" s="12" t="s">
        <v>139</v>
      </c>
      <c r="E202" s="12" t="s">
        <v>21</v>
      </c>
      <c r="F202" s="12" t="s">
        <v>154</v>
      </c>
      <c r="G202" s="74" t="s">
        <v>245</v>
      </c>
      <c r="H202" s="12" t="s">
        <v>154</v>
      </c>
      <c r="I202" s="6">
        <f t="shared" si="80"/>
        <v>49253</v>
      </c>
      <c r="J202" s="6">
        <f t="shared" si="80"/>
        <v>64363</v>
      </c>
      <c r="K202" s="6">
        <f t="shared" si="80"/>
        <v>0</v>
      </c>
      <c r="L202" s="6">
        <f t="shared" si="80"/>
        <v>0</v>
      </c>
      <c r="M202" s="6" t="s">
        <v>205</v>
      </c>
      <c r="N202" s="6">
        <f t="shared" si="86"/>
        <v>0</v>
      </c>
      <c r="O202" s="6">
        <f t="shared" si="86"/>
        <v>0</v>
      </c>
      <c r="P202" s="6">
        <f t="shared" si="86"/>
        <v>61451</v>
      </c>
      <c r="Q202" s="6">
        <f t="shared" si="86"/>
        <v>64231</v>
      </c>
      <c r="R202" s="6">
        <f t="shared" si="86"/>
        <v>1212</v>
      </c>
      <c r="S202" s="6">
        <f t="shared" si="86"/>
        <v>202142</v>
      </c>
      <c r="T202" s="6">
        <f t="shared" si="86"/>
        <v>1195</v>
      </c>
      <c r="U202" s="6">
        <f t="shared" si="86"/>
        <v>10987</v>
      </c>
      <c r="V202" s="6">
        <f t="shared" si="86"/>
        <v>3260</v>
      </c>
      <c r="W202" s="6">
        <f t="shared" si="86"/>
        <v>54171</v>
      </c>
      <c r="X202" s="6">
        <f t="shared" si="86"/>
        <v>333</v>
      </c>
      <c r="Y202" s="6">
        <f t="shared" si="86"/>
        <v>202142</v>
      </c>
      <c r="Z202" s="6" t="s">
        <v>205</v>
      </c>
      <c r="AA202" s="6" t="s">
        <v>205</v>
      </c>
      <c r="AB202" s="6" t="s">
        <v>205</v>
      </c>
      <c r="AC202" s="6" t="s">
        <v>205</v>
      </c>
      <c r="AD202" s="6" t="s">
        <v>205</v>
      </c>
      <c r="AE202" s="6" t="s">
        <v>205</v>
      </c>
      <c r="AF202" s="6">
        <f t="shared" si="82"/>
        <v>10987</v>
      </c>
      <c r="AG202" s="6">
        <f t="shared" si="82"/>
        <v>164663</v>
      </c>
      <c r="AH202" s="6">
        <f t="shared" si="82"/>
        <v>60157</v>
      </c>
      <c r="AI202" s="6">
        <f t="shared" si="82"/>
        <v>159288</v>
      </c>
      <c r="AJ202" s="6">
        <f t="shared" si="85"/>
        <v>110792</v>
      </c>
      <c r="AK202" s="8"/>
      <c r="AM202" s="6">
        <f t="shared" si="83"/>
        <v>129598</v>
      </c>
      <c r="AN202" s="4">
        <f t="shared" si="64"/>
        <v>4</v>
      </c>
    </row>
    <row r="203" spans="1:40" x14ac:dyDescent="0.2">
      <c r="A203" s="12" t="str">
        <f t="shared" si="38"/>
        <v>2012-13mayE40000002</v>
      </c>
      <c r="B203" s="12">
        <f t="shared" si="84"/>
        <v>3</v>
      </c>
      <c r="C203" s="12" t="s">
        <v>68</v>
      </c>
      <c r="D203" s="12" t="s">
        <v>140</v>
      </c>
      <c r="E203" s="12" t="s">
        <v>21</v>
      </c>
      <c r="F203" s="12" t="s">
        <v>154</v>
      </c>
      <c r="G203" s="74" t="s">
        <v>245</v>
      </c>
      <c r="H203" s="12" t="s">
        <v>154</v>
      </c>
      <c r="I203" s="6">
        <f t="shared" si="80"/>
        <v>49745</v>
      </c>
      <c r="J203" s="6">
        <f t="shared" si="80"/>
        <v>66320</v>
      </c>
      <c r="K203" s="6">
        <f t="shared" si="80"/>
        <v>0</v>
      </c>
      <c r="L203" s="6">
        <f t="shared" si="80"/>
        <v>0</v>
      </c>
      <c r="M203" s="6" t="s">
        <v>205</v>
      </c>
      <c r="N203" s="6">
        <f t="shared" si="86"/>
        <v>0</v>
      </c>
      <c r="O203" s="6">
        <f t="shared" si="86"/>
        <v>0</v>
      </c>
      <c r="P203" s="6">
        <f t="shared" si="86"/>
        <v>63031</v>
      </c>
      <c r="Q203" s="6">
        <f t="shared" si="86"/>
        <v>66145</v>
      </c>
      <c r="R203" s="6">
        <f t="shared" si="86"/>
        <v>1721</v>
      </c>
      <c r="S203" s="6">
        <f t="shared" si="86"/>
        <v>215760</v>
      </c>
      <c r="T203" s="6">
        <f t="shared" si="86"/>
        <v>1351</v>
      </c>
      <c r="U203" s="6">
        <f t="shared" si="86"/>
        <v>11637</v>
      </c>
      <c r="V203" s="6">
        <f t="shared" si="86"/>
        <v>3664</v>
      </c>
      <c r="W203" s="6">
        <f t="shared" si="86"/>
        <v>57813</v>
      </c>
      <c r="X203" s="6">
        <f t="shared" si="86"/>
        <v>91</v>
      </c>
      <c r="Y203" s="6">
        <f t="shared" si="86"/>
        <v>215760</v>
      </c>
      <c r="Z203" s="6" t="s">
        <v>205</v>
      </c>
      <c r="AA203" s="6" t="s">
        <v>205</v>
      </c>
      <c r="AB203" s="6" t="s">
        <v>205</v>
      </c>
      <c r="AC203" s="6" t="s">
        <v>205</v>
      </c>
      <c r="AD203" s="6" t="s">
        <v>205</v>
      </c>
      <c r="AE203" s="6" t="s">
        <v>205</v>
      </c>
      <c r="AF203" s="6">
        <f t="shared" si="82"/>
        <v>11637</v>
      </c>
      <c r="AG203" s="6">
        <f t="shared" si="82"/>
        <v>168662</v>
      </c>
      <c r="AH203" s="6">
        <f t="shared" si="82"/>
        <v>63630</v>
      </c>
      <c r="AI203" s="6">
        <f t="shared" si="82"/>
        <v>167135</v>
      </c>
      <c r="AJ203" s="6">
        <f t="shared" si="85"/>
        <v>115204</v>
      </c>
      <c r="AK203" s="8"/>
      <c r="AM203" s="6">
        <f t="shared" si="83"/>
        <v>57160</v>
      </c>
      <c r="AN203" s="4">
        <f t="shared" si="64"/>
        <v>5</v>
      </c>
    </row>
    <row r="204" spans="1:40" x14ac:dyDescent="0.2">
      <c r="A204" s="12" t="str">
        <f t="shared" si="38"/>
        <v>2012-13juneE40000002</v>
      </c>
      <c r="B204" s="12">
        <f t="shared" si="84"/>
        <v>3</v>
      </c>
      <c r="C204" s="12" t="s">
        <v>68</v>
      </c>
      <c r="D204" s="12" t="s">
        <v>141</v>
      </c>
      <c r="E204" s="12" t="s">
        <v>21</v>
      </c>
      <c r="F204" s="12" t="s">
        <v>154</v>
      </c>
      <c r="G204" s="74" t="s">
        <v>245</v>
      </c>
      <c r="H204" s="12" t="s">
        <v>154</v>
      </c>
      <c r="I204" s="6">
        <f t="shared" si="80"/>
        <v>0</v>
      </c>
      <c r="J204" s="6">
        <f t="shared" si="80"/>
        <v>0</v>
      </c>
      <c r="K204" s="6">
        <f t="shared" si="80"/>
        <v>2660</v>
      </c>
      <c r="L204" s="6">
        <f t="shared" si="80"/>
        <v>3468</v>
      </c>
      <c r="M204" s="6" t="s">
        <v>205</v>
      </c>
      <c r="N204" s="6">
        <f t="shared" si="86"/>
        <v>45857</v>
      </c>
      <c r="O204" s="6">
        <f t="shared" si="86"/>
        <v>60083</v>
      </c>
      <c r="P204" s="6">
        <f t="shared" si="86"/>
        <v>60456</v>
      </c>
      <c r="Q204" s="6">
        <f t="shared" si="86"/>
        <v>63389</v>
      </c>
      <c r="R204" s="6">
        <f t="shared" si="86"/>
        <v>1703</v>
      </c>
      <c r="S204" s="6">
        <f t="shared" si="86"/>
        <v>214333</v>
      </c>
      <c r="T204" s="6">
        <f t="shared" si="86"/>
        <v>1261</v>
      </c>
      <c r="U204" s="6">
        <f t="shared" si="86"/>
        <v>11337</v>
      </c>
      <c r="V204" s="6">
        <f t="shared" si="86"/>
        <v>3549</v>
      </c>
      <c r="W204" s="6">
        <f t="shared" si="86"/>
        <v>55706</v>
      </c>
      <c r="X204" s="6">
        <f t="shared" si="86"/>
        <v>96</v>
      </c>
      <c r="Y204" s="6">
        <f t="shared" si="86"/>
        <v>214333</v>
      </c>
      <c r="Z204" s="6" t="s">
        <v>205</v>
      </c>
      <c r="AA204" s="6" t="s">
        <v>205</v>
      </c>
      <c r="AB204" s="6" t="s">
        <v>205</v>
      </c>
      <c r="AC204" s="6" t="s">
        <v>205</v>
      </c>
      <c r="AD204" s="6" t="s">
        <v>205</v>
      </c>
      <c r="AE204" s="6" t="s">
        <v>205</v>
      </c>
      <c r="AF204" s="6">
        <f t="shared" si="82"/>
        <v>11337</v>
      </c>
      <c r="AG204" s="6">
        <f t="shared" si="82"/>
        <v>168451</v>
      </c>
      <c r="AH204" s="6">
        <f t="shared" si="82"/>
        <v>61937</v>
      </c>
      <c r="AI204" s="6">
        <f t="shared" si="82"/>
        <v>162615</v>
      </c>
      <c r="AJ204" s="6">
        <f t="shared" si="85"/>
        <v>112278</v>
      </c>
      <c r="AK204" s="8"/>
      <c r="AM204" s="6">
        <f t="shared" si="83"/>
        <v>134799</v>
      </c>
      <c r="AN204" s="4">
        <f t="shared" si="64"/>
        <v>6</v>
      </c>
    </row>
    <row r="205" spans="1:40" x14ac:dyDescent="0.2">
      <c r="A205" s="12" t="str">
        <f t="shared" si="38"/>
        <v>2012-13julyE40000002</v>
      </c>
      <c r="B205" s="12">
        <f t="shared" si="84"/>
        <v>3</v>
      </c>
      <c r="C205" s="12" t="s">
        <v>68</v>
      </c>
      <c r="D205" s="12" t="s">
        <v>142</v>
      </c>
      <c r="E205" s="12" t="s">
        <v>21</v>
      </c>
      <c r="F205" s="12" t="s">
        <v>154</v>
      </c>
      <c r="G205" s="74" t="s">
        <v>245</v>
      </c>
      <c r="H205" s="12" t="s">
        <v>154</v>
      </c>
      <c r="I205" s="6">
        <f t="shared" si="80"/>
        <v>0</v>
      </c>
      <c r="J205" s="6">
        <f t="shared" si="80"/>
        <v>0</v>
      </c>
      <c r="K205" s="6">
        <f t="shared" si="80"/>
        <v>2355</v>
      </c>
      <c r="L205" s="6">
        <f t="shared" si="80"/>
        <v>3208</v>
      </c>
      <c r="M205" s="6" t="s">
        <v>205</v>
      </c>
      <c r="N205" s="6">
        <f t="shared" si="86"/>
        <v>48962</v>
      </c>
      <c r="O205" s="6">
        <f t="shared" si="86"/>
        <v>63742</v>
      </c>
      <c r="P205" s="6">
        <f t="shared" si="86"/>
        <v>63600</v>
      </c>
      <c r="Q205" s="6">
        <f t="shared" si="86"/>
        <v>66762</v>
      </c>
      <c r="R205" s="6">
        <f t="shared" si="86"/>
        <v>1864</v>
      </c>
      <c r="S205" s="6">
        <f t="shared" si="86"/>
        <v>223621</v>
      </c>
      <c r="T205" s="6">
        <f t="shared" si="86"/>
        <v>1485</v>
      </c>
      <c r="U205" s="6">
        <f t="shared" si="86"/>
        <v>11957</v>
      </c>
      <c r="V205" s="6">
        <f t="shared" si="86"/>
        <v>3590</v>
      </c>
      <c r="W205" s="6">
        <f t="shared" si="86"/>
        <v>59033</v>
      </c>
      <c r="X205" s="6">
        <f t="shared" si="86"/>
        <v>71</v>
      </c>
      <c r="Y205" s="6">
        <f t="shared" si="86"/>
        <v>223621</v>
      </c>
      <c r="Z205" s="6" t="s">
        <v>205</v>
      </c>
      <c r="AA205" s="6" t="s">
        <v>205</v>
      </c>
      <c r="AB205" s="6" t="s">
        <v>205</v>
      </c>
      <c r="AC205" s="6" t="s">
        <v>205</v>
      </c>
      <c r="AD205" s="6" t="s">
        <v>205</v>
      </c>
      <c r="AE205" s="6" t="s">
        <v>205</v>
      </c>
      <c r="AF205" s="6">
        <f t="shared" si="82"/>
        <v>11957</v>
      </c>
      <c r="AG205" s="6">
        <f t="shared" si="82"/>
        <v>175977</v>
      </c>
      <c r="AH205" s="6">
        <f t="shared" si="82"/>
        <v>65678</v>
      </c>
      <c r="AI205" s="6">
        <f t="shared" si="82"/>
        <v>169876</v>
      </c>
      <c r="AJ205" s="6">
        <f t="shared" si="85"/>
        <v>116408</v>
      </c>
      <c r="AK205" s="8"/>
      <c r="AM205" s="6">
        <f t="shared" si="83"/>
        <v>138302</v>
      </c>
      <c r="AN205" s="4">
        <f t="shared" si="64"/>
        <v>7</v>
      </c>
    </row>
    <row r="206" spans="1:40" x14ac:dyDescent="0.2">
      <c r="A206" s="12" t="str">
        <f t="shared" si="38"/>
        <v>2012-13augustE40000002</v>
      </c>
      <c r="B206" s="12">
        <f t="shared" si="84"/>
        <v>3</v>
      </c>
      <c r="C206" s="12" t="s">
        <v>68</v>
      </c>
      <c r="D206" s="12" t="s">
        <v>143</v>
      </c>
      <c r="E206" s="12" t="s">
        <v>21</v>
      </c>
      <c r="F206" s="12" t="s">
        <v>154</v>
      </c>
      <c r="G206" s="74" t="s">
        <v>245</v>
      </c>
      <c r="H206" s="12" t="s">
        <v>154</v>
      </c>
      <c r="I206" s="6">
        <f t="shared" si="80"/>
        <v>0</v>
      </c>
      <c r="J206" s="6">
        <f t="shared" si="80"/>
        <v>0</v>
      </c>
      <c r="K206" s="6">
        <f t="shared" si="80"/>
        <v>2477</v>
      </c>
      <c r="L206" s="6">
        <f t="shared" si="80"/>
        <v>3393</v>
      </c>
      <c r="M206" s="6" t="s">
        <v>205</v>
      </c>
      <c r="N206" s="6">
        <f t="shared" si="86"/>
        <v>47187</v>
      </c>
      <c r="O206" s="6">
        <f t="shared" si="86"/>
        <v>61519</v>
      </c>
      <c r="P206" s="6">
        <f t="shared" si="86"/>
        <v>61532</v>
      </c>
      <c r="Q206" s="6">
        <f t="shared" si="86"/>
        <v>64746</v>
      </c>
      <c r="R206" s="6">
        <f t="shared" si="86"/>
        <v>2307</v>
      </c>
      <c r="S206" s="6">
        <f t="shared" si="86"/>
        <v>209432</v>
      </c>
      <c r="T206" s="6">
        <f t="shared" si="86"/>
        <v>1181</v>
      </c>
      <c r="U206" s="6">
        <f t="shared" si="86"/>
        <v>11483</v>
      </c>
      <c r="V206" s="6">
        <f t="shared" si="86"/>
        <v>3582</v>
      </c>
      <c r="W206" s="6">
        <f t="shared" si="86"/>
        <v>56757</v>
      </c>
      <c r="X206" s="6">
        <f t="shared" si="86"/>
        <v>70</v>
      </c>
      <c r="Y206" s="6">
        <f t="shared" si="86"/>
        <v>209432</v>
      </c>
      <c r="Z206" s="6" t="s">
        <v>205</v>
      </c>
      <c r="AA206" s="6" t="s">
        <v>205</v>
      </c>
      <c r="AB206" s="6" t="s">
        <v>205</v>
      </c>
      <c r="AC206" s="6" t="s">
        <v>205</v>
      </c>
      <c r="AD206" s="6" t="s">
        <v>205</v>
      </c>
      <c r="AE206" s="6" t="s">
        <v>205</v>
      </c>
      <c r="AF206" s="6">
        <f t="shared" si="82"/>
        <v>11483</v>
      </c>
      <c r="AG206" s="6">
        <f t="shared" si="82"/>
        <v>168871</v>
      </c>
      <c r="AH206" s="6">
        <f t="shared" si="82"/>
        <v>62963</v>
      </c>
      <c r="AI206" s="6">
        <f t="shared" si="82"/>
        <v>163293</v>
      </c>
      <c r="AJ206" s="6">
        <f t="shared" si="85"/>
        <v>111856</v>
      </c>
      <c r="AK206" s="8"/>
      <c r="AM206" s="6">
        <f t="shared" si="83"/>
        <v>132359</v>
      </c>
      <c r="AN206" s="4">
        <f t="shared" si="64"/>
        <v>8</v>
      </c>
    </row>
    <row r="207" spans="1:40" x14ac:dyDescent="0.2">
      <c r="A207" s="12" t="str">
        <f t="shared" si="38"/>
        <v>2012-13septemberE40000002</v>
      </c>
      <c r="B207" s="12">
        <f t="shared" si="84"/>
        <v>3</v>
      </c>
      <c r="C207" s="12" t="s">
        <v>68</v>
      </c>
      <c r="D207" s="12" t="s">
        <v>144</v>
      </c>
      <c r="E207" s="12" t="s">
        <v>21</v>
      </c>
      <c r="F207" s="12" t="s">
        <v>154</v>
      </c>
      <c r="G207" s="74" t="s">
        <v>245</v>
      </c>
      <c r="H207" s="12" t="s">
        <v>154</v>
      </c>
      <c r="I207" s="6">
        <f t="shared" si="80"/>
        <v>0</v>
      </c>
      <c r="J207" s="6">
        <f t="shared" si="80"/>
        <v>0</v>
      </c>
      <c r="K207" s="6">
        <f t="shared" si="80"/>
        <v>2553</v>
      </c>
      <c r="L207" s="6">
        <f t="shared" si="80"/>
        <v>3445</v>
      </c>
      <c r="M207" s="6" t="s">
        <v>205</v>
      </c>
      <c r="N207" s="6">
        <f t="shared" si="86"/>
        <v>45871</v>
      </c>
      <c r="O207" s="6">
        <f t="shared" si="86"/>
        <v>60931</v>
      </c>
      <c r="P207" s="6">
        <f t="shared" si="86"/>
        <v>60644</v>
      </c>
      <c r="Q207" s="6">
        <f t="shared" si="86"/>
        <v>64204</v>
      </c>
      <c r="R207" s="6">
        <f t="shared" si="86"/>
        <v>1974</v>
      </c>
      <c r="S207" s="6">
        <f t="shared" si="86"/>
        <v>208960</v>
      </c>
      <c r="T207" s="6">
        <f t="shared" si="86"/>
        <v>1232</v>
      </c>
      <c r="U207" s="6">
        <f t="shared" si="86"/>
        <v>11358</v>
      </c>
      <c r="V207" s="6">
        <f t="shared" si="86"/>
        <v>3682</v>
      </c>
      <c r="W207" s="6">
        <f t="shared" si="86"/>
        <v>55921</v>
      </c>
      <c r="X207" s="6">
        <f t="shared" si="86"/>
        <v>99</v>
      </c>
      <c r="Y207" s="6">
        <f t="shared" si="86"/>
        <v>208960</v>
      </c>
      <c r="Z207" s="6" t="s">
        <v>205</v>
      </c>
      <c r="AA207" s="6" t="s">
        <v>205</v>
      </c>
      <c r="AB207" s="6" t="s">
        <v>205</v>
      </c>
      <c r="AC207" s="6" t="s">
        <v>205</v>
      </c>
      <c r="AD207" s="6" t="s">
        <v>205</v>
      </c>
      <c r="AE207" s="6" t="s">
        <v>205</v>
      </c>
      <c r="AF207" s="6">
        <f t="shared" si="82"/>
        <v>11358</v>
      </c>
      <c r="AG207" s="6">
        <f t="shared" si="82"/>
        <v>166771</v>
      </c>
      <c r="AH207" s="6">
        <f t="shared" si="82"/>
        <v>61743</v>
      </c>
      <c r="AI207" s="6">
        <f t="shared" si="82"/>
        <v>160724</v>
      </c>
      <c r="AJ207" s="6">
        <f t="shared" si="85"/>
        <v>110102</v>
      </c>
      <c r="AK207" s="8"/>
      <c r="AM207" s="6">
        <f t="shared" si="83"/>
        <v>133838</v>
      </c>
      <c r="AN207" s="4">
        <f t="shared" si="64"/>
        <v>9</v>
      </c>
    </row>
    <row r="208" spans="1:40" x14ac:dyDescent="0.2">
      <c r="A208" s="12" t="str">
        <f t="shared" si="38"/>
        <v>2012-13octoberE40000002</v>
      </c>
      <c r="B208" s="12">
        <f t="shared" si="84"/>
        <v>3</v>
      </c>
      <c r="C208" s="12" t="s">
        <v>68</v>
      </c>
      <c r="D208" s="12" t="s">
        <v>145</v>
      </c>
      <c r="E208" s="12" t="s">
        <v>21</v>
      </c>
      <c r="F208" s="12" t="s">
        <v>154</v>
      </c>
      <c r="G208" s="74" t="s">
        <v>245</v>
      </c>
      <c r="H208" s="12" t="s">
        <v>154</v>
      </c>
      <c r="I208" s="6">
        <f t="shared" si="80"/>
        <v>0</v>
      </c>
      <c r="J208" s="6">
        <f t="shared" si="80"/>
        <v>0</v>
      </c>
      <c r="K208" s="6">
        <f t="shared" si="80"/>
        <v>2594</v>
      </c>
      <c r="L208" s="6">
        <f t="shared" si="80"/>
        <v>3505</v>
      </c>
      <c r="M208" s="6" t="s">
        <v>205</v>
      </c>
      <c r="N208" s="6">
        <f t="shared" si="86"/>
        <v>50262</v>
      </c>
      <c r="O208" s="6">
        <f t="shared" si="86"/>
        <v>65599</v>
      </c>
      <c r="P208" s="6">
        <f t="shared" si="86"/>
        <v>65584</v>
      </c>
      <c r="Q208" s="6">
        <f t="shared" si="86"/>
        <v>68978</v>
      </c>
      <c r="R208" s="6">
        <f t="shared" si="86"/>
        <v>1038</v>
      </c>
      <c r="S208" s="6">
        <f t="shared" si="86"/>
        <v>213552</v>
      </c>
      <c r="T208" s="6">
        <f t="shared" si="86"/>
        <v>1187</v>
      </c>
      <c r="U208" s="6">
        <f t="shared" si="86"/>
        <v>11559</v>
      </c>
      <c r="V208" s="6">
        <f t="shared" si="86"/>
        <v>3707</v>
      </c>
      <c r="W208" s="6">
        <f t="shared" si="86"/>
        <v>57201</v>
      </c>
      <c r="X208" s="6">
        <f t="shared" si="86"/>
        <v>121</v>
      </c>
      <c r="Y208" s="6">
        <f t="shared" si="86"/>
        <v>213552</v>
      </c>
      <c r="Z208" s="6" t="s">
        <v>205</v>
      </c>
      <c r="AA208" s="6" t="s">
        <v>205</v>
      </c>
      <c r="AB208" s="6" t="s">
        <v>205</v>
      </c>
      <c r="AC208" s="6" t="s">
        <v>205</v>
      </c>
      <c r="AD208" s="6" t="s">
        <v>205</v>
      </c>
      <c r="AE208" s="6" t="s">
        <v>205</v>
      </c>
      <c r="AF208" s="6">
        <f t="shared" si="82"/>
        <v>11559</v>
      </c>
      <c r="AG208" s="6">
        <f t="shared" si="82"/>
        <v>174598</v>
      </c>
      <c r="AH208" s="6">
        <f t="shared" si="82"/>
        <v>63997</v>
      </c>
      <c r="AI208" s="6">
        <f t="shared" si="82"/>
        <v>168823</v>
      </c>
      <c r="AJ208" s="6">
        <f t="shared" si="85"/>
        <v>117478</v>
      </c>
      <c r="AK208" s="8"/>
      <c r="AM208" s="6">
        <f t="shared" si="83"/>
        <v>135882</v>
      </c>
      <c r="AN208" s="4">
        <f t="shared" si="64"/>
        <v>10</v>
      </c>
    </row>
    <row r="209" spans="1:40" x14ac:dyDescent="0.2">
      <c r="A209" s="12" t="str">
        <f t="shared" si="38"/>
        <v>2012-13novemberE40000002</v>
      </c>
      <c r="B209" s="12">
        <f t="shared" si="84"/>
        <v>3</v>
      </c>
      <c r="C209" s="12" t="s">
        <v>68</v>
      </c>
      <c r="D209" s="12" t="s">
        <v>146</v>
      </c>
      <c r="E209" s="12" t="s">
        <v>21</v>
      </c>
      <c r="F209" s="12" t="s">
        <v>154</v>
      </c>
      <c r="G209" s="74" t="s">
        <v>245</v>
      </c>
      <c r="H209" s="12" t="s">
        <v>154</v>
      </c>
      <c r="I209" s="6">
        <f t="shared" si="80"/>
        <v>0</v>
      </c>
      <c r="J209" s="6">
        <f t="shared" si="80"/>
        <v>0</v>
      </c>
      <c r="K209" s="6">
        <f t="shared" si="80"/>
        <v>2482</v>
      </c>
      <c r="L209" s="6">
        <f t="shared" si="80"/>
        <v>3486</v>
      </c>
      <c r="M209" s="6" t="s">
        <v>205</v>
      </c>
      <c r="N209" s="6">
        <f t="shared" si="86"/>
        <v>49486</v>
      </c>
      <c r="O209" s="6">
        <f t="shared" si="86"/>
        <v>64789</v>
      </c>
      <c r="P209" s="6">
        <f t="shared" si="86"/>
        <v>64673</v>
      </c>
      <c r="Q209" s="6">
        <f t="shared" si="86"/>
        <v>68156</v>
      </c>
      <c r="R209" s="6">
        <f t="shared" si="86"/>
        <v>1066</v>
      </c>
      <c r="S209" s="6">
        <f t="shared" si="86"/>
        <v>210297</v>
      </c>
      <c r="T209" s="6">
        <f t="shared" si="86"/>
        <v>1136</v>
      </c>
      <c r="U209" s="6">
        <f t="shared" si="86"/>
        <v>11074</v>
      </c>
      <c r="V209" s="6">
        <f t="shared" si="86"/>
        <v>3564</v>
      </c>
      <c r="W209" s="6">
        <f t="shared" si="86"/>
        <v>56996</v>
      </c>
      <c r="X209" s="6">
        <f t="shared" si="86"/>
        <v>94</v>
      </c>
      <c r="Y209" s="6">
        <f t="shared" si="86"/>
        <v>210297</v>
      </c>
      <c r="Z209" s="6" t="s">
        <v>205</v>
      </c>
      <c r="AA209" s="6" t="s">
        <v>205</v>
      </c>
      <c r="AB209" s="6" t="s">
        <v>205</v>
      </c>
      <c r="AC209" s="6" t="s">
        <v>205</v>
      </c>
      <c r="AD209" s="6" t="s">
        <v>205</v>
      </c>
      <c r="AE209" s="6" t="s">
        <v>205</v>
      </c>
      <c r="AF209" s="6">
        <f t="shared" si="82"/>
        <v>11074</v>
      </c>
      <c r="AG209" s="6">
        <f t="shared" si="82"/>
        <v>172430</v>
      </c>
      <c r="AH209" s="6">
        <f t="shared" si="82"/>
        <v>63933</v>
      </c>
      <c r="AI209" s="6">
        <f t="shared" si="82"/>
        <v>167465</v>
      </c>
      <c r="AJ209" s="6">
        <f t="shared" si="85"/>
        <v>116152</v>
      </c>
      <c r="AK209" s="8"/>
      <c r="AM209" s="6">
        <f t="shared" si="83"/>
        <v>133788</v>
      </c>
      <c r="AN209" s="4">
        <f t="shared" si="64"/>
        <v>11</v>
      </c>
    </row>
    <row r="210" spans="1:40" x14ac:dyDescent="0.2">
      <c r="A210" s="12" t="str">
        <f t="shared" si="38"/>
        <v>2012-13decemberE40000002</v>
      </c>
      <c r="B210" s="12">
        <f t="shared" si="84"/>
        <v>3</v>
      </c>
      <c r="C210" s="12" t="s">
        <v>68</v>
      </c>
      <c r="D210" s="12" t="s">
        <v>147</v>
      </c>
      <c r="E210" s="12" t="s">
        <v>21</v>
      </c>
      <c r="F210" s="12" t="s">
        <v>154</v>
      </c>
      <c r="G210" s="74" t="s">
        <v>245</v>
      </c>
      <c r="H210" s="12" t="s">
        <v>154</v>
      </c>
      <c r="I210" s="6">
        <f t="shared" ref="I210:L229" si="87">SUMIFS(I$314:I$1118,$C$314:$C$1118,$C210,$D$314:$D$1118,$D210,$B$314:$B$1118,$B210)</f>
        <v>0</v>
      </c>
      <c r="J210" s="6">
        <f t="shared" si="87"/>
        <v>0</v>
      </c>
      <c r="K210" s="6">
        <f t="shared" si="87"/>
        <v>2829</v>
      </c>
      <c r="L210" s="6">
        <f t="shared" si="87"/>
        <v>4080</v>
      </c>
      <c r="M210" s="6" t="s">
        <v>205</v>
      </c>
      <c r="N210" s="6">
        <f t="shared" ref="N210:Y219" si="88">SUMIFS(N$314:N$1118,$C$314:$C$1118,$C210,$D$314:$D$1118,$D210,$B$314:$B$1118,$B210)</f>
        <v>53063</v>
      </c>
      <c r="O210" s="6">
        <f t="shared" si="88"/>
        <v>74612</v>
      </c>
      <c r="P210" s="6">
        <f t="shared" si="88"/>
        <v>73069</v>
      </c>
      <c r="Q210" s="6">
        <f t="shared" si="88"/>
        <v>78519</v>
      </c>
      <c r="R210" s="6">
        <f t="shared" si="88"/>
        <v>3120</v>
      </c>
      <c r="S210" s="6">
        <f t="shared" si="88"/>
        <v>244038</v>
      </c>
      <c r="T210" s="6">
        <f t="shared" si="88"/>
        <v>1496</v>
      </c>
      <c r="U210" s="6">
        <f t="shared" si="88"/>
        <v>13379</v>
      </c>
      <c r="V210" s="6">
        <f t="shared" si="88"/>
        <v>4455</v>
      </c>
      <c r="W210" s="6">
        <f t="shared" si="88"/>
        <v>66731</v>
      </c>
      <c r="X210" s="6">
        <f t="shared" si="88"/>
        <v>84</v>
      </c>
      <c r="Y210" s="6">
        <f t="shared" si="88"/>
        <v>244038</v>
      </c>
      <c r="Z210" s="6" t="s">
        <v>205</v>
      </c>
      <c r="AA210" s="6" t="s">
        <v>205</v>
      </c>
      <c r="AB210" s="6" t="s">
        <v>205</v>
      </c>
      <c r="AC210" s="6" t="s">
        <v>205</v>
      </c>
      <c r="AD210" s="6" t="s">
        <v>205</v>
      </c>
      <c r="AE210" s="6" t="s">
        <v>205</v>
      </c>
      <c r="AF210" s="6">
        <f t="shared" ref="AF210:AI229" si="89">SUMIFS(AF$314:AF$1118,$C$314:$C$1118,$C210,$D$314:$D$1118,$D210,$B$314:$B$1118,$B210)</f>
        <v>13379</v>
      </c>
      <c r="AG210" s="6">
        <f t="shared" si="89"/>
        <v>192441</v>
      </c>
      <c r="AH210" s="6">
        <f t="shared" si="89"/>
        <v>74558</v>
      </c>
      <c r="AI210" s="6">
        <f t="shared" si="89"/>
        <v>185279</v>
      </c>
      <c r="AJ210" s="6">
        <f t="shared" si="85"/>
        <v>124207</v>
      </c>
      <c r="AK210" s="8"/>
      <c r="AM210" s="6">
        <f t="shared" si="83"/>
        <v>151793</v>
      </c>
      <c r="AN210" s="4">
        <f t="shared" si="64"/>
        <v>12</v>
      </c>
    </row>
    <row r="211" spans="1:40" x14ac:dyDescent="0.2">
      <c r="A211" s="12" t="str">
        <f t="shared" ref="A211:A327" si="90">C211&amp;D211&amp;G211</f>
        <v>2012-13januaryE40000002</v>
      </c>
      <c r="B211" s="12">
        <f t="shared" si="84"/>
        <v>3</v>
      </c>
      <c r="C211" s="12" t="s">
        <v>68</v>
      </c>
      <c r="D211" s="12" t="s">
        <v>148</v>
      </c>
      <c r="E211" s="12" t="s">
        <v>21</v>
      </c>
      <c r="F211" s="12" t="s">
        <v>154</v>
      </c>
      <c r="G211" s="74" t="s">
        <v>245</v>
      </c>
      <c r="H211" s="12" t="s">
        <v>154</v>
      </c>
      <c r="I211" s="6">
        <f t="shared" si="87"/>
        <v>0</v>
      </c>
      <c r="J211" s="6">
        <f t="shared" si="87"/>
        <v>0</v>
      </c>
      <c r="K211" s="6">
        <f t="shared" si="87"/>
        <v>2579</v>
      </c>
      <c r="L211" s="6">
        <f t="shared" si="87"/>
        <v>3607</v>
      </c>
      <c r="M211" s="6" t="s">
        <v>205</v>
      </c>
      <c r="N211" s="6">
        <f t="shared" si="88"/>
        <v>51278</v>
      </c>
      <c r="O211" s="6">
        <f t="shared" si="88"/>
        <v>68519</v>
      </c>
      <c r="P211" s="6">
        <f t="shared" si="88"/>
        <v>67881</v>
      </c>
      <c r="Q211" s="6">
        <f t="shared" si="88"/>
        <v>72005</v>
      </c>
      <c r="R211" s="6">
        <f t="shared" si="88"/>
        <v>2213</v>
      </c>
      <c r="S211" s="6">
        <f t="shared" si="88"/>
        <v>219757</v>
      </c>
      <c r="T211" s="6">
        <f t="shared" si="88"/>
        <v>1529</v>
      </c>
      <c r="U211" s="6">
        <f t="shared" si="88"/>
        <v>12074</v>
      </c>
      <c r="V211" s="6">
        <f t="shared" si="88"/>
        <v>4051</v>
      </c>
      <c r="W211" s="6">
        <f t="shared" si="88"/>
        <v>60713</v>
      </c>
      <c r="X211" s="6">
        <f t="shared" si="88"/>
        <v>69</v>
      </c>
      <c r="Y211" s="6">
        <f t="shared" si="88"/>
        <v>219757</v>
      </c>
      <c r="Z211" s="6" t="s">
        <v>205</v>
      </c>
      <c r="AA211" s="6" t="s">
        <v>205</v>
      </c>
      <c r="AB211" s="6" t="s">
        <v>205</v>
      </c>
      <c r="AC211" s="6" t="s">
        <v>205</v>
      </c>
      <c r="AD211" s="6" t="s">
        <v>205</v>
      </c>
      <c r="AE211" s="6" t="s">
        <v>205</v>
      </c>
      <c r="AF211" s="6">
        <f t="shared" si="89"/>
        <v>12074</v>
      </c>
      <c r="AG211" s="6">
        <f t="shared" si="89"/>
        <v>179383</v>
      </c>
      <c r="AH211" s="6">
        <f t="shared" si="89"/>
        <v>68398</v>
      </c>
      <c r="AI211" s="6">
        <f t="shared" si="89"/>
        <v>174141</v>
      </c>
      <c r="AJ211" s="6">
        <f t="shared" si="85"/>
        <v>119487</v>
      </c>
      <c r="AK211" s="8"/>
      <c r="AM211" s="6">
        <f t="shared" si="83"/>
        <v>135950</v>
      </c>
      <c r="AN211" s="4">
        <f t="shared" si="64"/>
        <v>1</v>
      </c>
    </row>
    <row r="212" spans="1:40" x14ac:dyDescent="0.2">
      <c r="A212" s="12" t="str">
        <f t="shared" si="90"/>
        <v>2012-13februaryE40000002</v>
      </c>
      <c r="B212" s="12">
        <f t="shared" si="84"/>
        <v>3</v>
      </c>
      <c r="C212" s="12" t="s">
        <v>68</v>
      </c>
      <c r="D212" s="12" t="s">
        <v>149</v>
      </c>
      <c r="E212" s="12" t="s">
        <v>21</v>
      </c>
      <c r="F212" s="12" t="s">
        <v>154</v>
      </c>
      <c r="G212" s="74" t="s">
        <v>245</v>
      </c>
      <c r="H212" s="12" t="s">
        <v>154</v>
      </c>
      <c r="I212" s="6">
        <f t="shared" si="87"/>
        <v>0</v>
      </c>
      <c r="J212" s="6">
        <f t="shared" si="87"/>
        <v>0</v>
      </c>
      <c r="K212" s="6">
        <f t="shared" si="87"/>
        <v>2538</v>
      </c>
      <c r="L212" s="6">
        <f t="shared" si="87"/>
        <v>3426</v>
      </c>
      <c r="M212" s="6" t="s">
        <v>205</v>
      </c>
      <c r="N212" s="6">
        <f t="shared" si="88"/>
        <v>45832</v>
      </c>
      <c r="O212" s="6">
        <f t="shared" si="88"/>
        <v>62228</v>
      </c>
      <c r="P212" s="6">
        <f t="shared" si="88"/>
        <v>61868</v>
      </c>
      <c r="Q212" s="6">
        <f t="shared" si="88"/>
        <v>65541</v>
      </c>
      <c r="R212" s="6">
        <f t="shared" si="88"/>
        <v>1486</v>
      </c>
      <c r="S212" s="6">
        <f t="shared" si="88"/>
        <v>197201</v>
      </c>
      <c r="T212" s="6">
        <f t="shared" si="88"/>
        <v>1387</v>
      </c>
      <c r="U212" s="6">
        <f t="shared" si="88"/>
        <v>10907</v>
      </c>
      <c r="V212" s="6">
        <f t="shared" si="88"/>
        <v>3639</v>
      </c>
      <c r="W212" s="6">
        <f t="shared" si="88"/>
        <v>54614</v>
      </c>
      <c r="X212" s="6">
        <f t="shared" si="88"/>
        <v>88</v>
      </c>
      <c r="Y212" s="6">
        <f t="shared" si="88"/>
        <v>197201</v>
      </c>
      <c r="Z212" s="6" t="s">
        <v>205</v>
      </c>
      <c r="AA212" s="6" t="s">
        <v>205</v>
      </c>
      <c r="AB212" s="6" t="s">
        <v>205</v>
      </c>
      <c r="AC212" s="6" t="s">
        <v>205</v>
      </c>
      <c r="AD212" s="6" t="s">
        <v>205</v>
      </c>
      <c r="AE212" s="6" t="s">
        <v>205</v>
      </c>
      <c r="AF212" s="6">
        <f t="shared" si="89"/>
        <v>10907</v>
      </c>
      <c r="AG212" s="6">
        <f t="shared" si="89"/>
        <v>161822</v>
      </c>
      <c r="AH212" s="6">
        <f t="shared" si="89"/>
        <v>61032</v>
      </c>
      <c r="AI212" s="6">
        <f t="shared" si="89"/>
        <v>156955</v>
      </c>
      <c r="AJ212" s="6">
        <f t="shared" si="85"/>
        <v>107829</v>
      </c>
      <c r="AK212" s="8"/>
      <c r="AM212" s="6">
        <f t="shared" si="83"/>
        <v>123897</v>
      </c>
      <c r="AN212" s="4">
        <f t="shared" si="64"/>
        <v>2</v>
      </c>
    </row>
    <row r="213" spans="1:40" x14ac:dyDescent="0.2">
      <c r="A213" s="12" t="str">
        <f t="shared" si="90"/>
        <v>2012-13marchE40000002</v>
      </c>
      <c r="B213" s="12">
        <f t="shared" si="84"/>
        <v>3</v>
      </c>
      <c r="C213" s="12" t="s">
        <v>68</v>
      </c>
      <c r="D213" s="12" t="s">
        <v>150</v>
      </c>
      <c r="E213" s="12" t="s">
        <v>21</v>
      </c>
      <c r="F213" s="12" t="s">
        <v>154</v>
      </c>
      <c r="G213" s="74" t="s">
        <v>245</v>
      </c>
      <c r="H213" s="12" t="s">
        <v>154</v>
      </c>
      <c r="I213" s="6">
        <f t="shared" si="87"/>
        <v>0</v>
      </c>
      <c r="J213" s="6">
        <f t="shared" si="87"/>
        <v>0</v>
      </c>
      <c r="K213" s="6">
        <f t="shared" si="87"/>
        <v>2800</v>
      </c>
      <c r="L213" s="6">
        <f t="shared" si="87"/>
        <v>3898</v>
      </c>
      <c r="M213" s="6" t="s">
        <v>205</v>
      </c>
      <c r="N213" s="6">
        <f t="shared" si="88"/>
        <v>50491</v>
      </c>
      <c r="O213" s="6">
        <f t="shared" si="88"/>
        <v>71500</v>
      </c>
      <c r="P213" s="6">
        <f t="shared" si="88"/>
        <v>70239</v>
      </c>
      <c r="Q213" s="6">
        <f t="shared" si="88"/>
        <v>75266</v>
      </c>
      <c r="R213" s="6">
        <f t="shared" si="88"/>
        <v>1458</v>
      </c>
      <c r="S213" s="6">
        <f t="shared" si="88"/>
        <v>221647</v>
      </c>
      <c r="T213" s="6">
        <f t="shared" si="88"/>
        <v>1653</v>
      </c>
      <c r="U213" s="6">
        <f t="shared" si="88"/>
        <v>12298</v>
      </c>
      <c r="V213" s="6">
        <f t="shared" si="88"/>
        <v>4409</v>
      </c>
      <c r="W213" s="6">
        <f t="shared" si="88"/>
        <v>63744</v>
      </c>
      <c r="X213" s="6">
        <f t="shared" si="88"/>
        <v>153</v>
      </c>
      <c r="Y213" s="6">
        <f t="shared" si="88"/>
        <v>221647</v>
      </c>
      <c r="Z213" s="6" t="s">
        <v>205</v>
      </c>
      <c r="AA213" s="6" t="s">
        <v>205</v>
      </c>
      <c r="AB213" s="6" t="s">
        <v>205</v>
      </c>
      <c r="AC213" s="6" t="s">
        <v>205</v>
      </c>
      <c r="AD213" s="6" t="s">
        <v>205</v>
      </c>
      <c r="AE213" s="6" t="s">
        <v>205</v>
      </c>
      <c r="AF213" s="6">
        <f t="shared" si="89"/>
        <v>12298</v>
      </c>
      <c r="AG213" s="6">
        <f t="shared" si="89"/>
        <v>184353</v>
      </c>
      <c r="AH213" s="6">
        <f t="shared" si="89"/>
        <v>70866</v>
      </c>
      <c r="AI213" s="6">
        <f t="shared" si="89"/>
        <v>178920</v>
      </c>
      <c r="AJ213" s="6">
        <f t="shared" si="85"/>
        <v>120910</v>
      </c>
      <c r="AK213" s="8"/>
      <c r="AM213" s="6">
        <f t="shared" si="83"/>
        <v>137722</v>
      </c>
      <c r="AN213" s="4">
        <f t="shared" si="64"/>
        <v>3</v>
      </c>
    </row>
    <row r="214" spans="1:40" x14ac:dyDescent="0.2">
      <c r="A214" s="12" t="str">
        <f t="shared" si="90"/>
        <v>2013-14aprilE40000002</v>
      </c>
      <c r="B214" s="12">
        <f t="shared" si="84"/>
        <v>3</v>
      </c>
      <c r="C214" s="12" t="s">
        <v>69</v>
      </c>
      <c r="D214" s="12" t="s">
        <v>139</v>
      </c>
      <c r="E214" s="12" t="s">
        <v>21</v>
      </c>
      <c r="F214" s="12" t="s">
        <v>154</v>
      </c>
      <c r="G214" s="74" t="s">
        <v>245</v>
      </c>
      <c r="H214" s="12" t="s">
        <v>154</v>
      </c>
      <c r="I214" s="6">
        <f t="shared" si="87"/>
        <v>0</v>
      </c>
      <c r="J214" s="6">
        <f t="shared" si="87"/>
        <v>0</v>
      </c>
      <c r="K214" s="6">
        <f t="shared" si="87"/>
        <v>2552</v>
      </c>
      <c r="L214" s="6">
        <f t="shared" si="87"/>
        <v>3438</v>
      </c>
      <c r="M214" s="6" t="s">
        <v>205</v>
      </c>
      <c r="N214" s="6">
        <f t="shared" si="88"/>
        <v>49754</v>
      </c>
      <c r="O214" s="6">
        <f t="shared" si="88"/>
        <v>67486</v>
      </c>
      <c r="P214" s="6">
        <f t="shared" si="88"/>
        <v>67331</v>
      </c>
      <c r="Q214" s="6">
        <f t="shared" si="88"/>
        <v>70800</v>
      </c>
      <c r="R214" s="6">
        <f t="shared" si="88"/>
        <v>3232</v>
      </c>
      <c r="S214" s="6">
        <f t="shared" si="88"/>
        <v>216984</v>
      </c>
      <c r="T214" s="6">
        <f t="shared" si="88"/>
        <v>1185</v>
      </c>
      <c r="U214" s="6">
        <f t="shared" si="88"/>
        <v>10007</v>
      </c>
      <c r="V214" s="6">
        <f t="shared" si="88"/>
        <v>3941</v>
      </c>
      <c r="W214" s="6">
        <f t="shared" si="88"/>
        <v>56925</v>
      </c>
      <c r="X214" s="6">
        <f t="shared" si="88"/>
        <v>93</v>
      </c>
      <c r="Y214" s="6">
        <f t="shared" si="88"/>
        <v>216984</v>
      </c>
      <c r="Z214" s="6" t="s">
        <v>205</v>
      </c>
      <c r="AA214" s="6" t="s">
        <v>205</v>
      </c>
      <c r="AB214" s="6" t="s">
        <v>205</v>
      </c>
      <c r="AC214" s="6" t="s">
        <v>205</v>
      </c>
      <c r="AD214" s="6" t="s">
        <v>205</v>
      </c>
      <c r="AE214" s="6" t="s">
        <v>205</v>
      </c>
      <c r="AF214" s="6">
        <f t="shared" si="89"/>
        <v>10007</v>
      </c>
      <c r="AG214" s="6">
        <f t="shared" si="89"/>
        <v>159260</v>
      </c>
      <c r="AH214" s="6">
        <f t="shared" si="89"/>
        <v>61423</v>
      </c>
      <c r="AI214" s="6">
        <f t="shared" si="89"/>
        <v>158034</v>
      </c>
      <c r="AJ214" s="6">
        <f t="shared" si="85"/>
        <v>107708</v>
      </c>
      <c r="AK214" s="8"/>
      <c r="AM214" s="6">
        <f t="shared" si="83"/>
        <v>137324</v>
      </c>
      <c r="AN214" s="4">
        <f t="shared" si="64"/>
        <v>4</v>
      </c>
    </row>
    <row r="215" spans="1:40" x14ac:dyDescent="0.2">
      <c r="A215" s="12" t="str">
        <f t="shared" si="90"/>
        <v>2013-14mayE40000002</v>
      </c>
      <c r="B215" s="12">
        <f t="shared" si="84"/>
        <v>3</v>
      </c>
      <c r="C215" s="12" t="s">
        <v>69</v>
      </c>
      <c r="D215" s="12" t="s">
        <v>140</v>
      </c>
      <c r="E215" s="12" t="s">
        <v>21</v>
      </c>
      <c r="F215" s="12" t="s">
        <v>154</v>
      </c>
      <c r="G215" s="74" t="s">
        <v>245</v>
      </c>
      <c r="H215" s="12" t="s">
        <v>154</v>
      </c>
      <c r="I215" s="6">
        <f t="shared" si="87"/>
        <v>0</v>
      </c>
      <c r="J215" s="6">
        <f t="shared" si="87"/>
        <v>0</v>
      </c>
      <c r="K215" s="6">
        <f t="shared" si="87"/>
        <v>2653</v>
      </c>
      <c r="L215" s="6">
        <f t="shared" si="87"/>
        <v>3398</v>
      </c>
      <c r="M215" s="6" t="s">
        <v>205</v>
      </c>
      <c r="N215" s="6">
        <f t="shared" si="88"/>
        <v>51572</v>
      </c>
      <c r="O215" s="6">
        <f t="shared" si="88"/>
        <v>67775</v>
      </c>
      <c r="P215" s="6">
        <f t="shared" si="88"/>
        <v>68162</v>
      </c>
      <c r="Q215" s="6">
        <f t="shared" si="88"/>
        <v>71040</v>
      </c>
      <c r="R215" s="6">
        <f t="shared" si="88"/>
        <v>2503</v>
      </c>
      <c r="S215" s="6">
        <f t="shared" si="88"/>
        <v>216031</v>
      </c>
      <c r="T215" s="6">
        <f t="shared" si="88"/>
        <v>1032</v>
      </c>
      <c r="U215" s="6">
        <f t="shared" si="88"/>
        <v>9109</v>
      </c>
      <c r="V215" s="6">
        <f t="shared" si="88"/>
        <v>3583</v>
      </c>
      <c r="W215" s="6">
        <f t="shared" si="88"/>
        <v>57281</v>
      </c>
      <c r="X215" s="6">
        <f t="shared" si="88"/>
        <v>47</v>
      </c>
      <c r="Y215" s="6">
        <f t="shared" si="88"/>
        <v>216031</v>
      </c>
      <c r="Z215" s="6" t="s">
        <v>205</v>
      </c>
      <c r="AA215" s="6" t="s">
        <v>205</v>
      </c>
      <c r="AB215" s="6" t="s">
        <v>205</v>
      </c>
      <c r="AC215" s="6" t="s">
        <v>205</v>
      </c>
      <c r="AD215" s="6" t="s">
        <v>205</v>
      </c>
      <c r="AE215" s="6" t="s">
        <v>205</v>
      </c>
      <c r="AF215" s="6">
        <f t="shared" si="89"/>
        <v>9109</v>
      </c>
      <c r="AG215" s="6">
        <f t="shared" si="89"/>
        <v>160525</v>
      </c>
      <c r="AH215" s="6">
        <f t="shared" si="89"/>
        <v>61641</v>
      </c>
      <c r="AI215" s="6">
        <f t="shared" si="89"/>
        <v>161121</v>
      </c>
      <c r="AJ215" s="6">
        <f t="shared" si="85"/>
        <v>110866</v>
      </c>
      <c r="AK215" s="8"/>
      <c r="AM215" s="6">
        <f t="shared" si="83"/>
        <v>137580</v>
      </c>
      <c r="AN215" s="4">
        <f t="shared" si="64"/>
        <v>5</v>
      </c>
    </row>
    <row r="216" spans="1:40" x14ac:dyDescent="0.2">
      <c r="A216" s="12" t="str">
        <f t="shared" si="90"/>
        <v>2013-14juneE40000002</v>
      </c>
      <c r="B216" s="12">
        <f t="shared" si="84"/>
        <v>3</v>
      </c>
      <c r="C216" s="12" t="s">
        <v>69</v>
      </c>
      <c r="D216" s="12" t="s">
        <v>141</v>
      </c>
      <c r="E216" s="12" t="s">
        <v>21</v>
      </c>
      <c r="F216" s="12" t="s">
        <v>154</v>
      </c>
      <c r="G216" s="74" t="s">
        <v>245</v>
      </c>
      <c r="H216" s="12" t="s">
        <v>154</v>
      </c>
      <c r="I216" s="6">
        <f t="shared" si="87"/>
        <v>0</v>
      </c>
      <c r="J216" s="6">
        <f t="shared" si="87"/>
        <v>0</v>
      </c>
      <c r="K216" s="6">
        <f t="shared" si="87"/>
        <v>2376</v>
      </c>
      <c r="L216" s="6">
        <f t="shared" si="87"/>
        <v>3095</v>
      </c>
      <c r="M216" s="6" t="s">
        <v>205</v>
      </c>
      <c r="N216" s="6">
        <f t="shared" si="88"/>
        <v>48503</v>
      </c>
      <c r="O216" s="6">
        <f t="shared" si="88"/>
        <v>64588</v>
      </c>
      <c r="P216" s="6">
        <f t="shared" si="88"/>
        <v>64600</v>
      </c>
      <c r="Q216" s="6">
        <f t="shared" si="88"/>
        <v>67539</v>
      </c>
      <c r="R216" s="6">
        <f t="shared" si="88"/>
        <v>2766</v>
      </c>
      <c r="S216" s="6">
        <f t="shared" si="88"/>
        <v>209353</v>
      </c>
      <c r="T216" s="6">
        <f t="shared" si="88"/>
        <v>1000</v>
      </c>
      <c r="U216" s="6">
        <f t="shared" si="88"/>
        <v>9403</v>
      </c>
      <c r="V216" s="6">
        <f t="shared" si="88"/>
        <v>3063</v>
      </c>
      <c r="W216" s="6">
        <f t="shared" si="88"/>
        <v>55819</v>
      </c>
      <c r="X216" s="6">
        <f t="shared" si="88"/>
        <v>60</v>
      </c>
      <c r="Y216" s="6">
        <f t="shared" si="88"/>
        <v>209353</v>
      </c>
      <c r="Z216" s="6" t="s">
        <v>205</v>
      </c>
      <c r="AA216" s="6" t="s">
        <v>205</v>
      </c>
      <c r="AB216" s="6" t="s">
        <v>205</v>
      </c>
      <c r="AC216" s="6" t="s">
        <v>205</v>
      </c>
      <c r="AD216" s="6" t="s">
        <v>205</v>
      </c>
      <c r="AE216" s="6" t="s">
        <v>205</v>
      </c>
      <c r="AF216" s="6">
        <f t="shared" si="89"/>
        <v>9403</v>
      </c>
      <c r="AG216" s="6">
        <f t="shared" si="89"/>
        <v>155414</v>
      </c>
      <c r="AH216" s="6">
        <f t="shared" si="89"/>
        <v>59737</v>
      </c>
      <c r="AI216" s="6">
        <f t="shared" si="89"/>
        <v>155142</v>
      </c>
      <c r="AJ216" s="6">
        <f t="shared" si="85"/>
        <v>106574</v>
      </c>
      <c r="AK216" s="8"/>
      <c r="AM216" s="6">
        <f t="shared" si="83"/>
        <v>135078</v>
      </c>
      <c r="AN216" s="4">
        <f t="shared" si="64"/>
        <v>6</v>
      </c>
    </row>
    <row r="217" spans="1:40" x14ac:dyDescent="0.2">
      <c r="A217" s="12" t="str">
        <f t="shared" si="90"/>
        <v>2013-14julyE40000002</v>
      </c>
      <c r="B217" s="12">
        <f t="shared" si="84"/>
        <v>3</v>
      </c>
      <c r="C217" s="12" t="s">
        <v>69</v>
      </c>
      <c r="D217" s="12" t="s">
        <v>142</v>
      </c>
      <c r="E217" s="12" t="s">
        <v>21</v>
      </c>
      <c r="F217" s="12" t="s">
        <v>154</v>
      </c>
      <c r="G217" s="74" t="s">
        <v>245</v>
      </c>
      <c r="H217" s="12" t="s">
        <v>154</v>
      </c>
      <c r="I217" s="6">
        <f t="shared" si="87"/>
        <v>0</v>
      </c>
      <c r="J217" s="6">
        <f t="shared" si="87"/>
        <v>0</v>
      </c>
      <c r="K217" s="6">
        <f t="shared" si="87"/>
        <v>2503</v>
      </c>
      <c r="L217" s="6">
        <f t="shared" si="87"/>
        <v>3414</v>
      </c>
      <c r="M217" s="6" t="s">
        <v>205</v>
      </c>
      <c r="N217" s="6">
        <f t="shared" si="88"/>
        <v>49843</v>
      </c>
      <c r="O217" s="6">
        <f t="shared" si="88"/>
        <v>69639</v>
      </c>
      <c r="P217" s="6">
        <f t="shared" si="88"/>
        <v>68872</v>
      </c>
      <c r="Q217" s="6">
        <f t="shared" si="88"/>
        <v>72888</v>
      </c>
      <c r="R217" s="6">
        <f t="shared" si="88"/>
        <v>4768</v>
      </c>
      <c r="S217" s="6">
        <f t="shared" si="88"/>
        <v>236218</v>
      </c>
      <c r="T217" s="6">
        <f t="shared" si="88"/>
        <v>1143</v>
      </c>
      <c r="U217" s="6">
        <f t="shared" si="88"/>
        <v>11240</v>
      </c>
      <c r="V217" s="6">
        <f t="shared" si="88"/>
        <v>3325</v>
      </c>
      <c r="W217" s="6">
        <f t="shared" si="88"/>
        <v>61455</v>
      </c>
      <c r="X217" s="6">
        <f t="shared" si="88"/>
        <v>43</v>
      </c>
      <c r="Y217" s="6">
        <f t="shared" si="88"/>
        <v>236218</v>
      </c>
      <c r="Z217" s="6" t="s">
        <v>205</v>
      </c>
      <c r="AA217" s="6" t="s">
        <v>205</v>
      </c>
      <c r="AB217" s="6" t="s">
        <v>205</v>
      </c>
      <c r="AC217" s="6" t="s">
        <v>205</v>
      </c>
      <c r="AD217" s="6" t="s">
        <v>205</v>
      </c>
      <c r="AE217" s="6" t="s">
        <v>205</v>
      </c>
      <c r="AF217" s="6">
        <f t="shared" si="89"/>
        <v>11240</v>
      </c>
      <c r="AG217" s="6">
        <f t="shared" si="89"/>
        <v>168870</v>
      </c>
      <c r="AH217" s="6">
        <f t="shared" si="89"/>
        <v>65592</v>
      </c>
      <c r="AI217" s="6">
        <f t="shared" si="89"/>
        <v>166986</v>
      </c>
      <c r="AJ217" s="6">
        <f t="shared" si="85"/>
        <v>113522</v>
      </c>
      <c r="AK217" s="8"/>
      <c r="AM217" s="6">
        <f t="shared" si="83"/>
        <v>148726</v>
      </c>
      <c r="AN217" s="4">
        <f t="shared" si="64"/>
        <v>7</v>
      </c>
    </row>
    <row r="218" spans="1:40" x14ac:dyDescent="0.2">
      <c r="A218" s="12" t="str">
        <f t="shared" si="90"/>
        <v>2013-14augustE40000002</v>
      </c>
      <c r="B218" s="12">
        <f t="shared" si="84"/>
        <v>3</v>
      </c>
      <c r="C218" s="12" t="s">
        <v>69</v>
      </c>
      <c r="D218" s="12" t="s">
        <v>143</v>
      </c>
      <c r="E218" s="12" t="s">
        <v>21</v>
      </c>
      <c r="F218" s="12" t="s">
        <v>154</v>
      </c>
      <c r="G218" s="74" t="s">
        <v>245</v>
      </c>
      <c r="H218" s="12" t="s">
        <v>154</v>
      </c>
      <c r="I218" s="6">
        <f t="shared" si="87"/>
        <v>0</v>
      </c>
      <c r="J218" s="6">
        <f t="shared" si="87"/>
        <v>0</v>
      </c>
      <c r="K218" s="6">
        <f t="shared" si="87"/>
        <v>2321</v>
      </c>
      <c r="L218" s="6">
        <f t="shared" si="87"/>
        <v>3183</v>
      </c>
      <c r="M218" s="6" t="s">
        <v>205</v>
      </c>
      <c r="N218" s="6">
        <f t="shared" si="88"/>
        <v>49357</v>
      </c>
      <c r="O218" s="6">
        <f t="shared" si="88"/>
        <v>67355</v>
      </c>
      <c r="P218" s="6">
        <f t="shared" si="88"/>
        <v>66868</v>
      </c>
      <c r="Q218" s="6">
        <f t="shared" si="88"/>
        <v>70357</v>
      </c>
      <c r="R218" s="6">
        <f t="shared" si="88"/>
        <v>2494</v>
      </c>
      <c r="S218" s="6">
        <f t="shared" si="88"/>
        <v>216331</v>
      </c>
      <c r="T218" s="6">
        <f t="shared" si="88"/>
        <v>1051</v>
      </c>
      <c r="U218" s="6">
        <f t="shared" si="88"/>
        <v>10695</v>
      </c>
      <c r="V218" s="6">
        <f t="shared" si="88"/>
        <v>3279</v>
      </c>
      <c r="W218" s="6">
        <f t="shared" si="88"/>
        <v>58587</v>
      </c>
      <c r="X218" s="6">
        <f t="shared" si="88"/>
        <v>39</v>
      </c>
      <c r="Y218" s="6">
        <f t="shared" si="88"/>
        <v>216331</v>
      </c>
      <c r="Z218" s="6" t="s">
        <v>205</v>
      </c>
      <c r="AA218" s="6" t="s">
        <v>205</v>
      </c>
      <c r="AB218" s="6" t="s">
        <v>205</v>
      </c>
      <c r="AC218" s="6" t="s">
        <v>205</v>
      </c>
      <c r="AD218" s="6" t="s">
        <v>205</v>
      </c>
      <c r="AE218" s="6" t="s">
        <v>205</v>
      </c>
      <c r="AF218" s="6">
        <f t="shared" si="89"/>
        <v>10695</v>
      </c>
      <c r="AG218" s="6">
        <f t="shared" si="89"/>
        <v>162674</v>
      </c>
      <c r="AH218" s="6">
        <f t="shared" si="89"/>
        <v>62575</v>
      </c>
      <c r="AI218" s="6">
        <f t="shared" si="89"/>
        <v>161045</v>
      </c>
      <c r="AJ218" s="6">
        <f t="shared" si="85"/>
        <v>109747</v>
      </c>
      <c r="AK218" s="8"/>
      <c r="AM218" s="6">
        <f t="shared" si="83"/>
        <v>136088</v>
      </c>
      <c r="AN218" s="4">
        <f t="shared" si="64"/>
        <v>8</v>
      </c>
    </row>
    <row r="219" spans="1:40" x14ac:dyDescent="0.2">
      <c r="A219" s="12" t="str">
        <f t="shared" si="90"/>
        <v>2013-14septemberE40000002</v>
      </c>
      <c r="B219" s="12">
        <f t="shared" si="84"/>
        <v>3</v>
      </c>
      <c r="C219" s="12" t="s">
        <v>69</v>
      </c>
      <c r="D219" s="12" t="s">
        <v>144</v>
      </c>
      <c r="E219" s="12" t="s">
        <v>21</v>
      </c>
      <c r="F219" s="12" t="s">
        <v>154</v>
      </c>
      <c r="G219" s="74" t="s">
        <v>245</v>
      </c>
      <c r="H219" s="12" t="s">
        <v>154</v>
      </c>
      <c r="I219" s="6">
        <f t="shared" si="87"/>
        <v>0</v>
      </c>
      <c r="J219" s="6">
        <f t="shared" si="87"/>
        <v>0</v>
      </c>
      <c r="K219" s="6">
        <f t="shared" si="87"/>
        <v>2204</v>
      </c>
      <c r="L219" s="6">
        <f t="shared" si="87"/>
        <v>2999</v>
      </c>
      <c r="M219" s="6" t="s">
        <v>205</v>
      </c>
      <c r="N219" s="6">
        <f t="shared" si="88"/>
        <v>47261</v>
      </c>
      <c r="O219" s="6">
        <f t="shared" si="88"/>
        <v>66184</v>
      </c>
      <c r="P219" s="6">
        <f t="shared" si="88"/>
        <v>65387</v>
      </c>
      <c r="Q219" s="6">
        <f t="shared" si="88"/>
        <v>69022</v>
      </c>
      <c r="R219" s="6">
        <f t="shared" si="88"/>
        <v>1239</v>
      </c>
      <c r="S219" s="6">
        <f t="shared" si="88"/>
        <v>214368</v>
      </c>
      <c r="T219" s="6">
        <f t="shared" si="88"/>
        <v>1016</v>
      </c>
      <c r="U219" s="6">
        <f t="shared" si="88"/>
        <v>9873</v>
      </c>
      <c r="V219" s="6">
        <f t="shared" si="88"/>
        <v>2969</v>
      </c>
      <c r="W219" s="6">
        <f t="shared" si="88"/>
        <v>55672</v>
      </c>
      <c r="X219" s="6">
        <f t="shared" si="88"/>
        <v>106</v>
      </c>
      <c r="Y219" s="6">
        <f t="shared" si="88"/>
        <v>214368</v>
      </c>
      <c r="Z219" s="6" t="s">
        <v>205</v>
      </c>
      <c r="AA219" s="6" t="s">
        <v>205</v>
      </c>
      <c r="AB219" s="6" t="s">
        <v>205</v>
      </c>
      <c r="AC219" s="6" t="s">
        <v>205</v>
      </c>
      <c r="AD219" s="6" t="s">
        <v>205</v>
      </c>
      <c r="AE219" s="6" t="s">
        <v>205</v>
      </c>
      <c r="AF219" s="6">
        <f t="shared" si="89"/>
        <v>9873</v>
      </c>
      <c r="AG219" s="6">
        <f t="shared" si="89"/>
        <v>155717</v>
      </c>
      <c r="AH219" s="6">
        <f t="shared" si="89"/>
        <v>59387</v>
      </c>
      <c r="AI219" s="6">
        <f t="shared" si="89"/>
        <v>155169</v>
      </c>
      <c r="AJ219" s="6">
        <f t="shared" si="85"/>
        <v>107222</v>
      </c>
      <c r="AK219" s="8"/>
      <c r="AM219" s="6">
        <f t="shared" si="83"/>
        <v>137144</v>
      </c>
      <c r="AN219" s="4">
        <f t="shared" si="64"/>
        <v>9</v>
      </c>
    </row>
    <row r="220" spans="1:40" x14ac:dyDescent="0.2">
      <c r="A220" s="12" t="str">
        <f t="shared" si="90"/>
        <v>2013-14octoberE40000002</v>
      </c>
      <c r="B220" s="12">
        <f t="shared" si="84"/>
        <v>3</v>
      </c>
      <c r="C220" s="12" t="s">
        <v>69</v>
      </c>
      <c r="D220" s="12" t="s">
        <v>145</v>
      </c>
      <c r="E220" s="12" t="s">
        <v>21</v>
      </c>
      <c r="F220" s="12" t="s">
        <v>154</v>
      </c>
      <c r="G220" s="74" t="s">
        <v>245</v>
      </c>
      <c r="H220" s="12" t="s">
        <v>154</v>
      </c>
      <c r="I220" s="6">
        <f t="shared" si="87"/>
        <v>0</v>
      </c>
      <c r="J220" s="6">
        <f t="shared" si="87"/>
        <v>0</v>
      </c>
      <c r="K220" s="6">
        <f t="shared" si="87"/>
        <v>2304</v>
      </c>
      <c r="L220" s="6">
        <f t="shared" si="87"/>
        <v>3179</v>
      </c>
      <c r="M220" s="6" t="s">
        <v>205</v>
      </c>
      <c r="N220" s="6">
        <f t="shared" ref="N220:Y229" si="91">SUMIFS(N$314:N$1118,$C$314:$C$1118,$C220,$D$314:$D$1118,$D220,$B$314:$B$1118,$B220)</f>
        <v>50099</v>
      </c>
      <c r="O220" s="6">
        <f t="shared" si="91"/>
        <v>71131</v>
      </c>
      <c r="P220" s="6">
        <f t="shared" si="91"/>
        <v>70346</v>
      </c>
      <c r="Q220" s="6">
        <f t="shared" si="91"/>
        <v>74133</v>
      </c>
      <c r="R220" s="6">
        <f t="shared" si="91"/>
        <v>1244</v>
      </c>
      <c r="S220" s="6">
        <f t="shared" si="91"/>
        <v>227256</v>
      </c>
      <c r="T220" s="6">
        <f t="shared" si="91"/>
        <v>1085</v>
      </c>
      <c r="U220" s="6">
        <f t="shared" si="91"/>
        <v>10272</v>
      </c>
      <c r="V220" s="6">
        <f t="shared" si="91"/>
        <v>3097</v>
      </c>
      <c r="W220" s="6">
        <f t="shared" si="91"/>
        <v>59095</v>
      </c>
      <c r="X220" s="6">
        <f t="shared" si="91"/>
        <v>152</v>
      </c>
      <c r="Y220" s="6">
        <f t="shared" si="91"/>
        <v>227256</v>
      </c>
      <c r="Z220" s="6" t="s">
        <v>205</v>
      </c>
      <c r="AA220" s="6" t="s">
        <v>205</v>
      </c>
      <c r="AB220" s="6" t="s">
        <v>205</v>
      </c>
      <c r="AC220" s="6" t="s">
        <v>205</v>
      </c>
      <c r="AD220" s="6" t="s">
        <v>205</v>
      </c>
      <c r="AE220" s="6" t="s">
        <v>205</v>
      </c>
      <c r="AF220" s="6">
        <f t="shared" si="89"/>
        <v>10272</v>
      </c>
      <c r="AG220" s="6">
        <f t="shared" si="89"/>
        <v>164458</v>
      </c>
      <c r="AH220" s="6">
        <f t="shared" si="89"/>
        <v>62952</v>
      </c>
      <c r="AI220" s="6">
        <f t="shared" si="89"/>
        <v>164462</v>
      </c>
      <c r="AJ220" s="6">
        <f t="shared" si="85"/>
        <v>113687</v>
      </c>
      <c r="AK220" s="8"/>
      <c r="AM220" s="6">
        <f t="shared" si="83"/>
        <v>144183</v>
      </c>
      <c r="AN220" s="4">
        <f t="shared" si="64"/>
        <v>10</v>
      </c>
    </row>
    <row r="221" spans="1:40" x14ac:dyDescent="0.2">
      <c r="A221" s="12" t="str">
        <f t="shared" si="90"/>
        <v>2013-14novemberE40000002</v>
      </c>
      <c r="B221" s="12">
        <f t="shared" si="84"/>
        <v>3</v>
      </c>
      <c r="C221" s="12" t="s">
        <v>69</v>
      </c>
      <c r="D221" s="12" t="s">
        <v>146</v>
      </c>
      <c r="E221" s="12" t="s">
        <v>21</v>
      </c>
      <c r="F221" s="12" t="s">
        <v>154</v>
      </c>
      <c r="G221" s="74" t="s">
        <v>245</v>
      </c>
      <c r="H221" s="12" t="s">
        <v>154</v>
      </c>
      <c r="I221" s="6">
        <f t="shared" si="87"/>
        <v>0</v>
      </c>
      <c r="J221" s="6">
        <f t="shared" si="87"/>
        <v>0</v>
      </c>
      <c r="K221" s="6">
        <f t="shared" si="87"/>
        <v>2354</v>
      </c>
      <c r="L221" s="6">
        <f t="shared" si="87"/>
        <v>3244</v>
      </c>
      <c r="M221" s="6" t="s">
        <v>205</v>
      </c>
      <c r="N221" s="6">
        <f t="shared" si="91"/>
        <v>48404</v>
      </c>
      <c r="O221" s="6">
        <f t="shared" si="91"/>
        <v>69129</v>
      </c>
      <c r="P221" s="6">
        <f t="shared" si="91"/>
        <v>68408</v>
      </c>
      <c r="Q221" s="6">
        <f t="shared" si="91"/>
        <v>72208</v>
      </c>
      <c r="R221" s="6">
        <f t="shared" si="91"/>
        <v>1177</v>
      </c>
      <c r="S221" s="6">
        <f t="shared" si="91"/>
        <v>218344</v>
      </c>
      <c r="T221" s="6">
        <f t="shared" si="91"/>
        <v>980</v>
      </c>
      <c r="U221" s="6">
        <f t="shared" si="91"/>
        <v>9585</v>
      </c>
      <c r="V221" s="6">
        <f t="shared" si="91"/>
        <v>3094</v>
      </c>
      <c r="W221" s="6">
        <f t="shared" si="91"/>
        <v>57476</v>
      </c>
      <c r="X221" s="6">
        <f t="shared" si="91"/>
        <v>95</v>
      </c>
      <c r="Y221" s="6">
        <f t="shared" si="91"/>
        <v>218344</v>
      </c>
      <c r="Z221" s="6" t="s">
        <v>205</v>
      </c>
      <c r="AA221" s="6" t="s">
        <v>205</v>
      </c>
      <c r="AB221" s="6" t="s">
        <v>205</v>
      </c>
      <c r="AC221" s="6" t="s">
        <v>205</v>
      </c>
      <c r="AD221" s="6" t="s">
        <v>205</v>
      </c>
      <c r="AE221" s="6" t="s">
        <v>205</v>
      </c>
      <c r="AF221" s="6">
        <f t="shared" si="89"/>
        <v>9585</v>
      </c>
      <c r="AG221" s="6">
        <f t="shared" si="89"/>
        <v>159008</v>
      </c>
      <c r="AH221" s="6">
        <f t="shared" si="89"/>
        <v>62236</v>
      </c>
      <c r="AI221" s="6">
        <f t="shared" si="89"/>
        <v>162770</v>
      </c>
      <c r="AJ221" s="6">
        <f t="shared" si="85"/>
        <v>112140</v>
      </c>
      <c r="AK221" s="8"/>
      <c r="AM221" s="6">
        <f t="shared" si="83"/>
        <v>138293</v>
      </c>
      <c r="AN221" s="4">
        <f t="shared" si="64"/>
        <v>11</v>
      </c>
    </row>
    <row r="222" spans="1:40" x14ac:dyDescent="0.2">
      <c r="A222" s="12" t="str">
        <f t="shared" si="90"/>
        <v>2013-14decemberE40000002</v>
      </c>
      <c r="B222" s="12">
        <f t="shared" si="84"/>
        <v>3</v>
      </c>
      <c r="C222" s="12" t="s">
        <v>69</v>
      </c>
      <c r="D222" s="12" t="s">
        <v>147</v>
      </c>
      <c r="E222" s="12" t="s">
        <v>21</v>
      </c>
      <c r="F222" s="12" t="s">
        <v>154</v>
      </c>
      <c r="G222" s="74" t="s">
        <v>245</v>
      </c>
      <c r="H222" s="12" t="s">
        <v>154</v>
      </c>
      <c r="I222" s="6">
        <f t="shared" si="87"/>
        <v>0</v>
      </c>
      <c r="J222" s="6">
        <f t="shared" si="87"/>
        <v>0</v>
      </c>
      <c r="K222" s="6">
        <f t="shared" si="87"/>
        <v>2689</v>
      </c>
      <c r="L222" s="6">
        <f t="shared" si="87"/>
        <v>3803</v>
      </c>
      <c r="M222" s="6" t="s">
        <v>205</v>
      </c>
      <c r="N222" s="6">
        <f t="shared" si="91"/>
        <v>52868</v>
      </c>
      <c r="O222" s="6">
        <f t="shared" si="91"/>
        <v>77476</v>
      </c>
      <c r="P222" s="6">
        <f t="shared" si="91"/>
        <v>76283</v>
      </c>
      <c r="Q222" s="6">
        <f t="shared" si="91"/>
        <v>81070</v>
      </c>
      <c r="R222" s="6">
        <f t="shared" si="91"/>
        <v>1466</v>
      </c>
      <c r="S222" s="6">
        <f t="shared" si="91"/>
        <v>229368</v>
      </c>
      <c r="T222" s="6">
        <f t="shared" si="91"/>
        <v>978</v>
      </c>
      <c r="U222" s="6">
        <f t="shared" si="91"/>
        <v>10000</v>
      </c>
      <c r="V222" s="6">
        <f t="shared" si="91"/>
        <v>3475</v>
      </c>
      <c r="W222" s="6">
        <f t="shared" si="91"/>
        <v>63204</v>
      </c>
      <c r="X222" s="6">
        <f t="shared" si="91"/>
        <v>152</v>
      </c>
      <c r="Y222" s="6">
        <f t="shared" si="91"/>
        <v>229368</v>
      </c>
      <c r="Z222" s="6" t="s">
        <v>205</v>
      </c>
      <c r="AA222" s="6" t="s">
        <v>205</v>
      </c>
      <c r="AB222" s="6" t="s">
        <v>205</v>
      </c>
      <c r="AC222" s="6" t="s">
        <v>205</v>
      </c>
      <c r="AD222" s="6" t="s">
        <v>205</v>
      </c>
      <c r="AE222" s="6" t="s">
        <v>205</v>
      </c>
      <c r="AF222" s="6">
        <f t="shared" si="89"/>
        <v>10000</v>
      </c>
      <c r="AG222" s="6">
        <f t="shared" si="89"/>
        <v>168809</v>
      </c>
      <c r="AH222" s="6">
        <f t="shared" si="89"/>
        <v>69254</v>
      </c>
      <c r="AI222" s="6">
        <f t="shared" si="89"/>
        <v>177363</v>
      </c>
      <c r="AJ222" s="6">
        <f t="shared" si="85"/>
        <v>119899</v>
      </c>
      <c r="AK222" s="8"/>
      <c r="AM222" s="6">
        <f t="shared" ref="AM222:AM249" si="92">SUMIFS(Y$314:Y$1118,X$314:X$1118,"&gt;0",$C$314:$C$1118,$C222,$D$314:$D$1118,$D222,$B$314:$B$1118,$B222)</f>
        <v>144645</v>
      </c>
      <c r="AN222" s="4">
        <f t="shared" si="64"/>
        <v>12</v>
      </c>
    </row>
    <row r="223" spans="1:40" x14ac:dyDescent="0.2">
      <c r="A223" s="12" t="str">
        <f t="shared" si="90"/>
        <v>2013-14januaryE40000002</v>
      </c>
      <c r="B223" s="12">
        <f t="shared" si="84"/>
        <v>3</v>
      </c>
      <c r="C223" s="12" t="s">
        <v>69</v>
      </c>
      <c r="D223" s="12" t="s">
        <v>148</v>
      </c>
      <c r="E223" s="12" t="s">
        <v>21</v>
      </c>
      <c r="F223" s="12" t="s">
        <v>154</v>
      </c>
      <c r="G223" s="74" t="s">
        <v>245</v>
      </c>
      <c r="H223" s="12" t="s">
        <v>154</v>
      </c>
      <c r="I223" s="6">
        <f t="shared" si="87"/>
        <v>0</v>
      </c>
      <c r="J223" s="6">
        <f t="shared" si="87"/>
        <v>0</v>
      </c>
      <c r="K223" s="6">
        <f t="shared" si="87"/>
        <v>2659</v>
      </c>
      <c r="L223" s="6">
        <f t="shared" si="87"/>
        <v>3577</v>
      </c>
      <c r="M223" s="6" t="s">
        <v>205</v>
      </c>
      <c r="N223" s="6">
        <f t="shared" si="91"/>
        <v>51828</v>
      </c>
      <c r="O223" s="6">
        <f t="shared" si="91"/>
        <v>71543</v>
      </c>
      <c r="P223" s="6">
        <f t="shared" si="91"/>
        <v>71447</v>
      </c>
      <c r="Q223" s="6">
        <f t="shared" si="91"/>
        <v>74965</v>
      </c>
      <c r="R223" s="6">
        <f t="shared" si="91"/>
        <v>1018</v>
      </c>
      <c r="S223" s="6">
        <f t="shared" si="91"/>
        <v>210834</v>
      </c>
      <c r="T223" s="6">
        <f t="shared" si="91"/>
        <v>1047</v>
      </c>
      <c r="U223" s="6">
        <f t="shared" si="91"/>
        <v>9283</v>
      </c>
      <c r="V223" s="6">
        <f t="shared" si="91"/>
        <v>3208</v>
      </c>
      <c r="W223" s="6">
        <f t="shared" si="91"/>
        <v>57289</v>
      </c>
      <c r="X223" s="6">
        <f t="shared" si="91"/>
        <v>132</v>
      </c>
      <c r="Y223" s="6">
        <f t="shared" si="91"/>
        <v>210834</v>
      </c>
      <c r="Z223" s="6" t="s">
        <v>205</v>
      </c>
      <c r="AA223" s="6" t="s">
        <v>205</v>
      </c>
      <c r="AB223" s="6" t="s">
        <v>205</v>
      </c>
      <c r="AC223" s="6" t="s">
        <v>205</v>
      </c>
      <c r="AD223" s="6" t="s">
        <v>205</v>
      </c>
      <c r="AE223" s="6" t="s">
        <v>205</v>
      </c>
      <c r="AF223" s="6">
        <f t="shared" si="89"/>
        <v>9283</v>
      </c>
      <c r="AG223" s="6">
        <f t="shared" si="89"/>
        <v>159008</v>
      </c>
      <c r="AH223" s="6">
        <f t="shared" si="89"/>
        <v>62503</v>
      </c>
      <c r="AI223" s="6">
        <f t="shared" si="89"/>
        <v>166016</v>
      </c>
      <c r="AJ223" s="6">
        <f t="shared" si="85"/>
        <v>115992</v>
      </c>
      <c r="AK223" s="8"/>
      <c r="AM223" s="6">
        <f t="shared" si="92"/>
        <v>134661</v>
      </c>
      <c r="AN223" s="4">
        <f t="shared" si="64"/>
        <v>1</v>
      </c>
    </row>
    <row r="224" spans="1:40" x14ac:dyDescent="0.2">
      <c r="A224" s="12" t="str">
        <f t="shared" si="90"/>
        <v>2013-14februaryE40000002</v>
      </c>
      <c r="B224" s="12">
        <f t="shared" si="84"/>
        <v>3</v>
      </c>
      <c r="C224" s="12" t="s">
        <v>69</v>
      </c>
      <c r="D224" s="12" t="s">
        <v>149</v>
      </c>
      <c r="E224" s="12" t="s">
        <v>21</v>
      </c>
      <c r="F224" s="12" t="s">
        <v>154</v>
      </c>
      <c r="G224" s="74" t="s">
        <v>245</v>
      </c>
      <c r="H224" s="12" t="s">
        <v>154</v>
      </c>
      <c r="I224" s="6">
        <f t="shared" si="87"/>
        <v>0</v>
      </c>
      <c r="J224" s="6">
        <f t="shared" si="87"/>
        <v>0</v>
      </c>
      <c r="K224" s="6">
        <f t="shared" si="87"/>
        <v>2392</v>
      </c>
      <c r="L224" s="6">
        <f t="shared" si="87"/>
        <v>3336</v>
      </c>
      <c r="M224" s="6" t="s">
        <v>205</v>
      </c>
      <c r="N224" s="6">
        <f t="shared" si="91"/>
        <v>46453</v>
      </c>
      <c r="O224" s="6">
        <f t="shared" si="91"/>
        <v>67313</v>
      </c>
      <c r="P224" s="6">
        <f t="shared" si="91"/>
        <v>66499</v>
      </c>
      <c r="Q224" s="6">
        <f t="shared" si="91"/>
        <v>70512</v>
      </c>
      <c r="R224" s="6">
        <f t="shared" si="91"/>
        <v>1210</v>
      </c>
      <c r="S224" s="6">
        <f t="shared" si="91"/>
        <v>199022</v>
      </c>
      <c r="T224" s="6">
        <f t="shared" si="91"/>
        <v>968</v>
      </c>
      <c r="U224" s="6">
        <f t="shared" si="91"/>
        <v>9164</v>
      </c>
      <c r="V224" s="6">
        <f t="shared" si="91"/>
        <v>2985</v>
      </c>
      <c r="W224" s="6">
        <f t="shared" si="91"/>
        <v>53028</v>
      </c>
      <c r="X224" s="6">
        <f t="shared" si="91"/>
        <v>224</v>
      </c>
      <c r="Y224" s="6">
        <f t="shared" si="91"/>
        <v>199022</v>
      </c>
      <c r="Z224" s="6" t="s">
        <v>205</v>
      </c>
      <c r="AA224" s="6" t="s">
        <v>205</v>
      </c>
      <c r="AB224" s="6" t="s">
        <v>205</v>
      </c>
      <c r="AC224" s="6" t="s">
        <v>205</v>
      </c>
      <c r="AD224" s="6" t="s">
        <v>205</v>
      </c>
      <c r="AE224" s="6" t="s">
        <v>205</v>
      </c>
      <c r="AF224" s="6">
        <f t="shared" si="89"/>
        <v>9164</v>
      </c>
      <c r="AG224" s="6">
        <f t="shared" si="89"/>
        <v>147410</v>
      </c>
      <c r="AH224" s="6">
        <f t="shared" si="89"/>
        <v>57989</v>
      </c>
      <c r="AI224" s="6">
        <f t="shared" si="89"/>
        <v>154213</v>
      </c>
      <c r="AJ224" s="6">
        <f t="shared" ref="AJ224:AJ249" si="93">SUMIFS(AJ$314:AJ$1118,$C$314:$C$1118,$C224,$D$314:$D$1118,$D224,$B$314:$B$1118,$B224)</f>
        <v>107199</v>
      </c>
      <c r="AK224" s="8"/>
      <c r="AM224" s="6">
        <f t="shared" si="92"/>
        <v>125211</v>
      </c>
      <c r="AN224" s="4">
        <f t="shared" si="64"/>
        <v>2</v>
      </c>
    </row>
    <row r="225" spans="1:40" x14ac:dyDescent="0.2">
      <c r="A225" s="12" t="str">
        <f>C225&amp;D225&amp;G225</f>
        <v>2013-14marchE40000002</v>
      </c>
      <c r="B225" s="12">
        <f t="shared" si="84"/>
        <v>3</v>
      </c>
      <c r="C225" s="12" t="s">
        <v>69</v>
      </c>
      <c r="D225" s="12" t="s">
        <v>150</v>
      </c>
      <c r="E225" s="12" t="s">
        <v>21</v>
      </c>
      <c r="F225" s="12" t="s">
        <v>154</v>
      </c>
      <c r="G225" s="74" t="s">
        <v>245</v>
      </c>
      <c r="H225" s="12" t="s">
        <v>154</v>
      </c>
      <c r="I225" s="6">
        <f t="shared" si="87"/>
        <v>0</v>
      </c>
      <c r="J225" s="6">
        <f t="shared" si="87"/>
        <v>0</v>
      </c>
      <c r="K225" s="6">
        <f t="shared" si="87"/>
        <v>2612</v>
      </c>
      <c r="L225" s="6">
        <f t="shared" si="87"/>
        <v>3533</v>
      </c>
      <c r="M225" s="6" t="s">
        <v>205</v>
      </c>
      <c r="N225" s="6">
        <f t="shared" si="91"/>
        <v>52581</v>
      </c>
      <c r="O225" s="6">
        <f t="shared" si="91"/>
        <v>74521</v>
      </c>
      <c r="P225" s="6">
        <f t="shared" si="91"/>
        <v>73742</v>
      </c>
      <c r="Q225" s="6">
        <f t="shared" si="91"/>
        <v>77926</v>
      </c>
      <c r="R225" s="6">
        <f t="shared" si="91"/>
        <v>1113</v>
      </c>
      <c r="S225" s="6">
        <f t="shared" si="91"/>
        <v>220517</v>
      </c>
      <c r="T225" s="6">
        <f t="shared" si="91"/>
        <v>952</v>
      </c>
      <c r="U225" s="6">
        <f t="shared" si="91"/>
        <v>9984</v>
      </c>
      <c r="V225" s="6">
        <f t="shared" si="91"/>
        <v>3073</v>
      </c>
      <c r="W225" s="6">
        <f t="shared" si="91"/>
        <v>58811</v>
      </c>
      <c r="X225" s="6">
        <f t="shared" si="91"/>
        <v>162</v>
      </c>
      <c r="Y225" s="6">
        <f t="shared" si="91"/>
        <v>220517</v>
      </c>
      <c r="Z225" s="6" t="s">
        <v>205</v>
      </c>
      <c r="AA225" s="6" t="s">
        <v>205</v>
      </c>
      <c r="AB225" s="6" t="s">
        <v>205</v>
      </c>
      <c r="AC225" s="6" t="s">
        <v>205</v>
      </c>
      <c r="AD225" s="6" t="s">
        <v>205</v>
      </c>
      <c r="AE225" s="6" t="s">
        <v>205</v>
      </c>
      <c r="AF225" s="6">
        <f t="shared" si="89"/>
        <v>9984</v>
      </c>
      <c r="AG225" s="6">
        <f t="shared" si="89"/>
        <v>163372</v>
      </c>
      <c r="AH225" s="6">
        <f t="shared" si="89"/>
        <v>64560</v>
      </c>
      <c r="AI225" s="6">
        <f t="shared" si="89"/>
        <v>171685</v>
      </c>
      <c r="AJ225" s="6">
        <f t="shared" si="93"/>
        <v>118908</v>
      </c>
      <c r="AK225" s="8"/>
      <c r="AM225" s="6">
        <f t="shared" si="92"/>
        <v>139335</v>
      </c>
      <c r="AN225" s="4">
        <f t="shared" si="64"/>
        <v>3</v>
      </c>
    </row>
    <row r="226" spans="1:40" x14ac:dyDescent="0.2">
      <c r="A226" s="12" t="str">
        <f t="shared" ref="A226" si="94">C226&amp;D226&amp;G226</f>
        <v>2014-15aprilE40000002</v>
      </c>
      <c r="B226" s="12">
        <f t="shared" si="84"/>
        <v>3</v>
      </c>
      <c r="C226" s="12" t="s">
        <v>196</v>
      </c>
      <c r="D226" s="12" t="s">
        <v>139</v>
      </c>
      <c r="E226" s="12" t="s">
        <v>21</v>
      </c>
      <c r="F226" s="12" t="s">
        <v>154</v>
      </c>
      <c r="G226" s="74" t="s">
        <v>245</v>
      </c>
      <c r="H226" s="12" t="s">
        <v>154</v>
      </c>
      <c r="I226" s="6">
        <f t="shared" si="87"/>
        <v>0</v>
      </c>
      <c r="J226" s="6">
        <f t="shared" si="87"/>
        <v>0</v>
      </c>
      <c r="K226" s="6">
        <f t="shared" si="87"/>
        <v>2647</v>
      </c>
      <c r="L226" s="6">
        <f t="shared" si="87"/>
        <v>3540</v>
      </c>
      <c r="M226" s="6" t="s">
        <v>205</v>
      </c>
      <c r="N226" s="6">
        <f t="shared" si="91"/>
        <v>51898</v>
      </c>
      <c r="O226" s="6">
        <f t="shared" si="91"/>
        <v>71835</v>
      </c>
      <c r="P226" s="6">
        <f t="shared" si="91"/>
        <v>71472</v>
      </c>
      <c r="Q226" s="6">
        <f t="shared" si="91"/>
        <v>75268</v>
      </c>
      <c r="R226" s="6">
        <f t="shared" si="91"/>
        <v>1026</v>
      </c>
      <c r="S226" s="6">
        <f t="shared" si="91"/>
        <v>209026</v>
      </c>
      <c r="T226" s="6">
        <f t="shared" si="91"/>
        <v>1070</v>
      </c>
      <c r="U226" s="6">
        <f t="shared" si="91"/>
        <v>9902</v>
      </c>
      <c r="V226" s="6">
        <f t="shared" si="91"/>
        <v>2733</v>
      </c>
      <c r="W226" s="6">
        <f t="shared" si="91"/>
        <v>52636</v>
      </c>
      <c r="X226" s="6">
        <f t="shared" si="91"/>
        <v>212</v>
      </c>
      <c r="Y226" s="6">
        <f t="shared" si="91"/>
        <v>209026</v>
      </c>
      <c r="Z226" s="6" t="s">
        <v>205</v>
      </c>
      <c r="AA226" s="6" t="s">
        <v>205</v>
      </c>
      <c r="AB226" s="6" t="s">
        <v>205</v>
      </c>
      <c r="AC226" s="6" t="s">
        <v>205</v>
      </c>
      <c r="AD226" s="6" t="s">
        <v>205</v>
      </c>
      <c r="AE226" s="6" t="s">
        <v>205</v>
      </c>
      <c r="AF226" s="6">
        <f t="shared" si="89"/>
        <v>9902</v>
      </c>
      <c r="AG226" s="6">
        <f t="shared" si="89"/>
        <v>157294</v>
      </c>
      <c r="AH226" s="6">
        <f t="shared" si="89"/>
        <v>61734</v>
      </c>
      <c r="AI226" s="6">
        <f t="shared" si="89"/>
        <v>165432</v>
      </c>
      <c r="AJ226" s="6">
        <f t="shared" si="93"/>
        <v>114720</v>
      </c>
      <c r="AK226" s="8"/>
      <c r="AM226" s="6">
        <f t="shared" si="92"/>
        <v>133672</v>
      </c>
      <c r="AN226" s="4">
        <f t="shared" si="64"/>
        <v>4</v>
      </c>
    </row>
    <row r="227" spans="1:40" x14ac:dyDescent="0.2">
      <c r="A227" s="12" t="str">
        <f>C227&amp;D227&amp;G227</f>
        <v>2014-15mayE40000002</v>
      </c>
      <c r="B227" s="12">
        <f t="shared" si="84"/>
        <v>3</v>
      </c>
      <c r="C227" s="12" t="s">
        <v>196</v>
      </c>
      <c r="D227" s="12" t="s">
        <v>140</v>
      </c>
      <c r="E227" s="12" t="s">
        <v>21</v>
      </c>
      <c r="F227" s="12" t="s">
        <v>154</v>
      </c>
      <c r="G227" s="74" t="s">
        <v>245</v>
      </c>
      <c r="H227" s="12" t="s">
        <v>154</v>
      </c>
      <c r="I227" s="6">
        <f t="shared" si="87"/>
        <v>0</v>
      </c>
      <c r="J227" s="6">
        <f t="shared" si="87"/>
        <v>0</v>
      </c>
      <c r="K227" s="6">
        <f t="shared" si="87"/>
        <v>2613</v>
      </c>
      <c r="L227" s="6">
        <f t="shared" si="87"/>
        <v>3587</v>
      </c>
      <c r="M227" s="6" t="s">
        <v>205</v>
      </c>
      <c r="N227" s="6">
        <f t="shared" si="91"/>
        <v>54004</v>
      </c>
      <c r="O227" s="6">
        <f t="shared" si="91"/>
        <v>75375</v>
      </c>
      <c r="P227" s="6">
        <f t="shared" si="91"/>
        <v>74433</v>
      </c>
      <c r="Q227" s="6">
        <f t="shared" si="91"/>
        <v>78841</v>
      </c>
      <c r="R227" s="6">
        <f t="shared" si="91"/>
        <v>1187</v>
      </c>
      <c r="S227" s="6">
        <f t="shared" si="91"/>
        <v>220927</v>
      </c>
      <c r="T227" s="6">
        <f t="shared" si="91"/>
        <v>1039</v>
      </c>
      <c r="U227" s="6">
        <f t="shared" si="91"/>
        <v>10520</v>
      </c>
      <c r="V227" s="6">
        <f t="shared" si="91"/>
        <v>2859</v>
      </c>
      <c r="W227" s="6">
        <f t="shared" si="91"/>
        <v>54726</v>
      </c>
      <c r="X227" s="6">
        <f t="shared" si="91"/>
        <v>244</v>
      </c>
      <c r="Y227" s="6">
        <f t="shared" si="91"/>
        <v>220927</v>
      </c>
      <c r="Z227" s="6" t="s">
        <v>205</v>
      </c>
      <c r="AA227" s="6" t="s">
        <v>205</v>
      </c>
      <c r="AB227" s="6" t="s">
        <v>205</v>
      </c>
      <c r="AC227" s="6" t="s">
        <v>205</v>
      </c>
      <c r="AD227" s="6" t="s">
        <v>205</v>
      </c>
      <c r="AE227" s="6" t="s">
        <v>205</v>
      </c>
      <c r="AF227" s="6">
        <f t="shared" si="89"/>
        <v>10520</v>
      </c>
      <c r="AG227" s="6">
        <f t="shared" si="89"/>
        <v>164876</v>
      </c>
      <c r="AH227" s="6">
        <f t="shared" si="89"/>
        <v>64297</v>
      </c>
      <c r="AI227" s="6">
        <f t="shared" si="89"/>
        <v>173577</v>
      </c>
      <c r="AJ227" s="6">
        <f t="shared" si="93"/>
        <v>120288</v>
      </c>
      <c r="AK227" s="8"/>
      <c r="AM227" s="6">
        <f t="shared" si="92"/>
        <v>142930</v>
      </c>
      <c r="AN227" s="4">
        <f t="shared" ref="AN227:AN300" si="95">MONTH(1&amp;D227)</f>
        <v>5</v>
      </c>
    </row>
    <row r="228" spans="1:40" x14ac:dyDescent="0.2">
      <c r="A228" s="12" t="str">
        <f t="shared" ref="A228" si="96">C228&amp;D228&amp;G228</f>
        <v>2014-15juneE40000002</v>
      </c>
      <c r="B228" s="12">
        <f t="shared" si="84"/>
        <v>3</v>
      </c>
      <c r="C228" s="12" t="s">
        <v>196</v>
      </c>
      <c r="D228" s="12" t="s">
        <v>141</v>
      </c>
      <c r="E228" s="12" t="s">
        <v>21</v>
      </c>
      <c r="F228" s="12" t="s">
        <v>154</v>
      </c>
      <c r="G228" s="74" t="s">
        <v>245</v>
      </c>
      <c r="H228" s="12" t="s">
        <v>154</v>
      </c>
      <c r="I228" s="6">
        <f t="shared" si="87"/>
        <v>0</v>
      </c>
      <c r="J228" s="6">
        <f t="shared" si="87"/>
        <v>0</v>
      </c>
      <c r="K228" s="6">
        <f t="shared" si="87"/>
        <v>2604</v>
      </c>
      <c r="L228" s="6">
        <f t="shared" si="87"/>
        <v>3590</v>
      </c>
      <c r="M228" s="6" t="s">
        <v>205</v>
      </c>
      <c r="N228" s="6">
        <f t="shared" si="91"/>
        <v>51392</v>
      </c>
      <c r="O228" s="6">
        <f t="shared" si="91"/>
        <v>73041</v>
      </c>
      <c r="P228" s="6">
        <f t="shared" si="91"/>
        <v>72122</v>
      </c>
      <c r="Q228" s="6">
        <f t="shared" si="91"/>
        <v>76473</v>
      </c>
      <c r="R228" s="6">
        <f t="shared" si="91"/>
        <v>1482</v>
      </c>
      <c r="S228" s="6">
        <f t="shared" si="91"/>
        <v>218275</v>
      </c>
      <c r="T228" s="6">
        <f t="shared" si="91"/>
        <v>1033</v>
      </c>
      <c r="U228" s="6">
        <f t="shared" si="91"/>
        <v>10084</v>
      </c>
      <c r="V228" s="6">
        <f t="shared" si="91"/>
        <v>2900</v>
      </c>
      <c r="W228" s="6">
        <f t="shared" si="91"/>
        <v>54513</v>
      </c>
      <c r="X228" s="6">
        <f t="shared" si="91"/>
        <v>267</v>
      </c>
      <c r="Y228" s="6">
        <f t="shared" si="91"/>
        <v>218275</v>
      </c>
      <c r="Z228" s="6" t="s">
        <v>205</v>
      </c>
      <c r="AA228" s="6" t="s">
        <v>205</v>
      </c>
      <c r="AB228" s="6" t="s">
        <v>205</v>
      </c>
      <c r="AC228" s="6" t="s">
        <v>205</v>
      </c>
      <c r="AD228" s="6" t="s">
        <v>205</v>
      </c>
      <c r="AE228" s="6" t="s">
        <v>205</v>
      </c>
      <c r="AF228" s="6">
        <f t="shared" si="89"/>
        <v>10084</v>
      </c>
      <c r="AG228" s="6">
        <f t="shared" si="89"/>
        <v>161182</v>
      </c>
      <c r="AH228" s="6">
        <f t="shared" si="89"/>
        <v>64043</v>
      </c>
      <c r="AI228" s="6">
        <f t="shared" si="89"/>
        <v>169822</v>
      </c>
      <c r="AJ228" s="6">
        <f t="shared" si="93"/>
        <v>116912</v>
      </c>
      <c r="AK228" s="8"/>
      <c r="AM228" s="6">
        <f t="shared" si="92"/>
        <v>141848</v>
      </c>
      <c r="AN228" s="4">
        <f t="shared" si="95"/>
        <v>6</v>
      </c>
    </row>
    <row r="229" spans="1:40" x14ac:dyDescent="0.2">
      <c r="A229" s="12" t="str">
        <f>C229&amp;D229&amp;G229</f>
        <v>2014-15julyE40000002</v>
      </c>
      <c r="B229" s="12">
        <f t="shared" si="84"/>
        <v>3</v>
      </c>
      <c r="C229" s="12" t="s">
        <v>196</v>
      </c>
      <c r="D229" s="12" t="s">
        <v>142</v>
      </c>
      <c r="E229" s="12" t="s">
        <v>21</v>
      </c>
      <c r="F229" s="12" t="s">
        <v>154</v>
      </c>
      <c r="G229" s="74" t="s">
        <v>245</v>
      </c>
      <c r="H229" s="12" t="s">
        <v>154</v>
      </c>
      <c r="I229" s="6">
        <f t="shared" si="87"/>
        <v>0</v>
      </c>
      <c r="J229" s="6">
        <f t="shared" si="87"/>
        <v>0</v>
      </c>
      <c r="K229" s="6">
        <f t="shared" si="87"/>
        <v>2728</v>
      </c>
      <c r="L229" s="6">
        <f t="shared" si="87"/>
        <v>3875</v>
      </c>
      <c r="M229" s="6" t="s">
        <v>205</v>
      </c>
      <c r="N229" s="6">
        <f t="shared" si="91"/>
        <v>52209</v>
      </c>
      <c r="O229" s="6">
        <f t="shared" si="91"/>
        <v>75770</v>
      </c>
      <c r="P229" s="6">
        <f t="shared" si="91"/>
        <v>74216</v>
      </c>
      <c r="Q229" s="6">
        <f t="shared" si="91"/>
        <v>79468</v>
      </c>
      <c r="R229" s="6">
        <f t="shared" si="91"/>
        <v>1936</v>
      </c>
      <c r="S229" s="6">
        <f t="shared" si="91"/>
        <v>231714</v>
      </c>
      <c r="T229" s="6">
        <f t="shared" si="91"/>
        <v>1007</v>
      </c>
      <c r="U229" s="6">
        <f t="shared" si="91"/>
        <v>10593</v>
      </c>
      <c r="V229" s="6">
        <f t="shared" si="91"/>
        <v>3108</v>
      </c>
      <c r="W229" s="6">
        <f t="shared" si="91"/>
        <v>57290</v>
      </c>
      <c r="X229" s="6">
        <f t="shared" si="91"/>
        <v>250</v>
      </c>
      <c r="Y229" s="6">
        <f t="shared" si="91"/>
        <v>231714</v>
      </c>
      <c r="Z229" s="6" t="s">
        <v>205</v>
      </c>
      <c r="AA229" s="6" t="s">
        <v>205</v>
      </c>
      <c r="AB229" s="6" t="s">
        <v>205</v>
      </c>
      <c r="AC229" s="6" t="s">
        <v>205</v>
      </c>
      <c r="AD229" s="6" t="s">
        <v>205</v>
      </c>
      <c r="AE229" s="6" t="s">
        <v>205</v>
      </c>
      <c r="AF229" s="6">
        <f t="shared" si="89"/>
        <v>10593</v>
      </c>
      <c r="AG229" s="6">
        <f t="shared" si="89"/>
        <v>167755</v>
      </c>
      <c r="AH229" s="6">
        <f t="shared" si="89"/>
        <v>66720</v>
      </c>
      <c r="AI229" s="6">
        <f t="shared" si="89"/>
        <v>175782</v>
      </c>
      <c r="AJ229" s="6">
        <f t="shared" si="93"/>
        <v>120579</v>
      </c>
      <c r="AK229" s="8"/>
      <c r="AM229" s="6">
        <f t="shared" si="92"/>
        <v>150199</v>
      </c>
      <c r="AN229" s="4">
        <f t="shared" si="95"/>
        <v>7</v>
      </c>
    </row>
    <row r="230" spans="1:40" x14ac:dyDescent="0.2">
      <c r="A230" s="12" t="str">
        <f t="shared" ref="A230" si="97">C230&amp;D230&amp;G230</f>
        <v>2014-15augustE40000002</v>
      </c>
      <c r="B230" s="12">
        <f t="shared" si="84"/>
        <v>3</v>
      </c>
      <c r="C230" s="12" t="s">
        <v>196</v>
      </c>
      <c r="D230" s="12" t="s">
        <v>143</v>
      </c>
      <c r="E230" s="12" t="s">
        <v>21</v>
      </c>
      <c r="F230" s="12" t="s">
        <v>154</v>
      </c>
      <c r="G230" s="74" t="s">
        <v>245</v>
      </c>
      <c r="H230" s="12" t="s">
        <v>154</v>
      </c>
      <c r="I230" s="6">
        <f t="shared" ref="I230:L249" si="98">SUMIFS(I$314:I$1118,$C$314:$C$1118,$C230,$D$314:$D$1118,$D230,$B$314:$B$1118,$B230)</f>
        <v>0</v>
      </c>
      <c r="J230" s="6">
        <f t="shared" si="98"/>
        <v>0</v>
      </c>
      <c r="K230" s="6">
        <f t="shared" si="98"/>
        <v>2603</v>
      </c>
      <c r="L230" s="6">
        <f t="shared" si="98"/>
        <v>3590</v>
      </c>
      <c r="M230" s="6" t="s">
        <v>205</v>
      </c>
      <c r="N230" s="6">
        <f t="shared" ref="N230:Y239" si="99">SUMIFS(N$314:N$1118,$C$314:$C$1118,$C230,$D$314:$D$1118,$D230,$B$314:$B$1118,$B230)</f>
        <v>51019</v>
      </c>
      <c r="O230" s="6">
        <f t="shared" si="99"/>
        <v>72511</v>
      </c>
      <c r="P230" s="6">
        <f t="shared" si="99"/>
        <v>71573</v>
      </c>
      <c r="Q230" s="6">
        <f t="shared" si="99"/>
        <v>75972</v>
      </c>
      <c r="R230" s="6">
        <f t="shared" si="99"/>
        <v>2163</v>
      </c>
      <c r="S230" s="6">
        <f t="shared" si="99"/>
        <v>215865</v>
      </c>
      <c r="T230" s="6">
        <f t="shared" si="99"/>
        <v>956</v>
      </c>
      <c r="U230" s="6">
        <f t="shared" si="99"/>
        <v>10261</v>
      </c>
      <c r="V230" s="6">
        <f t="shared" si="99"/>
        <v>2896</v>
      </c>
      <c r="W230" s="6">
        <f t="shared" si="99"/>
        <v>54366</v>
      </c>
      <c r="X230" s="6">
        <f t="shared" si="99"/>
        <v>366</v>
      </c>
      <c r="Y230" s="6">
        <f t="shared" si="99"/>
        <v>215865</v>
      </c>
      <c r="Z230" s="6" t="s">
        <v>205</v>
      </c>
      <c r="AA230" s="6" t="s">
        <v>205</v>
      </c>
      <c r="AB230" s="6" t="s">
        <v>205</v>
      </c>
      <c r="AC230" s="6" t="s">
        <v>205</v>
      </c>
      <c r="AD230" s="6" t="s">
        <v>205</v>
      </c>
      <c r="AE230" s="6" t="s">
        <v>205</v>
      </c>
      <c r="AF230" s="6">
        <f t="shared" ref="AF230:AI249" si="100">SUMIFS(AF$314:AF$1118,$C$314:$C$1118,$C230,$D$314:$D$1118,$D230,$B$314:$B$1118,$B230)</f>
        <v>10261</v>
      </c>
      <c r="AG230" s="6">
        <f t="shared" si="100"/>
        <v>160244</v>
      </c>
      <c r="AH230" s="6">
        <f t="shared" si="100"/>
        <v>63385</v>
      </c>
      <c r="AI230" s="6">
        <f t="shared" si="100"/>
        <v>168722</v>
      </c>
      <c r="AJ230" s="6">
        <f t="shared" si="93"/>
        <v>116086</v>
      </c>
      <c r="AK230" s="8"/>
      <c r="AM230" s="6">
        <f t="shared" si="92"/>
        <v>141267</v>
      </c>
      <c r="AN230" s="4">
        <f t="shared" si="95"/>
        <v>8</v>
      </c>
    </row>
    <row r="231" spans="1:40" x14ac:dyDescent="0.2">
      <c r="A231" s="12" t="str">
        <f>C231&amp;D231&amp;G231</f>
        <v>2014-15septemberE40000002</v>
      </c>
      <c r="B231" s="12">
        <f t="shared" si="84"/>
        <v>3</v>
      </c>
      <c r="C231" s="12" t="s">
        <v>196</v>
      </c>
      <c r="D231" s="12" t="s">
        <v>144</v>
      </c>
      <c r="E231" s="12" t="s">
        <v>21</v>
      </c>
      <c r="F231" s="12" t="s">
        <v>154</v>
      </c>
      <c r="G231" s="74" t="s">
        <v>245</v>
      </c>
      <c r="H231" s="12" t="s">
        <v>154</v>
      </c>
      <c r="I231" s="6">
        <f t="shared" si="98"/>
        <v>0</v>
      </c>
      <c r="J231" s="6">
        <f t="shared" si="98"/>
        <v>0</v>
      </c>
      <c r="K231" s="6">
        <f t="shared" si="98"/>
        <v>2258</v>
      </c>
      <c r="L231" s="6">
        <f t="shared" si="98"/>
        <v>3040</v>
      </c>
      <c r="M231" s="6" t="s">
        <v>205</v>
      </c>
      <c r="N231" s="6">
        <f t="shared" si="99"/>
        <v>51137</v>
      </c>
      <c r="O231" s="6">
        <f t="shared" si="99"/>
        <v>72386</v>
      </c>
      <c r="P231" s="6">
        <f t="shared" si="99"/>
        <v>71185</v>
      </c>
      <c r="Q231" s="6">
        <f t="shared" si="99"/>
        <v>75325</v>
      </c>
      <c r="R231" s="6">
        <f t="shared" si="99"/>
        <v>1607</v>
      </c>
      <c r="S231" s="6">
        <f t="shared" si="99"/>
        <v>215109</v>
      </c>
      <c r="T231" s="6">
        <f t="shared" si="99"/>
        <v>929</v>
      </c>
      <c r="U231" s="6">
        <f t="shared" si="99"/>
        <v>9930</v>
      </c>
      <c r="V231" s="6">
        <f t="shared" si="99"/>
        <v>2937</v>
      </c>
      <c r="W231" s="6">
        <f t="shared" si="99"/>
        <v>52645</v>
      </c>
      <c r="X231" s="6">
        <f t="shared" si="99"/>
        <v>380</v>
      </c>
      <c r="Y231" s="6">
        <f t="shared" si="99"/>
        <v>215109</v>
      </c>
      <c r="Z231" s="6" t="s">
        <v>205</v>
      </c>
      <c r="AA231" s="6" t="s">
        <v>205</v>
      </c>
      <c r="AB231" s="6" t="s">
        <v>205</v>
      </c>
      <c r="AC231" s="6" t="s">
        <v>205</v>
      </c>
      <c r="AD231" s="6" t="s">
        <v>205</v>
      </c>
      <c r="AE231" s="6" t="s">
        <v>205</v>
      </c>
      <c r="AF231" s="6">
        <f t="shared" si="100"/>
        <v>9930</v>
      </c>
      <c r="AG231" s="6">
        <f t="shared" si="100"/>
        <v>157733</v>
      </c>
      <c r="AH231" s="6">
        <f t="shared" si="100"/>
        <v>61364</v>
      </c>
      <c r="AI231" s="6">
        <f t="shared" si="100"/>
        <v>165186</v>
      </c>
      <c r="AJ231" s="6">
        <f t="shared" si="93"/>
        <v>114874</v>
      </c>
      <c r="AK231" s="8"/>
      <c r="AM231" s="6">
        <f t="shared" si="92"/>
        <v>138023</v>
      </c>
      <c r="AN231" s="4">
        <f t="shared" si="95"/>
        <v>9</v>
      </c>
    </row>
    <row r="232" spans="1:40" x14ac:dyDescent="0.2">
      <c r="A232" s="12" t="str">
        <f t="shared" ref="A232" si="101">C232&amp;D232&amp;G232</f>
        <v>2014-15octoberE40000002</v>
      </c>
      <c r="B232" s="12">
        <f t="shared" si="84"/>
        <v>3</v>
      </c>
      <c r="C232" s="12" t="s">
        <v>196</v>
      </c>
      <c r="D232" s="12" t="s">
        <v>145</v>
      </c>
      <c r="E232" s="12" t="s">
        <v>21</v>
      </c>
      <c r="F232" s="12" t="s">
        <v>154</v>
      </c>
      <c r="G232" s="74" t="s">
        <v>245</v>
      </c>
      <c r="H232" s="12" t="s">
        <v>154</v>
      </c>
      <c r="I232" s="6">
        <f t="shared" si="98"/>
        <v>0</v>
      </c>
      <c r="J232" s="6">
        <f t="shared" si="98"/>
        <v>0</v>
      </c>
      <c r="K232" s="6">
        <f t="shared" si="98"/>
        <v>3050</v>
      </c>
      <c r="L232" s="6">
        <f t="shared" si="98"/>
        <v>4088</v>
      </c>
      <c r="M232" s="6" t="s">
        <v>205</v>
      </c>
      <c r="N232" s="6">
        <f t="shared" si="99"/>
        <v>53826</v>
      </c>
      <c r="O232" s="6">
        <f t="shared" si="99"/>
        <v>77376</v>
      </c>
      <c r="P232" s="6">
        <f t="shared" si="99"/>
        <v>76421</v>
      </c>
      <c r="Q232" s="6">
        <f t="shared" si="99"/>
        <v>81308</v>
      </c>
      <c r="R232" s="6">
        <f t="shared" si="99"/>
        <v>1625</v>
      </c>
      <c r="S232" s="6">
        <f t="shared" si="99"/>
        <v>226163</v>
      </c>
      <c r="T232" s="6">
        <f t="shared" si="99"/>
        <v>1086</v>
      </c>
      <c r="U232" s="6">
        <f t="shared" si="99"/>
        <v>10706</v>
      </c>
      <c r="V232" s="6">
        <f t="shared" si="99"/>
        <v>3067</v>
      </c>
      <c r="W232" s="6">
        <f t="shared" si="99"/>
        <v>55753</v>
      </c>
      <c r="X232" s="6">
        <f t="shared" si="99"/>
        <v>245</v>
      </c>
      <c r="Y232" s="6">
        <f t="shared" si="99"/>
        <v>226163</v>
      </c>
      <c r="Z232" s="6" t="s">
        <v>205</v>
      </c>
      <c r="AA232" s="6" t="s">
        <v>205</v>
      </c>
      <c r="AB232" s="6" t="s">
        <v>205</v>
      </c>
      <c r="AC232" s="6" t="s">
        <v>205</v>
      </c>
      <c r="AD232" s="6" t="s">
        <v>205</v>
      </c>
      <c r="AE232" s="6" t="s">
        <v>205</v>
      </c>
      <c r="AF232" s="6">
        <f t="shared" si="100"/>
        <v>10706</v>
      </c>
      <c r="AG232" s="6">
        <f t="shared" si="100"/>
        <v>166167</v>
      </c>
      <c r="AH232" s="6">
        <f t="shared" si="100"/>
        <v>64973</v>
      </c>
      <c r="AI232" s="6">
        <f t="shared" si="100"/>
        <v>174645</v>
      </c>
      <c r="AJ232" s="6">
        <f t="shared" si="93"/>
        <v>121220</v>
      </c>
      <c r="AK232" s="8"/>
      <c r="AM232" s="6">
        <f t="shared" si="92"/>
        <v>144530</v>
      </c>
      <c r="AN232" s="4">
        <f t="shared" si="95"/>
        <v>10</v>
      </c>
    </row>
    <row r="233" spans="1:40" x14ac:dyDescent="0.2">
      <c r="A233" s="12" t="str">
        <f>C233&amp;D233&amp;G233</f>
        <v>2014-15novemberE40000002</v>
      </c>
      <c r="B233" s="12">
        <f t="shared" si="84"/>
        <v>3</v>
      </c>
      <c r="C233" s="12" t="s">
        <v>196</v>
      </c>
      <c r="D233" s="12" t="s">
        <v>146</v>
      </c>
      <c r="E233" s="12" t="s">
        <v>21</v>
      </c>
      <c r="F233" s="12" t="s">
        <v>154</v>
      </c>
      <c r="G233" s="74" t="s">
        <v>245</v>
      </c>
      <c r="H233" s="12" t="s">
        <v>154</v>
      </c>
      <c r="I233" s="6">
        <f t="shared" si="98"/>
        <v>0</v>
      </c>
      <c r="J233" s="6">
        <f t="shared" si="98"/>
        <v>0</v>
      </c>
      <c r="K233" s="6">
        <f t="shared" si="98"/>
        <v>3176</v>
      </c>
      <c r="L233" s="6">
        <f t="shared" si="98"/>
        <v>4215</v>
      </c>
      <c r="M233" s="6" t="s">
        <v>205</v>
      </c>
      <c r="N233" s="6">
        <f t="shared" si="99"/>
        <v>53702</v>
      </c>
      <c r="O233" s="6">
        <f t="shared" si="99"/>
        <v>77189</v>
      </c>
      <c r="P233" s="6">
        <f t="shared" si="99"/>
        <v>76634</v>
      </c>
      <c r="Q233" s="6">
        <f t="shared" si="99"/>
        <v>81248</v>
      </c>
      <c r="R233" s="6">
        <f t="shared" si="99"/>
        <v>1264</v>
      </c>
      <c r="S233" s="6">
        <f t="shared" si="99"/>
        <v>228112</v>
      </c>
      <c r="T233" s="6">
        <f t="shared" si="99"/>
        <v>1093</v>
      </c>
      <c r="U233" s="6">
        <f t="shared" si="99"/>
        <v>10647</v>
      </c>
      <c r="V233" s="6">
        <f t="shared" si="99"/>
        <v>3029</v>
      </c>
      <c r="W233" s="6">
        <f t="shared" si="99"/>
        <v>55143</v>
      </c>
      <c r="X233" s="6">
        <f t="shared" si="99"/>
        <v>276</v>
      </c>
      <c r="Y233" s="6">
        <f t="shared" si="99"/>
        <v>228112</v>
      </c>
      <c r="Z233" s="6" t="s">
        <v>205</v>
      </c>
      <c r="AA233" s="6" t="s">
        <v>205</v>
      </c>
      <c r="AB233" s="6" t="s">
        <v>205</v>
      </c>
      <c r="AC233" s="6" t="s">
        <v>205</v>
      </c>
      <c r="AD233" s="6" t="s">
        <v>205</v>
      </c>
      <c r="AE233" s="6" t="s">
        <v>205</v>
      </c>
      <c r="AF233" s="6">
        <f t="shared" si="100"/>
        <v>10647</v>
      </c>
      <c r="AG233" s="6">
        <f t="shared" si="100"/>
        <v>164937</v>
      </c>
      <c r="AH233" s="6">
        <f t="shared" si="100"/>
        <v>64942</v>
      </c>
      <c r="AI233" s="6">
        <f t="shared" si="100"/>
        <v>174631</v>
      </c>
      <c r="AJ233" s="6">
        <f t="shared" si="93"/>
        <v>120527</v>
      </c>
      <c r="AK233" s="8"/>
      <c r="AM233" s="6">
        <f t="shared" si="92"/>
        <v>140902</v>
      </c>
      <c r="AN233" s="4">
        <f t="shared" si="95"/>
        <v>11</v>
      </c>
    </row>
    <row r="234" spans="1:40" x14ac:dyDescent="0.2">
      <c r="A234" s="12" t="str">
        <f t="shared" ref="A234" si="102">C234&amp;D234&amp;G234</f>
        <v>2014-15decemberE40000002</v>
      </c>
      <c r="B234" s="12">
        <f t="shared" si="84"/>
        <v>3</v>
      </c>
      <c r="C234" s="12" t="s">
        <v>196</v>
      </c>
      <c r="D234" s="12" t="s">
        <v>147</v>
      </c>
      <c r="E234" s="12" t="s">
        <v>21</v>
      </c>
      <c r="F234" s="12" t="s">
        <v>154</v>
      </c>
      <c r="G234" s="74" t="s">
        <v>245</v>
      </c>
      <c r="H234" s="12" t="s">
        <v>154</v>
      </c>
      <c r="I234" s="6">
        <f t="shared" si="98"/>
        <v>0</v>
      </c>
      <c r="J234" s="6">
        <f t="shared" si="98"/>
        <v>0</v>
      </c>
      <c r="K234" s="6">
        <f t="shared" si="98"/>
        <v>3562</v>
      </c>
      <c r="L234" s="6">
        <f t="shared" si="98"/>
        <v>5090</v>
      </c>
      <c r="M234" s="6" t="s">
        <v>205</v>
      </c>
      <c r="N234" s="6">
        <f t="shared" si="99"/>
        <v>56429</v>
      </c>
      <c r="O234" s="6">
        <f t="shared" si="99"/>
        <v>89219</v>
      </c>
      <c r="P234" s="6">
        <f t="shared" si="99"/>
        <v>85817</v>
      </c>
      <c r="Q234" s="6">
        <f t="shared" si="99"/>
        <v>94120</v>
      </c>
      <c r="R234" s="6">
        <f t="shared" si="99"/>
        <v>1851</v>
      </c>
      <c r="S234" s="6">
        <f t="shared" si="99"/>
        <v>277146</v>
      </c>
      <c r="T234" s="6">
        <f t="shared" si="99"/>
        <v>1094</v>
      </c>
      <c r="U234" s="6">
        <f t="shared" si="99"/>
        <v>12280</v>
      </c>
      <c r="V234" s="6">
        <f t="shared" si="99"/>
        <v>3685</v>
      </c>
      <c r="W234" s="6">
        <f t="shared" si="99"/>
        <v>61907</v>
      </c>
      <c r="X234" s="6">
        <f t="shared" si="99"/>
        <v>318</v>
      </c>
      <c r="Y234" s="6">
        <f t="shared" si="99"/>
        <v>277146</v>
      </c>
      <c r="Z234" s="6" t="s">
        <v>205</v>
      </c>
      <c r="AA234" s="6" t="s">
        <v>205</v>
      </c>
      <c r="AB234" s="6" t="s">
        <v>205</v>
      </c>
      <c r="AC234" s="6" t="s">
        <v>205</v>
      </c>
      <c r="AD234" s="6" t="s">
        <v>205</v>
      </c>
      <c r="AE234" s="6" t="s">
        <v>205</v>
      </c>
      <c r="AF234" s="6">
        <f t="shared" si="100"/>
        <v>12280</v>
      </c>
      <c r="AG234" s="6">
        <f t="shared" si="100"/>
        <v>182052</v>
      </c>
      <c r="AH234" s="6">
        <f t="shared" si="100"/>
        <v>73383</v>
      </c>
      <c r="AI234" s="6">
        <f t="shared" si="100"/>
        <v>192708</v>
      </c>
      <c r="AJ234" s="6">
        <f t="shared" si="93"/>
        <v>131379</v>
      </c>
      <c r="AK234" s="8"/>
      <c r="AM234" s="6">
        <f t="shared" si="92"/>
        <v>160699</v>
      </c>
      <c r="AN234" s="4">
        <f t="shared" si="95"/>
        <v>12</v>
      </c>
    </row>
    <row r="235" spans="1:40" x14ac:dyDescent="0.2">
      <c r="A235" s="12" t="str">
        <f>C235&amp;D235&amp;G235</f>
        <v>2014-15januaryE40000002</v>
      </c>
      <c r="B235" s="12">
        <f t="shared" si="84"/>
        <v>3</v>
      </c>
      <c r="C235" s="12" t="s">
        <v>196</v>
      </c>
      <c r="D235" s="12" t="s">
        <v>148</v>
      </c>
      <c r="E235" s="12" t="s">
        <v>21</v>
      </c>
      <c r="F235" s="12" t="s">
        <v>154</v>
      </c>
      <c r="G235" s="74" t="s">
        <v>245</v>
      </c>
      <c r="H235" s="12" t="s">
        <v>154</v>
      </c>
      <c r="I235" s="6">
        <f t="shared" si="98"/>
        <v>0</v>
      </c>
      <c r="J235" s="6">
        <f t="shared" si="98"/>
        <v>0</v>
      </c>
      <c r="K235" s="6">
        <f t="shared" si="98"/>
        <v>3481</v>
      </c>
      <c r="L235" s="6">
        <f t="shared" si="98"/>
        <v>4771</v>
      </c>
      <c r="M235" s="6" t="s">
        <v>205</v>
      </c>
      <c r="N235" s="6">
        <f t="shared" si="99"/>
        <v>55200</v>
      </c>
      <c r="O235" s="6">
        <f t="shared" si="99"/>
        <v>80515</v>
      </c>
      <c r="P235" s="6">
        <f t="shared" si="99"/>
        <v>79603</v>
      </c>
      <c r="Q235" s="6">
        <f t="shared" si="99"/>
        <v>85095</v>
      </c>
      <c r="R235" s="6">
        <f t="shared" si="99"/>
        <v>1126</v>
      </c>
      <c r="S235" s="6">
        <f t="shared" si="99"/>
        <v>243606</v>
      </c>
      <c r="T235" s="6">
        <f t="shared" si="99"/>
        <v>1021</v>
      </c>
      <c r="U235" s="6">
        <f t="shared" si="99"/>
        <v>9956</v>
      </c>
      <c r="V235" s="6">
        <f t="shared" si="99"/>
        <v>3292</v>
      </c>
      <c r="W235" s="6">
        <f t="shared" si="99"/>
        <v>56223</v>
      </c>
      <c r="X235" s="6">
        <f t="shared" si="99"/>
        <v>265</v>
      </c>
      <c r="Y235" s="6">
        <f t="shared" si="99"/>
        <v>243606</v>
      </c>
      <c r="Z235" s="6" t="s">
        <v>205</v>
      </c>
      <c r="AA235" s="6" t="s">
        <v>205</v>
      </c>
      <c r="AB235" s="6" t="s">
        <v>205</v>
      </c>
      <c r="AC235" s="6" t="s">
        <v>205</v>
      </c>
      <c r="AD235" s="6" t="s">
        <v>205</v>
      </c>
      <c r="AE235" s="6" t="s">
        <v>205</v>
      </c>
      <c r="AF235" s="6">
        <f t="shared" si="100"/>
        <v>9956</v>
      </c>
      <c r="AG235" s="6">
        <f t="shared" si="100"/>
        <v>165134</v>
      </c>
      <c r="AH235" s="6">
        <f t="shared" si="100"/>
        <v>65724</v>
      </c>
      <c r="AI235" s="6">
        <f t="shared" si="100"/>
        <v>174903</v>
      </c>
      <c r="AJ235" s="6">
        <f t="shared" si="93"/>
        <v>122185</v>
      </c>
      <c r="AK235" s="8"/>
      <c r="AM235" s="6">
        <f t="shared" si="92"/>
        <v>141474</v>
      </c>
      <c r="AN235" s="4">
        <f t="shared" si="95"/>
        <v>1</v>
      </c>
    </row>
    <row r="236" spans="1:40" x14ac:dyDescent="0.2">
      <c r="A236" s="12" t="str">
        <f t="shared" ref="A236:A248" si="103">C236&amp;D236&amp;G236</f>
        <v>2014-15februaryE40000002</v>
      </c>
      <c r="B236" s="12">
        <f t="shared" si="84"/>
        <v>3</v>
      </c>
      <c r="C236" s="12" t="s">
        <v>196</v>
      </c>
      <c r="D236" s="12" t="s">
        <v>149</v>
      </c>
      <c r="E236" s="12" t="s">
        <v>21</v>
      </c>
      <c r="F236" s="12" t="s">
        <v>154</v>
      </c>
      <c r="G236" s="74" t="s">
        <v>245</v>
      </c>
      <c r="H236" s="12" t="s">
        <v>154</v>
      </c>
      <c r="I236" s="6">
        <f t="shared" si="98"/>
        <v>0</v>
      </c>
      <c r="J236" s="6">
        <f t="shared" si="98"/>
        <v>0</v>
      </c>
      <c r="K236" s="6">
        <f t="shared" si="98"/>
        <v>3113</v>
      </c>
      <c r="L236" s="6">
        <f t="shared" si="98"/>
        <v>4160</v>
      </c>
      <c r="M236" s="6" t="s">
        <v>205</v>
      </c>
      <c r="N236" s="6">
        <f t="shared" si="99"/>
        <v>49146</v>
      </c>
      <c r="O236" s="6">
        <f t="shared" si="99"/>
        <v>71214</v>
      </c>
      <c r="P236" s="6">
        <f t="shared" si="99"/>
        <v>70812</v>
      </c>
      <c r="Q236" s="6">
        <f t="shared" si="99"/>
        <v>75251</v>
      </c>
      <c r="R236" s="6">
        <f t="shared" si="99"/>
        <v>453</v>
      </c>
      <c r="S236" s="6">
        <f t="shared" si="99"/>
        <v>154270</v>
      </c>
      <c r="T236" s="6">
        <f t="shared" si="99"/>
        <v>913</v>
      </c>
      <c r="U236" s="6">
        <f t="shared" si="99"/>
        <v>8918</v>
      </c>
      <c r="V236" s="6">
        <f t="shared" si="99"/>
        <v>2892</v>
      </c>
      <c r="W236" s="6">
        <f t="shared" si="99"/>
        <v>50335</v>
      </c>
      <c r="X236" s="6">
        <f t="shared" si="99"/>
        <v>115</v>
      </c>
      <c r="Y236" s="6">
        <f t="shared" si="99"/>
        <v>154270</v>
      </c>
      <c r="Z236" s="6" t="s">
        <v>205</v>
      </c>
      <c r="AA236" s="6" t="s">
        <v>205</v>
      </c>
      <c r="AB236" s="6" t="s">
        <v>205</v>
      </c>
      <c r="AC236" s="6" t="s">
        <v>205</v>
      </c>
      <c r="AD236" s="6" t="s">
        <v>205</v>
      </c>
      <c r="AE236" s="6" t="s">
        <v>205</v>
      </c>
      <c r="AF236" s="6">
        <f t="shared" si="100"/>
        <v>8918</v>
      </c>
      <c r="AG236" s="6">
        <f t="shared" si="100"/>
        <v>149624</v>
      </c>
      <c r="AH236" s="6">
        <f t="shared" si="100"/>
        <v>58464</v>
      </c>
      <c r="AI236" s="6">
        <f t="shared" si="100"/>
        <v>157833</v>
      </c>
      <c r="AJ236" s="6">
        <f t="shared" si="93"/>
        <v>110734</v>
      </c>
      <c r="AK236" s="8"/>
      <c r="AM236" s="6">
        <f t="shared" si="92"/>
        <v>61963</v>
      </c>
      <c r="AN236" s="4">
        <f t="shared" si="95"/>
        <v>2</v>
      </c>
    </row>
    <row r="237" spans="1:40" x14ac:dyDescent="0.2">
      <c r="A237" s="12" t="str">
        <f t="shared" si="103"/>
        <v>2014-15marchE40000002</v>
      </c>
      <c r="B237" s="12">
        <f t="shared" si="84"/>
        <v>3</v>
      </c>
      <c r="C237" s="12" t="s">
        <v>196</v>
      </c>
      <c r="D237" s="12" t="s">
        <v>150</v>
      </c>
      <c r="E237" s="12" t="s">
        <v>21</v>
      </c>
      <c r="F237" s="12" t="s">
        <v>154</v>
      </c>
      <c r="G237" s="74" t="s">
        <v>245</v>
      </c>
      <c r="H237" s="12" t="s">
        <v>154</v>
      </c>
      <c r="I237" s="6">
        <f t="shared" si="98"/>
        <v>0</v>
      </c>
      <c r="J237" s="6">
        <f t="shared" si="98"/>
        <v>0</v>
      </c>
      <c r="K237" s="6">
        <f t="shared" si="98"/>
        <v>3372</v>
      </c>
      <c r="L237" s="6">
        <f t="shared" si="98"/>
        <v>4460</v>
      </c>
      <c r="M237" s="6" t="s">
        <v>205</v>
      </c>
      <c r="N237" s="6">
        <f t="shared" si="99"/>
        <v>56244</v>
      </c>
      <c r="O237" s="6">
        <f t="shared" si="99"/>
        <v>78652</v>
      </c>
      <c r="P237" s="6">
        <f t="shared" si="99"/>
        <v>78845</v>
      </c>
      <c r="Q237" s="6">
        <f t="shared" si="99"/>
        <v>82949</v>
      </c>
      <c r="R237" s="6">
        <f t="shared" si="99"/>
        <v>393</v>
      </c>
      <c r="S237" s="6">
        <f t="shared" si="99"/>
        <v>168995</v>
      </c>
      <c r="T237" s="6">
        <f t="shared" si="99"/>
        <v>1061</v>
      </c>
      <c r="U237" s="6">
        <f t="shared" si="99"/>
        <v>10155</v>
      </c>
      <c r="V237" s="6">
        <f t="shared" si="99"/>
        <v>3157</v>
      </c>
      <c r="W237" s="6">
        <f t="shared" si="99"/>
        <v>55426</v>
      </c>
      <c r="X237" s="6">
        <f t="shared" si="99"/>
        <v>136</v>
      </c>
      <c r="Y237" s="6">
        <f t="shared" si="99"/>
        <v>168995</v>
      </c>
      <c r="Z237" s="6" t="s">
        <v>205</v>
      </c>
      <c r="AA237" s="6" t="s">
        <v>205</v>
      </c>
      <c r="AB237" s="6" t="s">
        <v>205</v>
      </c>
      <c r="AC237" s="6" t="s">
        <v>205</v>
      </c>
      <c r="AD237" s="6" t="s">
        <v>205</v>
      </c>
      <c r="AE237" s="6" t="s">
        <v>205</v>
      </c>
      <c r="AF237" s="6">
        <f t="shared" si="100"/>
        <v>10155</v>
      </c>
      <c r="AG237" s="6">
        <f t="shared" si="100"/>
        <v>166172</v>
      </c>
      <c r="AH237" s="6">
        <f t="shared" si="100"/>
        <v>64391</v>
      </c>
      <c r="AI237" s="6">
        <f t="shared" si="100"/>
        <v>174935</v>
      </c>
      <c r="AJ237" s="6">
        <f t="shared" si="93"/>
        <v>122832</v>
      </c>
      <c r="AK237" s="8"/>
      <c r="AM237" s="6">
        <f t="shared" si="92"/>
        <v>68098</v>
      </c>
      <c r="AN237" s="4">
        <f t="shared" si="95"/>
        <v>3</v>
      </c>
    </row>
    <row r="238" spans="1:40" x14ac:dyDescent="0.2">
      <c r="A238" s="12" t="str">
        <f t="shared" si="103"/>
        <v>2015-16aprilE40000002</v>
      </c>
      <c r="B238" s="12">
        <f t="shared" si="84"/>
        <v>3</v>
      </c>
      <c r="C238" s="12" t="s">
        <v>237</v>
      </c>
      <c r="D238" s="12" t="s">
        <v>139</v>
      </c>
      <c r="E238" s="12" t="s">
        <v>21</v>
      </c>
      <c r="F238" s="12" t="s">
        <v>154</v>
      </c>
      <c r="G238" s="74" t="s">
        <v>245</v>
      </c>
      <c r="H238" s="12" t="s">
        <v>154</v>
      </c>
      <c r="I238" s="6">
        <f t="shared" si="98"/>
        <v>0</v>
      </c>
      <c r="J238" s="6">
        <f t="shared" si="98"/>
        <v>0</v>
      </c>
      <c r="K238" s="6">
        <f t="shared" si="98"/>
        <v>3380</v>
      </c>
      <c r="L238" s="6">
        <f t="shared" si="98"/>
        <v>4269</v>
      </c>
      <c r="M238" s="6" t="s">
        <v>205</v>
      </c>
      <c r="N238" s="6">
        <f t="shared" si="99"/>
        <v>54926</v>
      </c>
      <c r="O238" s="6">
        <f t="shared" si="99"/>
        <v>73722</v>
      </c>
      <c r="P238" s="6">
        <f t="shared" si="99"/>
        <v>74760</v>
      </c>
      <c r="Q238" s="6">
        <f t="shared" si="99"/>
        <v>77881</v>
      </c>
      <c r="R238" s="6">
        <f t="shared" si="99"/>
        <v>545</v>
      </c>
      <c r="S238" s="6">
        <f t="shared" si="99"/>
        <v>216605</v>
      </c>
      <c r="T238" s="6">
        <f t="shared" si="99"/>
        <v>846</v>
      </c>
      <c r="U238" s="6">
        <f t="shared" si="99"/>
        <v>12870</v>
      </c>
      <c r="V238" s="6">
        <f t="shared" si="99"/>
        <v>2848</v>
      </c>
      <c r="W238" s="6">
        <f t="shared" si="99"/>
        <v>53005</v>
      </c>
      <c r="X238" s="6">
        <f t="shared" si="99"/>
        <v>501</v>
      </c>
      <c r="Y238" s="6">
        <f t="shared" si="99"/>
        <v>216605</v>
      </c>
      <c r="Z238" s="6" t="s">
        <v>205</v>
      </c>
      <c r="AA238" s="6" t="s">
        <v>205</v>
      </c>
      <c r="AB238" s="6" t="s">
        <v>205</v>
      </c>
      <c r="AC238" s="6" t="s">
        <v>205</v>
      </c>
      <c r="AD238" s="6" t="s">
        <v>205</v>
      </c>
      <c r="AE238" s="6" t="s">
        <v>205</v>
      </c>
      <c r="AF238" s="6">
        <f t="shared" si="100"/>
        <v>12870</v>
      </c>
      <c r="AG238" s="6">
        <f t="shared" si="100"/>
        <v>162026</v>
      </c>
      <c r="AH238" s="6">
        <f t="shared" si="100"/>
        <v>63178</v>
      </c>
      <c r="AI238" s="6">
        <f t="shared" si="100"/>
        <v>167896</v>
      </c>
      <c r="AJ238" s="6">
        <f t="shared" si="93"/>
        <v>119875</v>
      </c>
      <c r="AK238" s="8"/>
      <c r="AM238" s="6">
        <f t="shared" si="92"/>
        <v>119590</v>
      </c>
      <c r="AN238" s="4">
        <f t="shared" si="95"/>
        <v>4</v>
      </c>
    </row>
    <row r="239" spans="1:40" x14ac:dyDescent="0.2">
      <c r="A239" s="12" t="str">
        <f t="shared" si="103"/>
        <v>2015-16mayE40000002</v>
      </c>
      <c r="B239" s="12">
        <f t="shared" si="84"/>
        <v>3</v>
      </c>
      <c r="C239" s="12" t="s">
        <v>237</v>
      </c>
      <c r="D239" s="12" t="s">
        <v>140</v>
      </c>
      <c r="E239" s="12" t="s">
        <v>21</v>
      </c>
      <c r="F239" s="12" t="s">
        <v>154</v>
      </c>
      <c r="G239" s="74" t="s">
        <v>245</v>
      </c>
      <c r="H239" s="12" t="s">
        <v>154</v>
      </c>
      <c r="I239" s="6">
        <f t="shared" si="98"/>
        <v>0</v>
      </c>
      <c r="J239" s="6">
        <f t="shared" si="98"/>
        <v>0</v>
      </c>
      <c r="K239" s="6">
        <f t="shared" si="98"/>
        <v>3344</v>
      </c>
      <c r="L239" s="6">
        <f t="shared" si="98"/>
        <v>4251</v>
      </c>
      <c r="M239" s="6" t="s">
        <v>205</v>
      </c>
      <c r="N239" s="6">
        <f t="shared" si="99"/>
        <v>56866</v>
      </c>
      <c r="O239" s="6">
        <f t="shared" si="99"/>
        <v>77045</v>
      </c>
      <c r="P239" s="6">
        <f t="shared" si="99"/>
        <v>77721</v>
      </c>
      <c r="Q239" s="6">
        <f t="shared" si="99"/>
        <v>81185</v>
      </c>
      <c r="R239" s="6">
        <f t="shared" si="99"/>
        <v>627</v>
      </c>
      <c r="S239" s="6">
        <f t="shared" si="99"/>
        <v>236081</v>
      </c>
      <c r="T239" s="6">
        <f t="shared" si="99"/>
        <v>942</v>
      </c>
      <c r="U239" s="6">
        <f t="shared" si="99"/>
        <v>13812</v>
      </c>
      <c r="V239" s="6">
        <f t="shared" si="99"/>
        <v>2975</v>
      </c>
      <c r="W239" s="6">
        <f t="shared" si="99"/>
        <v>54376</v>
      </c>
      <c r="X239" s="6">
        <f t="shared" si="99"/>
        <v>354</v>
      </c>
      <c r="Y239" s="6">
        <f t="shared" si="99"/>
        <v>236081</v>
      </c>
      <c r="Z239" s="6" t="s">
        <v>205</v>
      </c>
      <c r="AA239" s="6" t="s">
        <v>205</v>
      </c>
      <c r="AB239" s="6" t="s">
        <v>205</v>
      </c>
      <c r="AC239" s="6" t="s">
        <v>205</v>
      </c>
      <c r="AD239" s="6" t="s">
        <v>205</v>
      </c>
      <c r="AE239" s="6" t="s">
        <v>205</v>
      </c>
      <c r="AF239" s="6">
        <f t="shared" si="100"/>
        <v>13812</v>
      </c>
      <c r="AG239" s="6">
        <f t="shared" si="100"/>
        <v>167259</v>
      </c>
      <c r="AH239" s="6">
        <f t="shared" si="100"/>
        <v>64683</v>
      </c>
      <c r="AI239" s="6">
        <f t="shared" si="100"/>
        <v>173141</v>
      </c>
      <c r="AJ239" s="6">
        <f t="shared" si="93"/>
        <v>123988</v>
      </c>
      <c r="AK239" s="8"/>
      <c r="AM239" s="6">
        <f t="shared" si="92"/>
        <v>138347</v>
      </c>
      <c r="AN239" s="4">
        <f t="shared" si="95"/>
        <v>5</v>
      </c>
    </row>
    <row r="240" spans="1:40" x14ac:dyDescent="0.2">
      <c r="A240" s="12" t="str">
        <f t="shared" si="103"/>
        <v>2015-16juneE40000002</v>
      </c>
      <c r="B240" s="12">
        <f t="shared" si="84"/>
        <v>3</v>
      </c>
      <c r="C240" s="12" t="s">
        <v>237</v>
      </c>
      <c r="D240" s="12" t="s">
        <v>141</v>
      </c>
      <c r="E240" s="12" t="s">
        <v>21</v>
      </c>
      <c r="F240" s="12" t="s">
        <v>154</v>
      </c>
      <c r="G240" s="74" t="s">
        <v>245</v>
      </c>
      <c r="H240" s="12" t="s">
        <v>154</v>
      </c>
      <c r="I240" s="6">
        <f t="shared" si="98"/>
        <v>0</v>
      </c>
      <c r="J240" s="6">
        <f t="shared" si="98"/>
        <v>0</v>
      </c>
      <c r="K240" s="6">
        <f t="shared" si="98"/>
        <v>3209</v>
      </c>
      <c r="L240" s="6">
        <f t="shared" si="98"/>
        <v>4172</v>
      </c>
      <c r="M240" s="6" t="s">
        <v>205</v>
      </c>
      <c r="N240" s="6">
        <f t="shared" ref="N240:Y249" si="104">SUMIFS(N$314:N$1118,$C$314:$C$1118,$C240,$D$314:$D$1118,$D240,$B$314:$B$1118,$B240)</f>
        <v>53686</v>
      </c>
      <c r="O240" s="6">
        <f t="shared" si="104"/>
        <v>74959</v>
      </c>
      <c r="P240" s="6">
        <f t="shared" si="104"/>
        <v>74886</v>
      </c>
      <c r="Q240" s="6">
        <f t="shared" si="104"/>
        <v>78990</v>
      </c>
      <c r="R240" s="6">
        <f t="shared" si="104"/>
        <v>730</v>
      </c>
      <c r="S240" s="6">
        <f t="shared" si="104"/>
        <v>238812</v>
      </c>
      <c r="T240" s="6">
        <f t="shared" si="104"/>
        <v>891</v>
      </c>
      <c r="U240" s="6">
        <f t="shared" si="104"/>
        <v>13664</v>
      </c>
      <c r="V240" s="6">
        <f t="shared" si="104"/>
        <v>3027</v>
      </c>
      <c r="W240" s="6">
        <f t="shared" si="104"/>
        <v>53748</v>
      </c>
      <c r="X240" s="6">
        <f t="shared" si="104"/>
        <v>369</v>
      </c>
      <c r="Y240" s="6">
        <f t="shared" si="104"/>
        <v>238812</v>
      </c>
      <c r="Z240" s="6" t="s">
        <v>205</v>
      </c>
      <c r="AA240" s="6" t="s">
        <v>205</v>
      </c>
      <c r="AB240" s="6" t="s">
        <v>205</v>
      </c>
      <c r="AC240" s="6" t="s">
        <v>205</v>
      </c>
      <c r="AD240" s="6" t="s">
        <v>205</v>
      </c>
      <c r="AE240" s="6" t="s">
        <v>205</v>
      </c>
      <c r="AF240" s="6">
        <f t="shared" si="100"/>
        <v>13664</v>
      </c>
      <c r="AG240" s="6">
        <f t="shared" si="100"/>
        <v>164869</v>
      </c>
      <c r="AH240" s="6">
        <f t="shared" si="100"/>
        <v>63212</v>
      </c>
      <c r="AI240" s="6">
        <f t="shared" si="100"/>
        <v>169195</v>
      </c>
      <c r="AJ240" s="6">
        <f t="shared" si="93"/>
        <v>121636</v>
      </c>
      <c r="AK240" s="8"/>
      <c r="AM240" s="6">
        <f t="shared" si="92"/>
        <v>140895</v>
      </c>
      <c r="AN240" s="4">
        <f t="shared" si="95"/>
        <v>6</v>
      </c>
    </row>
    <row r="241" spans="1:40" x14ac:dyDescent="0.2">
      <c r="A241" s="12" t="str">
        <f t="shared" si="103"/>
        <v>2015-16julyE40000002</v>
      </c>
      <c r="B241" s="12">
        <f t="shared" si="84"/>
        <v>3</v>
      </c>
      <c r="C241" s="12" t="s">
        <v>237</v>
      </c>
      <c r="D241" s="12" t="s">
        <v>142</v>
      </c>
      <c r="E241" s="12" t="s">
        <v>21</v>
      </c>
      <c r="F241" s="12" t="s">
        <v>154</v>
      </c>
      <c r="G241" s="74" t="s">
        <v>245</v>
      </c>
      <c r="H241" s="12" t="s">
        <v>154</v>
      </c>
      <c r="I241" s="6">
        <f t="shared" si="98"/>
        <v>0</v>
      </c>
      <c r="J241" s="6">
        <f t="shared" si="98"/>
        <v>0</v>
      </c>
      <c r="K241" s="6">
        <f t="shared" si="98"/>
        <v>3382</v>
      </c>
      <c r="L241" s="6">
        <f t="shared" si="98"/>
        <v>4404</v>
      </c>
      <c r="M241" s="6" t="s">
        <v>205</v>
      </c>
      <c r="N241" s="6">
        <f t="shared" si="104"/>
        <v>54689</v>
      </c>
      <c r="O241" s="6">
        <f t="shared" si="104"/>
        <v>78090</v>
      </c>
      <c r="P241" s="6">
        <f t="shared" si="104"/>
        <v>77160</v>
      </c>
      <c r="Q241" s="6">
        <f t="shared" si="104"/>
        <v>82311</v>
      </c>
      <c r="R241" s="6">
        <f t="shared" si="104"/>
        <v>1068</v>
      </c>
      <c r="S241" s="6">
        <f t="shared" si="104"/>
        <v>249648</v>
      </c>
      <c r="T241" s="6">
        <f t="shared" si="104"/>
        <v>961</v>
      </c>
      <c r="U241" s="6">
        <f t="shared" si="104"/>
        <v>14918</v>
      </c>
      <c r="V241" s="6">
        <f t="shared" si="104"/>
        <v>3208</v>
      </c>
      <c r="W241" s="6">
        <f t="shared" si="104"/>
        <v>56770</v>
      </c>
      <c r="X241" s="6">
        <f t="shared" si="104"/>
        <v>415</v>
      </c>
      <c r="Y241" s="6">
        <f t="shared" si="104"/>
        <v>249648</v>
      </c>
      <c r="Z241" s="6" t="s">
        <v>205</v>
      </c>
      <c r="AA241" s="6" t="s">
        <v>205</v>
      </c>
      <c r="AB241" s="6" t="s">
        <v>205</v>
      </c>
      <c r="AC241" s="6" t="s">
        <v>205</v>
      </c>
      <c r="AD241" s="6" t="s">
        <v>205</v>
      </c>
      <c r="AE241" s="6" t="s">
        <v>205</v>
      </c>
      <c r="AF241" s="6">
        <f t="shared" si="100"/>
        <v>14918</v>
      </c>
      <c r="AG241" s="6">
        <f t="shared" si="100"/>
        <v>171271</v>
      </c>
      <c r="AH241" s="6">
        <f t="shared" si="100"/>
        <v>66887</v>
      </c>
      <c r="AI241" s="6">
        <f t="shared" si="100"/>
        <v>175614</v>
      </c>
      <c r="AJ241" s="6">
        <f t="shared" si="93"/>
        <v>124982</v>
      </c>
      <c r="AK241" s="8"/>
      <c r="AM241" s="6">
        <f t="shared" si="92"/>
        <v>151113</v>
      </c>
      <c r="AN241" s="4">
        <f t="shared" si="95"/>
        <v>7</v>
      </c>
    </row>
    <row r="242" spans="1:40" x14ac:dyDescent="0.2">
      <c r="A242" s="12" t="str">
        <f t="shared" si="103"/>
        <v>2015-16augustE40000002</v>
      </c>
      <c r="B242" s="12">
        <f t="shared" si="84"/>
        <v>3</v>
      </c>
      <c r="C242" s="12" t="s">
        <v>237</v>
      </c>
      <c r="D242" s="12" t="s">
        <v>143</v>
      </c>
      <c r="E242" s="12" t="s">
        <v>21</v>
      </c>
      <c r="F242" s="12" t="s">
        <v>154</v>
      </c>
      <c r="G242" s="74" t="s">
        <v>245</v>
      </c>
      <c r="H242" s="12" t="s">
        <v>154</v>
      </c>
      <c r="I242" s="6">
        <f t="shared" si="98"/>
        <v>0</v>
      </c>
      <c r="J242" s="6">
        <f t="shared" si="98"/>
        <v>0</v>
      </c>
      <c r="K242" s="6">
        <f t="shared" si="98"/>
        <v>3229</v>
      </c>
      <c r="L242" s="6">
        <f t="shared" si="98"/>
        <v>4258</v>
      </c>
      <c r="M242" s="6" t="s">
        <v>205</v>
      </c>
      <c r="N242" s="6">
        <f t="shared" si="104"/>
        <v>53968</v>
      </c>
      <c r="O242" s="6">
        <f t="shared" si="104"/>
        <v>78741</v>
      </c>
      <c r="P242" s="6">
        <f t="shared" si="104"/>
        <v>76883</v>
      </c>
      <c r="Q242" s="6">
        <f t="shared" si="104"/>
        <v>82797</v>
      </c>
      <c r="R242" s="6">
        <f t="shared" si="104"/>
        <v>1738</v>
      </c>
      <c r="S242" s="6">
        <f t="shared" si="104"/>
        <v>246709</v>
      </c>
      <c r="T242" s="6">
        <f t="shared" si="104"/>
        <v>970</v>
      </c>
      <c r="U242" s="6">
        <f t="shared" si="104"/>
        <v>15047</v>
      </c>
      <c r="V242" s="6">
        <f t="shared" si="104"/>
        <v>3182</v>
      </c>
      <c r="W242" s="6">
        <f t="shared" si="104"/>
        <v>55762</v>
      </c>
      <c r="X242" s="6">
        <f t="shared" si="104"/>
        <v>392</v>
      </c>
      <c r="Y242" s="6">
        <f t="shared" si="104"/>
        <v>246709</v>
      </c>
      <c r="Z242" s="6" t="s">
        <v>205</v>
      </c>
      <c r="AA242" s="6" t="s">
        <v>205</v>
      </c>
      <c r="AB242" s="6" t="s">
        <v>205</v>
      </c>
      <c r="AC242" s="6" t="s">
        <v>205</v>
      </c>
      <c r="AD242" s="6" t="s">
        <v>205</v>
      </c>
      <c r="AE242" s="6" t="s">
        <v>205</v>
      </c>
      <c r="AF242" s="6">
        <f t="shared" si="100"/>
        <v>15047</v>
      </c>
      <c r="AG242" s="6">
        <f t="shared" si="100"/>
        <v>169134</v>
      </c>
      <c r="AH242" s="6">
        <f t="shared" si="100"/>
        <v>66064</v>
      </c>
      <c r="AI242" s="6">
        <f t="shared" si="100"/>
        <v>173981</v>
      </c>
      <c r="AJ242" s="6">
        <f t="shared" si="93"/>
        <v>122967</v>
      </c>
      <c r="AK242" s="8"/>
      <c r="AM242" s="6">
        <f t="shared" si="92"/>
        <v>149661</v>
      </c>
      <c r="AN242" s="4">
        <f t="shared" si="95"/>
        <v>8</v>
      </c>
    </row>
    <row r="243" spans="1:40" x14ac:dyDescent="0.2">
      <c r="A243" s="12" t="str">
        <f t="shared" si="103"/>
        <v>2015-16septemberE40000002</v>
      </c>
      <c r="B243" s="12">
        <f t="shared" si="84"/>
        <v>3</v>
      </c>
      <c r="C243" s="12" t="s">
        <v>237</v>
      </c>
      <c r="D243" s="12" t="s">
        <v>144</v>
      </c>
      <c r="E243" s="12" t="s">
        <v>21</v>
      </c>
      <c r="F243" s="12" t="s">
        <v>154</v>
      </c>
      <c r="G243" s="74" t="s">
        <v>245</v>
      </c>
      <c r="H243" s="12" t="s">
        <v>154</v>
      </c>
      <c r="I243" s="6">
        <f t="shared" si="98"/>
        <v>0</v>
      </c>
      <c r="J243" s="6">
        <f t="shared" si="98"/>
        <v>0</v>
      </c>
      <c r="K243" s="6">
        <f t="shared" si="98"/>
        <v>3212</v>
      </c>
      <c r="L243" s="6">
        <f t="shared" si="98"/>
        <v>4332</v>
      </c>
      <c r="M243" s="6" t="s">
        <v>205</v>
      </c>
      <c r="N243" s="6">
        <f t="shared" si="104"/>
        <v>51689</v>
      </c>
      <c r="O243" s="6">
        <f t="shared" si="104"/>
        <v>76875</v>
      </c>
      <c r="P243" s="6">
        <f t="shared" si="104"/>
        <v>74753</v>
      </c>
      <c r="Q243" s="6">
        <f t="shared" si="104"/>
        <v>80988</v>
      </c>
      <c r="R243" s="6">
        <f t="shared" si="104"/>
        <v>1476</v>
      </c>
      <c r="S243" s="6">
        <f t="shared" si="104"/>
        <v>240379</v>
      </c>
      <c r="T243" s="6">
        <f t="shared" si="104"/>
        <v>966</v>
      </c>
      <c r="U243" s="6">
        <f t="shared" si="104"/>
        <v>14209</v>
      </c>
      <c r="V243" s="6">
        <f t="shared" si="104"/>
        <v>3120</v>
      </c>
      <c r="W243" s="6">
        <f t="shared" si="104"/>
        <v>52855</v>
      </c>
      <c r="X243" s="6">
        <f t="shared" si="104"/>
        <v>379</v>
      </c>
      <c r="Y243" s="6">
        <f t="shared" si="104"/>
        <v>240379</v>
      </c>
      <c r="Z243" s="6" t="s">
        <v>205</v>
      </c>
      <c r="AA243" s="6" t="s">
        <v>205</v>
      </c>
      <c r="AB243" s="6" t="s">
        <v>205</v>
      </c>
      <c r="AC243" s="6" t="s">
        <v>205</v>
      </c>
      <c r="AD243" s="6" t="s">
        <v>205</v>
      </c>
      <c r="AE243" s="6" t="s">
        <v>205</v>
      </c>
      <c r="AF243" s="6">
        <f t="shared" si="100"/>
        <v>14209</v>
      </c>
      <c r="AG243" s="6">
        <f t="shared" si="100"/>
        <v>163552</v>
      </c>
      <c r="AH243" s="6">
        <f t="shared" si="100"/>
        <v>62933</v>
      </c>
      <c r="AI243" s="6">
        <f t="shared" si="100"/>
        <v>168595</v>
      </c>
      <c r="AJ243" s="6">
        <f t="shared" si="93"/>
        <v>120840</v>
      </c>
      <c r="AK243" s="8"/>
      <c r="AM243" s="6">
        <f t="shared" si="92"/>
        <v>144355</v>
      </c>
      <c r="AN243" s="4">
        <f t="shared" si="95"/>
        <v>9</v>
      </c>
    </row>
    <row r="244" spans="1:40" x14ac:dyDescent="0.2">
      <c r="A244" s="12" t="str">
        <f t="shared" si="103"/>
        <v>2015-16octoberE40000002</v>
      </c>
      <c r="B244" s="12">
        <f t="shared" si="84"/>
        <v>3</v>
      </c>
      <c r="C244" s="12" t="s">
        <v>237</v>
      </c>
      <c r="D244" s="12" t="s">
        <v>145</v>
      </c>
      <c r="E244" s="12" t="s">
        <v>21</v>
      </c>
      <c r="F244" s="12" t="s">
        <v>154</v>
      </c>
      <c r="G244" s="74" t="s">
        <v>245</v>
      </c>
      <c r="H244" s="12" t="s">
        <v>154</v>
      </c>
      <c r="I244" s="6">
        <f t="shared" si="98"/>
        <v>0</v>
      </c>
      <c r="J244" s="6">
        <f t="shared" si="98"/>
        <v>0</v>
      </c>
      <c r="K244" s="6">
        <f t="shared" si="98"/>
        <v>3493</v>
      </c>
      <c r="L244" s="6">
        <f t="shared" si="98"/>
        <v>4695</v>
      </c>
      <c r="M244" s="6" t="s">
        <v>205</v>
      </c>
      <c r="N244" s="6">
        <f t="shared" si="104"/>
        <v>54768</v>
      </c>
      <c r="O244" s="6">
        <f t="shared" si="104"/>
        <v>82646</v>
      </c>
      <c r="P244" s="6">
        <f t="shared" si="104"/>
        <v>80022</v>
      </c>
      <c r="Q244" s="6">
        <f t="shared" si="104"/>
        <v>87166</v>
      </c>
      <c r="R244" s="6">
        <f t="shared" si="104"/>
        <v>1596</v>
      </c>
      <c r="S244" s="6">
        <f t="shared" si="104"/>
        <v>255224</v>
      </c>
      <c r="T244" s="6">
        <f t="shared" si="104"/>
        <v>934</v>
      </c>
      <c r="U244" s="6">
        <f t="shared" si="104"/>
        <v>15692</v>
      </c>
      <c r="V244" s="6">
        <f t="shared" si="104"/>
        <v>3142</v>
      </c>
      <c r="W244" s="6">
        <f t="shared" si="104"/>
        <v>55934</v>
      </c>
      <c r="X244" s="6">
        <f t="shared" si="104"/>
        <v>344</v>
      </c>
      <c r="Y244" s="6">
        <f t="shared" si="104"/>
        <v>255224</v>
      </c>
      <c r="Z244" s="6" t="s">
        <v>205</v>
      </c>
      <c r="AA244" s="6" t="s">
        <v>205</v>
      </c>
      <c r="AB244" s="6" t="s">
        <v>205</v>
      </c>
      <c r="AC244" s="6" t="s">
        <v>205</v>
      </c>
      <c r="AD244" s="6" t="s">
        <v>205</v>
      </c>
      <c r="AE244" s="6" t="s">
        <v>205</v>
      </c>
      <c r="AF244" s="6">
        <f t="shared" si="100"/>
        <v>15692</v>
      </c>
      <c r="AG244" s="6">
        <f t="shared" si="100"/>
        <v>174341</v>
      </c>
      <c r="AH244" s="6">
        <f t="shared" si="100"/>
        <v>66803</v>
      </c>
      <c r="AI244" s="6">
        <f t="shared" si="100"/>
        <v>179306</v>
      </c>
      <c r="AJ244" s="6">
        <f t="shared" si="93"/>
        <v>127553</v>
      </c>
      <c r="AK244" s="8"/>
      <c r="AM244" s="6">
        <f t="shared" si="92"/>
        <v>153354</v>
      </c>
      <c r="AN244" s="4">
        <f t="shared" si="95"/>
        <v>10</v>
      </c>
    </row>
    <row r="245" spans="1:40" x14ac:dyDescent="0.2">
      <c r="A245" s="12" t="str">
        <f t="shared" si="103"/>
        <v>2015-16novemberE40000002</v>
      </c>
      <c r="B245" s="12">
        <f t="shared" si="84"/>
        <v>3</v>
      </c>
      <c r="C245" s="12" t="s">
        <v>237</v>
      </c>
      <c r="D245" s="12" t="s">
        <v>146</v>
      </c>
      <c r="E245" s="12" t="s">
        <v>21</v>
      </c>
      <c r="F245" s="12" t="s">
        <v>154</v>
      </c>
      <c r="G245" s="74" t="s">
        <v>245</v>
      </c>
      <c r="H245" s="12" t="s">
        <v>154</v>
      </c>
      <c r="I245" s="6">
        <f t="shared" si="98"/>
        <v>0</v>
      </c>
      <c r="J245" s="6">
        <f t="shared" si="98"/>
        <v>0</v>
      </c>
      <c r="K245" s="6">
        <f t="shared" si="98"/>
        <v>3218</v>
      </c>
      <c r="L245" s="6">
        <f t="shared" si="98"/>
        <v>4430</v>
      </c>
      <c r="M245" s="6" t="s">
        <v>205</v>
      </c>
      <c r="N245" s="6">
        <f t="shared" si="104"/>
        <v>53907</v>
      </c>
      <c r="O245" s="6">
        <f t="shared" si="104"/>
        <v>82687</v>
      </c>
      <c r="P245" s="6">
        <f t="shared" si="104"/>
        <v>79479</v>
      </c>
      <c r="Q245" s="6">
        <f t="shared" si="104"/>
        <v>86928</v>
      </c>
      <c r="R245" s="6">
        <f t="shared" si="104"/>
        <v>1727</v>
      </c>
      <c r="S245" s="6">
        <f t="shared" si="104"/>
        <v>249985</v>
      </c>
      <c r="T245" s="6">
        <f t="shared" si="104"/>
        <v>909</v>
      </c>
      <c r="U245" s="6">
        <f t="shared" si="104"/>
        <v>15657</v>
      </c>
      <c r="V245" s="6">
        <f t="shared" si="104"/>
        <v>3107</v>
      </c>
      <c r="W245" s="6">
        <f t="shared" si="104"/>
        <v>54181</v>
      </c>
      <c r="X245" s="6">
        <f t="shared" si="104"/>
        <v>240</v>
      </c>
      <c r="Y245" s="6">
        <f t="shared" si="104"/>
        <v>249985</v>
      </c>
      <c r="Z245" s="6" t="s">
        <v>205</v>
      </c>
      <c r="AA245" s="6" t="s">
        <v>205</v>
      </c>
      <c r="AB245" s="6" t="s">
        <v>205</v>
      </c>
      <c r="AC245" s="6" t="s">
        <v>205</v>
      </c>
      <c r="AD245" s="6" t="s">
        <v>205</v>
      </c>
      <c r="AE245" s="6" t="s">
        <v>205</v>
      </c>
      <c r="AF245" s="6">
        <f t="shared" si="100"/>
        <v>15657</v>
      </c>
      <c r="AG245" s="6">
        <f t="shared" si="100"/>
        <v>171126</v>
      </c>
      <c r="AH245" s="6">
        <f t="shared" si="100"/>
        <v>65336</v>
      </c>
      <c r="AI245" s="6">
        <f t="shared" si="100"/>
        <v>177172</v>
      </c>
      <c r="AJ245" s="6">
        <f t="shared" si="93"/>
        <v>126352</v>
      </c>
      <c r="AK245" s="8"/>
      <c r="AM245" s="6">
        <f t="shared" si="92"/>
        <v>77174</v>
      </c>
      <c r="AN245" s="4">
        <f t="shared" si="95"/>
        <v>11</v>
      </c>
    </row>
    <row r="246" spans="1:40" x14ac:dyDescent="0.2">
      <c r="A246" s="12" t="str">
        <f t="shared" si="103"/>
        <v>2015-16decemberE40000002</v>
      </c>
      <c r="B246" s="12">
        <f t="shared" si="84"/>
        <v>3</v>
      </c>
      <c r="C246" s="12" t="s">
        <v>237</v>
      </c>
      <c r="D246" s="12" t="s">
        <v>147</v>
      </c>
      <c r="E246" s="12" t="s">
        <v>21</v>
      </c>
      <c r="F246" s="12" t="s">
        <v>154</v>
      </c>
      <c r="G246" s="74" t="s">
        <v>245</v>
      </c>
      <c r="H246" s="12" t="s">
        <v>154</v>
      </c>
      <c r="I246" s="6">
        <f t="shared" si="98"/>
        <v>0</v>
      </c>
      <c r="J246" s="6">
        <f t="shared" si="98"/>
        <v>0</v>
      </c>
      <c r="K246" s="6">
        <f t="shared" si="98"/>
        <v>3772</v>
      </c>
      <c r="L246" s="6">
        <f t="shared" si="98"/>
        <v>5145</v>
      </c>
      <c r="M246" s="6" t="s">
        <v>205</v>
      </c>
      <c r="N246" s="6">
        <f t="shared" si="104"/>
        <v>58819</v>
      </c>
      <c r="O246" s="6">
        <f t="shared" si="104"/>
        <v>90466</v>
      </c>
      <c r="P246" s="6">
        <f t="shared" si="104"/>
        <v>87591</v>
      </c>
      <c r="Q246" s="6">
        <f t="shared" si="104"/>
        <v>95457</v>
      </c>
      <c r="R246" s="6">
        <f t="shared" si="104"/>
        <v>1441</v>
      </c>
      <c r="S246" s="6">
        <f t="shared" si="104"/>
        <v>262355</v>
      </c>
      <c r="T246" s="6">
        <f t="shared" si="104"/>
        <v>1003</v>
      </c>
      <c r="U246" s="6">
        <f t="shared" si="104"/>
        <v>15983</v>
      </c>
      <c r="V246" s="6">
        <f t="shared" si="104"/>
        <v>3534</v>
      </c>
      <c r="W246" s="6">
        <f t="shared" si="104"/>
        <v>58709</v>
      </c>
      <c r="X246" s="6">
        <f t="shared" si="104"/>
        <v>335</v>
      </c>
      <c r="Y246" s="6">
        <f t="shared" si="104"/>
        <v>262355</v>
      </c>
      <c r="Z246" s="6" t="s">
        <v>205</v>
      </c>
      <c r="AA246" s="6" t="s">
        <v>205</v>
      </c>
      <c r="AB246" s="6" t="s">
        <v>205</v>
      </c>
      <c r="AC246" s="6" t="s">
        <v>205</v>
      </c>
      <c r="AD246" s="6" t="s">
        <v>205</v>
      </c>
      <c r="AE246" s="6" t="s">
        <v>205</v>
      </c>
      <c r="AF246" s="6">
        <f t="shared" si="100"/>
        <v>15983</v>
      </c>
      <c r="AG246" s="6">
        <f t="shared" si="100"/>
        <v>181747</v>
      </c>
      <c r="AH246" s="6">
        <f t="shared" si="100"/>
        <v>72039</v>
      </c>
      <c r="AI246" s="6">
        <f t="shared" si="100"/>
        <v>189377</v>
      </c>
      <c r="AJ246" s="6">
        <f t="shared" si="93"/>
        <v>132862</v>
      </c>
      <c r="AK246" s="8"/>
      <c r="AM246" s="6">
        <f t="shared" si="92"/>
        <v>155341</v>
      </c>
      <c r="AN246" s="4">
        <f t="shared" si="95"/>
        <v>12</v>
      </c>
    </row>
    <row r="247" spans="1:40" x14ac:dyDescent="0.2">
      <c r="A247" s="12" t="str">
        <f t="shared" si="103"/>
        <v>2015-16januaryE40000002</v>
      </c>
      <c r="B247" s="12">
        <f t="shared" si="84"/>
        <v>3</v>
      </c>
      <c r="C247" s="12" t="s">
        <v>237</v>
      </c>
      <c r="D247" s="12" t="s">
        <v>148</v>
      </c>
      <c r="E247" s="12" t="s">
        <v>21</v>
      </c>
      <c r="F247" s="12" t="s">
        <v>154</v>
      </c>
      <c r="G247" s="74" t="s">
        <v>245</v>
      </c>
      <c r="H247" s="12" t="s">
        <v>154</v>
      </c>
      <c r="I247" s="6">
        <f t="shared" si="98"/>
        <v>0</v>
      </c>
      <c r="J247" s="6">
        <f t="shared" si="98"/>
        <v>0</v>
      </c>
      <c r="K247" s="6">
        <f t="shared" si="98"/>
        <v>3565</v>
      </c>
      <c r="L247" s="6">
        <f t="shared" si="98"/>
        <v>5020</v>
      </c>
      <c r="M247" s="6" t="s">
        <v>205</v>
      </c>
      <c r="N247" s="6">
        <f t="shared" si="104"/>
        <v>56609</v>
      </c>
      <c r="O247" s="6">
        <f t="shared" si="104"/>
        <v>91598</v>
      </c>
      <c r="P247" s="6">
        <f t="shared" si="104"/>
        <v>86815</v>
      </c>
      <c r="Q247" s="6">
        <f t="shared" si="104"/>
        <v>96476</v>
      </c>
      <c r="R247" s="6">
        <f t="shared" si="104"/>
        <v>1662</v>
      </c>
      <c r="S247" s="6">
        <f t="shared" si="104"/>
        <v>266591</v>
      </c>
      <c r="T247" s="6">
        <f t="shared" si="104"/>
        <v>994</v>
      </c>
      <c r="U247" s="6">
        <f t="shared" si="104"/>
        <v>16143</v>
      </c>
      <c r="V247" s="6">
        <f t="shared" si="104"/>
        <v>3651</v>
      </c>
      <c r="W247" s="6">
        <f t="shared" si="104"/>
        <v>58579</v>
      </c>
      <c r="X247" s="6">
        <f t="shared" si="104"/>
        <v>307</v>
      </c>
      <c r="Y247" s="6">
        <f t="shared" si="104"/>
        <v>266591</v>
      </c>
      <c r="Z247" s="6" t="s">
        <v>205</v>
      </c>
      <c r="AA247" s="6" t="s">
        <v>205</v>
      </c>
      <c r="AB247" s="6" t="s">
        <v>205</v>
      </c>
      <c r="AC247" s="6" t="s">
        <v>205</v>
      </c>
      <c r="AD247" s="6" t="s">
        <v>205</v>
      </c>
      <c r="AE247" s="6" t="s">
        <v>205</v>
      </c>
      <c r="AF247" s="6">
        <f t="shared" si="100"/>
        <v>16143</v>
      </c>
      <c r="AG247" s="6">
        <f t="shared" si="100"/>
        <v>181289</v>
      </c>
      <c r="AH247" s="6">
        <f t="shared" si="100"/>
        <v>71533</v>
      </c>
      <c r="AI247" s="6">
        <f t="shared" si="100"/>
        <v>189238</v>
      </c>
      <c r="AJ247" s="6">
        <f t="shared" si="93"/>
        <v>133456</v>
      </c>
      <c r="AK247" s="8"/>
      <c r="AM247" s="6">
        <f t="shared" si="92"/>
        <v>158957</v>
      </c>
      <c r="AN247" s="4">
        <f t="shared" si="95"/>
        <v>1</v>
      </c>
    </row>
    <row r="248" spans="1:40" x14ac:dyDescent="0.2">
      <c r="A248" s="12" t="str">
        <f t="shared" si="103"/>
        <v>2015-16februaryE40000002</v>
      </c>
      <c r="B248" s="12">
        <f t="shared" si="84"/>
        <v>3</v>
      </c>
      <c r="C248" s="12" t="s">
        <v>237</v>
      </c>
      <c r="D248" s="12" t="s">
        <v>149</v>
      </c>
      <c r="E248" s="12" t="s">
        <v>21</v>
      </c>
      <c r="F248" s="12" t="s">
        <v>154</v>
      </c>
      <c r="G248" s="74" t="s">
        <v>245</v>
      </c>
      <c r="H248" s="12" t="s">
        <v>154</v>
      </c>
      <c r="I248" s="6">
        <f t="shared" si="98"/>
        <v>0</v>
      </c>
      <c r="J248" s="6">
        <f t="shared" si="98"/>
        <v>0</v>
      </c>
      <c r="K248" s="6">
        <f t="shared" si="98"/>
        <v>3128</v>
      </c>
      <c r="L248" s="6">
        <f t="shared" si="98"/>
        <v>4516</v>
      </c>
      <c r="M248" s="6" t="s">
        <v>205</v>
      </c>
      <c r="N248" s="6">
        <f t="shared" si="104"/>
        <v>51239</v>
      </c>
      <c r="O248" s="6">
        <f t="shared" si="104"/>
        <v>86423</v>
      </c>
      <c r="P248" s="6">
        <f t="shared" si="104"/>
        <v>81037</v>
      </c>
      <c r="Q248" s="6">
        <f t="shared" si="104"/>
        <v>90767</v>
      </c>
      <c r="R248" s="6">
        <f t="shared" si="104"/>
        <v>1705</v>
      </c>
      <c r="S248" s="6">
        <f t="shared" si="104"/>
        <v>254609</v>
      </c>
      <c r="T248" s="6">
        <f t="shared" si="104"/>
        <v>980</v>
      </c>
      <c r="U248" s="6">
        <f t="shared" si="104"/>
        <v>15094</v>
      </c>
      <c r="V248" s="6">
        <f t="shared" si="104"/>
        <v>3372</v>
      </c>
      <c r="W248" s="6">
        <f t="shared" si="104"/>
        <v>54805</v>
      </c>
      <c r="X248" s="6">
        <f t="shared" si="104"/>
        <v>375</v>
      </c>
      <c r="Y248" s="6">
        <f t="shared" si="104"/>
        <v>254609</v>
      </c>
      <c r="Z248" s="6" t="s">
        <v>205</v>
      </c>
      <c r="AA248" s="6" t="s">
        <v>205</v>
      </c>
      <c r="AB248" s="6" t="s">
        <v>205</v>
      </c>
      <c r="AC248" s="6" t="s">
        <v>205</v>
      </c>
      <c r="AD248" s="6" t="s">
        <v>205</v>
      </c>
      <c r="AE248" s="6" t="s">
        <v>205</v>
      </c>
      <c r="AF248" s="6">
        <f t="shared" si="100"/>
        <v>15094</v>
      </c>
      <c r="AG248" s="6">
        <f t="shared" si="100"/>
        <v>169788</v>
      </c>
      <c r="AH248" s="6">
        <f t="shared" si="100"/>
        <v>67582</v>
      </c>
      <c r="AI248" s="6">
        <f t="shared" si="100"/>
        <v>177188</v>
      </c>
      <c r="AJ248" s="6">
        <f t="shared" si="93"/>
        <v>124424</v>
      </c>
      <c r="AK248" s="8"/>
      <c r="AM248" s="6">
        <f t="shared" si="92"/>
        <v>151029</v>
      </c>
      <c r="AN248" s="4">
        <f t="shared" si="95"/>
        <v>2</v>
      </c>
    </row>
    <row r="249" spans="1:40" x14ac:dyDescent="0.2">
      <c r="A249" s="12" t="str">
        <f t="shared" ref="A249" si="105">C249&amp;D249&amp;G249</f>
        <v>2015-16marchE40000002</v>
      </c>
      <c r="B249" s="12">
        <f t="shared" si="84"/>
        <v>3</v>
      </c>
      <c r="C249" s="12" t="s">
        <v>237</v>
      </c>
      <c r="D249" s="12" t="s">
        <v>150</v>
      </c>
      <c r="E249" s="12" t="s">
        <v>21</v>
      </c>
      <c r="F249" s="12" t="s">
        <v>154</v>
      </c>
      <c r="G249" s="74" t="s">
        <v>245</v>
      </c>
      <c r="H249" s="12" t="s">
        <v>154</v>
      </c>
      <c r="I249" s="6">
        <f t="shared" si="98"/>
        <v>0</v>
      </c>
      <c r="J249" s="6">
        <f t="shared" si="98"/>
        <v>0</v>
      </c>
      <c r="K249" s="6">
        <f t="shared" si="98"/>
        <v>3238</v>
      </c>
      <c r="L249" s="6">
        <f t="shared" si="98"/>
        <v>4854</v>
      </c>
      <c r="M249" s="6" t="s">
        <v>205</v>
      </c>
      <c r="N249" s="6">
        <f t="shared" si="104"/>
        <v>54312</v>
      </c>
      <c r="O249" s="6">
        <f t="shared" si="104"/>
        <v>96109</v>
      </c>
      <c r="P249" s="6">
        <f t="shared" si="104"/>
        <v>87367</v>
      </c>
      <c r="Q249" s="6">
        <f t="shared" si="104"/>
        <v>100734</v>
      </c>
      <c r="R249" s="6">
        <f t="shared" si="104"/>
        <v>1979</v>
      </c>
      <c r="S249" s="6">
        <f t="shared" si="104"/>
        <v>275396</v>
      </c>
      <c r="T249" s="6">
        <f t="shared" si="104"/>
        <v>989</v>
      </c>
      <c r="U249" s="6">
        <f t="shared" si="104"/>
        <v>17044</v>
      </c>
      <c r="V249" s="6">
        <f t="shared" si="104"/>
        <v>3626</v>
      </c>
      <c r="W249" s="6">
        <f t="shared" si="104"/>
        <v>59348</v>
      </c>
      <c r="X249" s="6">
        <f t="shared" si="104"/>
        <v>354</v>
      </c>
      <c r="Y249" s="6">
        <f t="shared" si="104"/>
        <v>275396</v>
      </c>
      <c r="Z249" s="6" t="s">
        <v>205</v>
      </c>
      <c r="AA249" s="6" t="s">
        <v>205</v>
      </c>
      <c r="AB249" s="6" t="s">
        <v>205</v>
      </c>
      <c r="AC249" s="6" t="s">
        <v>205</v>
      </c>
      <c r="AD249" s="6" t="s">
        <v>205</v>
      </c>
      <c r="AE249" s="6" t="s">
        <v>205</v>
      </c>
      <c r="AF249" s="6">
        <f t="shared" si="100"/>
        <v>17044</v>
      </c>
      <c r="AG249" s="6">
        <f t="shared" si="100"/>
        <v>183621</v>
      </c>
      <c r="AH249" s="6">
        <f t="shared" si="100"/>
        <v>72532</v>
      </c>
      <c r="AI249" s="6">
        <f t="shared" si="100"/>
        <v>190972</v>
      </c>
      <c r="AJ249" s="6">
        <f t="shared" si="93"/>
        <v>134200</v>
      </c>
      <c r="AK249" s="8"/>
      <c r="AM249" s="6">
        <f t="shared" si="92"/>
        <v>165230</v>
      </c>
      <c r="AN249" s="4">
        <f t="shared" ref="AN249" si="106">MONTH(1&amp;D249)</f>
        <v>3</v>
      </c>
    </row>
    <row r="250" spans="1:40" x14ac:dyDescent="0.2">
      <c r="G250" s="74"/>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8"/>
      <c r="AM250" s="6"/>
    </row>
    <row r="251" spans="1:40" x14ac:dyDescent="0.2">
      <c r="G251" s="74"/>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8"/>
      <c r="AM251" s="6"/>
    </row>
    <row r="252" spans="1:40" x14ac:dyDescent="0.2">
      <c r="A252" s="12" t="str">
        <f t="shared" si="90"/>
        <v>2011-12aprilE40000003</v>
      </c>
      <c r="B252" s="12">
        <v>4</v>
      </c>
      <c r="C252" s="12" t="s">
        <v>55</v>
      </c>
      <c r="D252" s="12" t="s">
        <v>139</v>
      </c>
      <c r="E252" s="12" t="s">
        <v>22</v>
      </c>
      <c r="F252" s="12" t="s">
        <v>155</v>
      </c>
      <c r="G252" s="74" t="s">
        <v>246</v>
      </c>
      <c r="H252" s="12" t="s">
        <v>155</v>
      </c>
      <c r="I252" s="6">
        <f t="shared" ref="I252:R261" si="107">SUMIFS(I$314:I$1118,$C$314:$C$1118,$C252,$D$314:$D$1118,$D252,$B$314:$B$1118,$B252)</f>
        <v>23562</v>
      </c>
      <c r="J252" s="6">
        <f t="shared" si="107"/>
        <v>30258</v>
      </c>
      <c r="K252" s="6">
        <f t="shared" si="107"/>
        <v>0</v>
      </c>
      <c r="L252" s="6">
        <f t="shared" si="107"/>
        <v>0</v>
      </c>
      <c r="M252" s="6">
        <f t="shared" si="107"/>
        <v>0</v>
      </c>
      <c r="N252" s="6">
        <f t="shared" si="107"/>
        <v>0</v>
      </c>
      <c r="O252" s="6">
        <f t="shared" si="107"/>
        <v>0</v>
      </c>
      <c r="P252" s="6">
        <f t="shared" si="107"/>
        <v>29158</v>
      </c>
      <c r="Q252" s="6">
        <f t="shared" si="107"/>
        <v>29356</v>
      </c>
      <c r="R252" s="6">
        <f t="shared" si="107"/>
        <v>116</v>
      </c>
      <c r="S252" s="6">
        <f t="shared" ref="S252:AB261" si="108">SUMIFS(S$314:S$1118,$C$314:$C$1118,$C252,$D$314:$D$1118,$D252,$B$314:$B$1118,$B252)</f>
        <v>117874</v>
      </c>
      <c r="T252" s="6">
        <f t="shared" si="108"/>
        <v>238</v>
      </c>
      <c r="U252" s="6">
        <f t="shared" si="108"/>
        <v>5553</v>
      </c>
      <c r="V252" s="6">
        <f t="shared" si="108"/>
        <v>934</v>
      </c>
      <c r="W252" s="6">
        <f t="shared" si="108"/>
        <v>19862</v>
      </c>
      <c r="X252" s="6">
        <f t="shared" si="108"/>
        <v>3869</v>
      </c>
      <c r="Y252" s="6">
        <f t="shared" si="108"/>
        <v>117874</v>
      </c>
      <c r="Z252" s="6">
        <f t="shared" si="108"/>
        <v>0</v>
      </c>
      <c r="AA252" s="6">
        <f t="shared" si="108"/>
        <v>11</v>
      </c>
      <c r="AB252" s="6">
        <f t="shared" si="108"/>
        <v>63</v>
      </c>
      <c r="AC252" s="6">
        <f t="shared" ref="AC252:AI261" si="109">SUMIFS(AC$314:AC$1118,$C$314:$C$1118,$C252,$D$314:$D$1118,$D252,$B$314:$B$1118,$B252)</f>
        <v>5.6000000000000005</v>
      </c>
      <c r="AD252" s="6">
        <f t="shared" si="109"/>
        <v>11.9</v>
      </c>
      <c r="AE252" s="6">
        <f t="shared" si="109"/>
        <v>18.2</v>
      </c>
      <c r="AF252" s="6">
        <f t="shared" si="109"/>
        <v>5553</v>
      </c>
      <c r="AG252" s="6">
        <f t="shared" si="109"/>
        <v>92934</v>
      </c>
      <c r="AH252" s="6">
        <f t="shared" si="109"/>
        <v>23164</v>
      </c>
      <c r="AI252" s="6">
        <f t="shared" si="109"/>
        <v>87381</v>
      </c>
      <c r="AJ252" s="6"/>
      <c r="AK252" s="8"/>
      <c r="AM252" s="6">
        <f t="shared" ref="AM252:AM283" si="110">SUMIFS(Y$314:Y$1118,X$314:X$1118,"&gt;0",$C$314:$C$1118,$C252,$D$314:$D$1118,$D252,$B$314:$B$1118,$B252)</f>
        <v>117874</v>
      </c>
      <c r="AN252" s="4">
        <f t="shared" si="95"/>
        <v>4</v>
      </c>
    </row>
    <row r="253" spans="1:40" x14ac:dyDescent="0.2">
      <c r="A253" s="12" t="str">
        <f t="shared" si="90"/>
        <v>2011-12mayE40000003</v>
      </c>
      <c r="B253" s="12">
        <f t="shared" ref="B253:B311" si="111">B252</f>
        <v>4</v>
      </c>
      <c r="C253" s="12" t="s">
        <v>55</v>
      </c>
      <c r="D253" s="12" t="s">
        <v>140</v>
      </c>
      <c r="E253" s="12" t="s">
        <v>22</v>
      </c>
      <c r="F253" s="12" t="s">
        <v>155</v>
      </c>
      <c r="G253" s="74" t="s">
        <v>246</v>
      </c>
      <c r="H253" s="12" t="s">
        <v>155</v>
      </c>
      <c r="I253" s="6">
        <f t="shared" si="107"/>
        <v>23923</v>
      </c>
      <c r="J253" s="6">
        <f t="shared" si="107"/>
        <v>31247</v>
      </c>
      <c r="K253" s="6">
        <f t="shared" si="107"/>
        <v>0</v>
      </c>
      <c r="L253" s="6">
        <f t="shared" si="107"/>
        <v>0</v>
      </c>
      <c r="M253" s="6">
        <f t="shared" si="107"/>
        <v>0</v>
      </c>
      <c r="N253" s="6">
        <f t="shared" si="107"/>
        <v>0</v>
      </c>
      <c r="O253" s="6">
        <f t="shared" si="107"/>
        <v>0</v>
      </c>
      <c r="P253" s="6">
        <f t="shared" si="107"/>
        <v>30050</v>
      </c>
      <c r="Q253" s="6">
        <f t="shared" si="107"/>
        <v>30223</v>
      </c>
      <c r="R253" s="6">
        <f t="shared" si="107"/>
        <v>110</v>
      </c>
      <c r="S253" s="6">
        <f t="shared" si="108"/>
        <v>120566</v>
      </c>
      <c r="T253" s="6">
        <f t="shared" si="108"/>
        <v>191</v>
      </c>
      <c r="U253" s="6">
        <f t="shared" si="108"/>
        <v>5873</v>
      </c>
      <c r="V253" s="6">
        <f t="shared" si="108"/>
        <v>1014</v>
      </c>
      <c r="W253" s="6">
        <f t="shared" si="108"/>
        <v>19421</v>
      </c>
      <c r="X253" s="6">
        <f t="shared" si="108"/>
        <v>3982</v>
      </c>
      <c r="Y253" s="6">
        <f t="shared" si="108"/>
        <v>120566</v>
      </c>
      <c r="Z253" s="6">
        <f t="shared" si="108"/>
        <v>0</v>
      </c>
      <c r="AA253" s="6">
        <f t="shared" si="108"/>
        <v>14</v>
      </c>
      <c r="AB253" s="6">
        <f t="shared" si="108"/>
        <v>69</v>
      </c>
      <c r="AC253" s="6">
        <f t="shared" si="109"/>
        <v>5.7</v>
      </c>
      <c r="AD253" s="6">
        <f t="shared" si="109"/>
        <v>12</v>
      </c>
      <c r="AE253" s="6">
        <f t="shared" si="109"/>
        <v>17.600000000000001</v>
      </c>
      <c r="AF253" s="6">
        <f t="shared" si="109"/>
        <v>5873</v>
      </c>
      <c r="AG253" s="6">
        <f t="shared" si="109"/>
        <v>94238</v>
      </c>
      <c r="AH253" s="6">
        <f t="shared" si="109"/>
        <v>23257</v>
      </c>
      <c r="AI253" s="6">
        <f t="shared" si="109"/>
        <v>88365</v>
      </c>
      <c r="AJ253" s="6"/>
      <c r="AK253" s="8"/>
      <c r="AM253" s="6">
        <f t="shared" si="110"/>
        <v>120566</v>
      </c>
      <c r="AN253" s="4">
        <f t="shared" si="95"/>
        <v>5</v>
      </c>
    </row>
    <row r="254" spans="1:40" x14ac:dyDescent="0.2">
      <c r="A254" s="12" t="str">
        <f t="shared" si="90"/>
        <v>2011-12juneE40000003</v>
      </c>
      <c r="B254" s="12">
        <f t="shared" si="111"/>
        <v>4</v>
      </c>
      <c r="C254" s="12" t="s">
        <v>55</v>
      </c>
      <c r="D254" s="12" t="s">
        <v>141</v>
      </c>
      <c r="E254" s="12" t="s">
        <v>22</v>
      </c>
      <c r="F254" s="12" t="s">
        <v>155</v>
      </c>
      <c r="G254" s="74" t="s">
        <v>246</v>
      </c>
      <c r="H254" s="12" t="s">
        <v>155</v>
      </c>
      <c r="I254" s="6">
        <f t="shared" si="107"/>
        <v>21967</v>
      </c>
      <c r="J254" s="6">
        <f t="shared" si="107"/>
        <v>29584</v>
      </c>
      <c r="K254" s="6">
        <f t="shared" si="107"/>
        <v>0</v>
      </c>
      <c r="L254" s="6">
        <f t="shared" si="107"/>
        <v>0</v>
      </c>
      <c r="M254" s="6">
        <f t="shared" si="107"/>
        <v>0</v>
      </c>
      <c r="N254" s="6">
        <f t="shared" si="107"/>
        <v>0</v>
      </c>
      <c r="O254" s="6">
        <f t="shared" si="107"/>
        <v>0</v>
      </c>
      <c r="P254" s="6">
        <f t="shared" si="107"/>
        <v>28446</v>
      </c>
      <c r="Q254" s="6">
        <f t="shared" si="107"/>
        <v>28655</v>
      </c>
      <c r="R254" s="6">
        <f t="shared" si="107"/>
        <v>188</v>
      </c>
      <c r="S254" s="6">
        <f t="shared" si="108"/>
        <v>120494</v>
      </c>
      <c r="T254" s="6">
        <f t="shared" si="108"/>
        <v>207</v>
      </c>
      <c r="U254" s="6">
        <f t="shared" si="108"/>
        <v>4549</v>
      </c>
      <c r="V254" s="6">
        <f t="shared" si="108"/>
        <v>898</v>
      </c>
      <c r="W254" s="6">
        <f t="shared" si="108"/>
        <v>20096</v>
      </c>
      <c r="X254" s="6">
        <f t="shared" si="108"/>
        <v>3560</v>
      </c>
      <c r="Y254" s="6">
        <f t="shared" si="108"/>
        <v>120494</v>
      </c>
      <c r="Z254" s="6">
        <f t="shared" si="108"/>
        <v>0</v>
      </c>
      <c r="AA254" s="6">
        <f t="shared" si="108"/>
        <v>15</v>
      </c>
      <c r="AB254" s="6">
        <f t="shared" si="108"/>
        <v>69</v>
      </c>
      <c r="AC254" s="6">
        <f t="shared" si="109"/>
        <v>5.9</v>
      </c>
      <c r="AD254" s="6">
        <f t="shared" si="109"/>
        <v>12.4</v>
      </c>
      <c r="AE254" s="6">
        <f t="shared" si="109"/>
        <v>18.400000000000002</v>
      </c>
      <c r="AF254" s="6">
        <f t="shared" si="109"/>
        <v>4549</v>
      </c>
      <c r="AG254" s="6">
        <f t="shared" si="109"/>
        <v>92935</v>
      </c>
      <c r="AH254" s="6">
        <f t="shared" si="109"/>
        <v>24185</v>
      </c>
      <c r="AI254" s="6">
        <f t="shared" si="109"/>
        <v>86707</v>
      </c>
      <c r="AJ254" s="6">
        <f t="shared" ref="AJ254:AJ285" si="112">SUMIFS(AJ$314:AJ$1118,$C$314:$C$1118,$C254,$D$314:$D$1118,$D254,$B$314:$B$1118,$B254)</f>
        <v>65936</v>
      </c>
      <c r="AK254" s="8"/>
      <c r="AM254" s="6">
        <f t="shared" si="110"/>
        <v>120494</v>
      </c>
      <c r="AN254" s="4">
        <f t="shared" si="95"/>
        <v>6</v>
      </c>
    </row>
    <row r="255" spans="1:40" x14ac:dyDescent="0.2">
      <c r="A255" s="12" t="str">
        <f t="shared" si="90"/>
        <v>2011-12julyE40000003</v>
      </c>
      <c r="B255" s="12">
        <f t="shared" si="111"/>
        <v>4</v>
      </c>
      <c r="C255" s="12" t="s">
        <v>55</v>
      </c>
      <c r="D255" s="12" t="s">
        <v>142</v>
      </c>
      <c r="E255" s="12" t="s">
        <v>22</v>
      </c>
      <c r="F255" s="12" t="s">
        <v>155</v>
      </c>
      <c r="G255" s="74" t="s">
        <v>246</v>
      </c>
      <c r="H255" s="12" t="s">
        <v>155</v>
      </c>
      <c r="I255" s="6">
        <f t="shared" si="107"/>
        <v>24832</v>
      </c>
      <c r="J255" s="6">
        <f t="shared" si="107"/>
        <v>32274</v>
      </c>
      <c r="K255" s="6">
        <f t="shared" si="107"/>
        <v>0</v>
      </c>
      <c r="L255" s="6">
        <f t="shared" si="107"/>
        <v>0</v>
      </c>
      <c r="M255" s="6">
        <f t="shared" si="107"/>
        <v>0</v>
      </c>
      <c r="N255" s="6">
        <f t="shared" si="107"/>
        <v>0</v>
      </c>
      <c r="O255" s="6">
        <f t="shared" si="107"/>
        <v>0</v>
      </c>
      <c r="P255" s="6">
        <f t="shared" si="107"/>
        <v>31101</v>
      </c>
      <c r="Q255" s="6">
        <f t="shared" si="107"/>
        <v>31281</v>
      </c>
      <c r="R255" s="6">
        <f t="shared" si="107"/>
        <v>63</v>
      </c>
      <c r="S255" s="6">
        <f t="shared" si="108"/>
        <v>121608</v>
      </c>
      <c r="T255" s="6">
        <f t="shared" si="108"/>
        <v>184</v>
      </c>
      <c r="U255" s="6">
        <f t="shared" si="108"/>
        <v>6168</v>
      </c>
      <c r="V255" s="6">
        <f t="shared" si="108"/>
        <v>928</v>
      </c>
      <c r="W255" s="6">
        <f t="shared" si="108"/>
        <v>20512</v>
      </c>
      <c r="X255" s="6">
        <f t="shared" si="108"/>
        <v>3729</v>
      </c>
      <c r="Y255" s="6">
        <f t="shared" si="108"/>
        <v>121608</v>
      </c>
      <c r="Z255" s="6">
        <f t="shared" si="108"/>
        <v>0</v>
      </c>
      <c r="AA255" s="6">
        <f t="shared" si="108"/>
        <v>3</v>
      </c>
      <c r="AB255" s="6">
        <f t="shared" si="108"/>
        <v>53</v>
      </c>
      <c r="AC255" s="6">
        <f t="shared" si="109"/>
        <v>5.6000000000000005</v>
      </c>
      <c r="AD255" s="6">
        <f t="shared" si="109"/>
        <v>11.8</v>
      </c>
      <c r="AE255" s="6">
        <f t="shared" si="109"/>
        <v>17.5</v>
      </c>
      <c r="AF255" s="6">
        <f t="shared" si="109"/>
        <v>6168</v>
      </c>
      <c r="AG255" s="6">
        <f t="shared" si="109"/>
        <v>96084</v>
      </c>
      <c r="AH255" s="6">
        <f t="shared" si="109"/>
        <v>24949</v>
      </c>
      <c r="AI255" s="6">
        <f t="shared" si="109"/>
        <v>89916</v>
      </c>
      <c r="AJ255" s="6">
        <f t="shared" si="112"/>
        <v>68705</v>
      </c>
      <c r="AK255" s="8"/>
      <c r="AM255" s="6">
        <f t="shared" si="110"/>
        <v>121608</v>
      </c>
      <c r="AN255" s="4">
        <f t="shared" si="95"/>
        <v>7</v>
      </c>
    </row>
    <row r="256" spans="1:40" x14ac:dyDescent="0.2">
      <c r="A256" s="12" t="str">
        <f t="shared" si="90"/>
        <v>2011-12augustE40000003</v>
      </c>
      <c r="B256" s="12">
        <f t="shared" si="111"/>
        <v>4</v>
      </c>
      <c r="C256" s="12" t="s">
        <v>55</v>
      </c>
      <c r="D256" s="12" t="s">
        <v>143</v>
      </c>
      <c r="E256" s="12" t="s">
        <v>22</v>
      </c>
      <c r="F256" s="12" t="s">
        <v>155</v>
      </c>
      <c r="G256" s="74" t="s">
        <v>246</v>
      </c>
      <c r="H256" s="12" t="s">
        <v>155</v>
      </c>
      <c r="I256" s="6">
        <f t="shared" si="107"/>
        <v>23203</v>
      </c>
      <c r="J256" s="6">
        <f t="shared" si="107"/>
        <v>29768</v>
      </c>
      <c r="K256" s="6">
        <f t="shared" si="107"/>
        <v>0</v>
      </c>
      <c r="L256" s="6">
        <f t="shared" si="107"/>
        <v>0</v>
      </c>
      <c r="M256" s="6">
        <f t="shared" si="107"/>
        <v>0</v>
      </c>
      <c r="N256" s="6">
        <f t="shared" si="107"/>
        <v>0</v>
      </c>
      <c r="O256" s="6">
        <f t="shared" si="107"/>
        <v>0</v>
      </c>
      <c r="P256" s="6">
        <f t="shared" si="107"/>
        <v>28745</v>
      </c>
      <c r="Q256" s="6">
        <f t="shared" si="107"/>
        <v>28935</v>
      </c>
      <c r="R256" s="6">
        <f t="shared" si="107"/>
        <v>55</v>
      </c>
      <c r="S256" s="6">
        <f t="shared" si="108"/>
        <v>112353</v>
      </c>
      <c r="T256" s="6">
        <f t="shared" si="108"/>
        <v>259</v>
      </c>
      <c r="U256" s="6">
        <f t="shared" si="108"/>
        <v>5824</v>
      </c>
      <c r="V256" s="6">
        <f t="shared" si="108"/>
        <v>974</v>
      </c>
      <c r="W256" s="6">
        <f t="shared" si="108"/>
        <v>19028</v>
      </c>
      <c r="X256" s="6">
        <f t="shared" si="108"/>
        <v>3496</v>
      </c>
      <c r="Y256" s="6">
        <f t="shared" si="108"/>
        <v>112353</v>
      </c>
      <c r="Z256" s="6">
        <f t="shared" si="108"/>
        <v>0</v>
      </c>
      <c r="AA256" s="6">
        <f t="shared" si="108"/>
        <v>2</v>
      </c>
      <c r="AB256" s="6">
        <f t="shared" si="108"/>
        <v>37</v>
      </c>
      <c r="AC256" s="6">
        <f t="shared" si="109"/>
        <v>5.4</v>
      </c>
      <c r="AD256" s="6">
        <f t="shared" si="109"/>
        <v>11.700000000000001</v>
      </c>
      <c r="AE256" s="6">
        <f t="shared" si="109"/>
        <v>18.100000000000001</v>
      </c>
      <c r="AF256" s="6">
        <f t="shared" si="109"/>
        <v>5824</v>
      </c>
      <c r="AG256" s="6">
        <f t="shared" si="109"/>
        <v>89534</v>
      </c>
      <c r="AH256" s="6">
        <f t="shared" si="109"/>
        <v>23526</v>
      </c>
      <c r="AI256" s="6">
        <f t="shared" si="109"/>
        <v>83710</v>
      </c>
      <c r="AJ256" s="6">
        <f t="shared" si="112"/>
        <v>64038</v>
      </c>
      <c r="AK256" s="8"/>
      <c r="AM256" s="6">
        <f t="shared" si="110"/>
        <v>112353</v>
      </c>
      <c r="AN256" s="4">
        <f t="shared" si="95"/>
        <v>8</v>
      </c>
    </row>
    <row r="257" spans="1:40" x14ac:dyDescent="0.2">
      <c r="A257" s="12" t="str">
        <f t="shared" si="90"/>
        <v>2011-12septemberE40000003</v>
      </c>
      <c r="B257" s="12">
        <f t="shared" si="111"/>
        <v>4</v>
      </c>
      <c r="C257" s="12" t="s">
        <v>55</v>
      </c>
      <c r="D257" s="12" t="s">
        <v>144</v>
      </c>
      <c r="E257" s="12" t="s">
        <v>22</v>
      </c>
      <c r="F257" s="12" t="s">
        <v>155</v>
      </c>
      <c r="G257" s="74" t="s">
        <v>246</v>
      </c>
      <c r="H257" s="12" t="s">
        <v>155</v>
      </c>
      <c r="I257" s="6">
        <f t="shared" si="107"/>
        <v>23235</v>
      </c>
      <c r="J257" s="6">
        <f t="shared" si="107"/>
        <v>31595</v>
      </c>
      <c r="K257" s="6">
        <f t="shared" si="107"/>
        <v>0</v>
      </c>
      <c r="L257" s="6">
        <f t="shared" si="107"/>
        <v>0</v>
      </c>
      <c r="M257" s="6">
        <f t="shared" si="107"/>
        <v>0</v>
      </c>
      <c r="N257" s="6">
        <f t="shared" si="107"/>
        <v>0</v>
      </c>
      <c r="O257" s="6">
        <f t="shared" si="107"/>
        <v>0</v>
      </c>
      <c r="P257" s="6">
        <f t="shared" si="107"/>
        <v>30362</v>
      </c>
      <c r="Q257" s="6">
        <f t="shared" si="107"/>
        <v>30609</v>
      </c>
      <c r="R257" s="6">
        <f t="shared" si="107"/>
        <v>66</v>
      </c>
      <c r="S257" s="6">
        <f t="shared" si="108"/>
        <v>120887</v>
      </c>
      <c r="T257" s="6">
        <f t="shared" si="108"/>
        <v>370</v>
      </c>
      <c r="U257" s="6">
        <f t="shared" si="108"/>
        <v>6107</v>
      </c>
      <c r="V257" s="6">
        <f t="shared" si="108"/>
        <v>931</v>
      </c>
      <c r="W257" s="6">
        <f t="shared" si="108"/>
        <v>18390</v>
      </c>
      <c r="X257" s="6">
        <f t="shared" si="108"/>
        <v>3542</v>
      </c>
      <c r="Y257" s="6">
        <f t="shared" si="108"/>
        <v>120887</v>
      </c>
      <c r="Z257" s="6">
        <f t="shared" si="108"/>
        <v>0</v>
      </c>
      <c r="AA257" s="6">
        <f t="shared" si="108"/>
        <v>2</v>
      </c>
      <c r="AB257" s="6">
        <f t="shared" si="108"/>
        <v>39</v>
      </c>
      <c r="AC257" s="6">
        <f t="shared" si="109"/>
        <v>5.8</v>
      </c>
      <c r="AD257" s="6">
        <f t="shared" si="109"/>
        <v>12.6</v>
      </c>
      <c r="AE257" s="6">
        <f t="shared" si="109"/>
        <v>19.2</v>
      </c>
      <c r="AF257" s="6">
        <f t="shared" si="109"/>
        <v>6107</v>
      </c>
      <c r="AG257" s="6">
        <f t="shared" si="109"/>
        <v>90003</v>
      </c>
      <c r="AH257" s="6">
        <f t="shared" si="109"/>
        <v>23394</v>
      </c>
      <c r="AI257" s="6">
        <f t="shared" si="109"/>
        <v>83896</v>
      </c>
      <c r="AJ257" s="6">
        <f t="shared" si="112"/>
        <v>64884</v>
      </c>
      <c r="AK257" s="8"/>
      <c r="AM257" s="6">
        <f t="shared" si="110"/>
        <v>120887</v>
      </c>
      <c r="AN257" s="4">
        <f t="shared" si="95"/>
        <v>9</v>
      </c>
    </row>
    <row r="258" spans="1:40" x14ac:dyDescent="0.2">
      <c r="A258" s="12" t="str">
        <f t="shared" si="90"/>
        <v>2011-12octoberE40000003</v>
      </c>
      <c r="B258" s="12">
        <f t="shared" si="111"/>
        <v>4</v>
      </c>
      <c r="C258" s="12" t="s">
        <v>55</v>
      </c>
      <c r="D258" s="12" t="s">
        <v>145</v>
      </c>
      <c r="E258" s="12" t="s">
        <v>22</v>
      </c>
      <c r="F258" s="12" t="s">
        <v>155</v>
      </c>
      <c r="G258" s="74" t="s">
        <v>246</v>
      </c>
      <c r="H258" s="12" t="s">
        <v>155</v>
      </c>
      <c r="I258" s="6">
        <f t="shared" si="107"/>
        <v>25162</v>
      </c>
      <c r="J258" s="6">
        <f t="shared" si="107"/>
        <v>33343</v>
      </c>
      <c r="K258" s="6">
        <f t="shared" si="107"/>
        <v>0</v>
      </c>
      <c r="L258" s="6">
        <f t="shared" si="107"/>
        <v>0</v>
      </c>
      <c r="M258" s="6">
        <f t="shared" si="107"/>
        <v>0</v>
      </c>
      <c r="N258" s="6">
        <f t="shared" si="107"/>
        <v>0</v>
      </c>
      <c r="O258" s="6">
        <f t="shared" si="107"/>
        <v>0</v>
      </c>
      <c r="P258" s="6">
        <f t="shared" si="107"/>
        <v>32100</v>
      </c>
      <c r="Q258" s="6">
        <f t="shared" si="107"/>
        <v>32352</v>
      </c>
      <c r="R258" s="6">
        <f t="shared" si="107"/>
        <v>84</v>
      </c>
      <c r="S258" s="6">
        <f t="shared" si="108"/>
        <v>126328</v>
      </c>
      <c r="T258" s="6">
        <f t="shared" si="108"/>
        <v>400</v>
      </c>
      <c r="U258" s="6">
        <f t="shared" si="108"/>
        <v>6431</v>
      </c>
      <c r="V258" s="6">
        <f t="shared" si="108"/>
        <v>963</v>
      </c>
      <c r="W258" s="6">
        <f t="shared" si="108"/>
        <v>18926</v>
      </c>
      <c r="X258" s="6">
        <f t="shared" si="108"/>
        <v>3645</v>
      </c>
      <c r="Y258" s="6">
        <f t="shared" si="108"/>
        <v>126328</v>
      </c>
      <c r="Z258" s="6">
        <f t="shared" si="108"/>
        <v>0</v>
      </c>
      <c r="AA258" s="6">
        <f t="shared" si="108"/>
        <v>2</v>
      </c>
      <c r="AB258" s="6">
        <f t="shared" si="108"/>
        <v>50</v>
      </c>
      <c r="AC258" s="6">
        <f t="shared" si="109"/>
        <v>5.6000000000000005</v>
      </c>
      <c r="AD258" s="6">
        <f t="shared" si="109"/>
        <v>12.3</v>
      </c>
      <c r="AE258" s="6">
        <f t="shared" si="109"/>
        <v>18.8</v>
      </c>
      <c r="AF258" s="6">
        <f t="shared" si="109"/>
        <v>6431</v>
      </c>
      <c r="AG258" s="6">
        <f t="shared" si="109"/>
        <v>94527</v>
      </c>
      <c r="AH258" s="6">
        <f t="shared" si="109"/>
        <v>26619</v>
      </c>
      <c r="AI258" s="6">
        <f t="shared" si="109"/>
        <v>88096</v>
      </c>
      <c r="AJ258" s="6">
        <f t="shared" si="112"/>
        <v>68460</v>
      </c>
      <c r="AK258" s="8"/>
      <c r="AM258" s="6">
        <f t="shared" si="110"/>
        <v>126328</v>
      </c>
      <c r="AN258" s="4">
        <f t="shared" si="95"/>
        <v>10</v>
      </c>
    </row>
    <row r="259" spans="1:40" x14ac:dyDescent="0.2">
      <c r="A259" s="12" t="str">
        <f t="shared" si="90"/>
        <v>2011-12novemberE40000003</v>
      </c>
      <c r="B259" s="12">
        <f t="shared" si="111"/>
        <v>4</v>
      </c>
      <c r="C259" s="12" t="s">
        <v>55</v>
      </c>
      <c r="D259" s="12" t="s">
        <v>146</v>
      </c>
      <c r="E259" s="12" t="s">
        <v>22</v>
      </c>
      <c r="F259" s="12" t="s">
        <v>155</v>
      </c>
      <c r="G259" s="74" t="s">
        <v>246</v>
      </c>
      <c r="H259" s="12" t="s">
        <v>155</v>
      </c>
      <c r="I259" s="6">
        <f t="shared" si="107"/>
        <v>24327</v>
      </c>
      <c r="J259" s="6">
        <f t="shared" si="107"/>
        <v>31756</v>
      </c>
      <c r="K259" s="6">
        <f t="shared" si="107"/>
        <v>0</v>
      </c>
      <c r="L259" s="6">
        <f t="shared" si="107"/>
        <v>0</v>
      </c>
      <c r="M259" s="6">
        <f t="shared" si="107"/>
        <v>0</v>
      </c>
      <c r="N259" s="6">
        <f t="shared" si="107"/>
        <v>0</v>
      </c>
      <c r="O259" s="6">
        <f t="shared" si="107"/>
        <v>0</v>
      </c>
      <c r="P259" s="6">
        <f t="shared" si="107"/>
        <v>30332</v>
      </c>
      <c r="Q259" s="6">
        <f t="shared" si="107"/>
        <v>30756</v>
      </c>
      <c r="R259" s="6">
        <f t="shared" si="107"/>
        <v>65</v>
      </c>
      <c r="S259" s="6">
        <f t="shared" si="108"/>
        <v>118240</v>
      </c>
      <c r="T259" s="6">
        <f t="shared" si="108"/>
        <v>402</v>
      </c>
      <c r="U259" s="6">
        <f t="shared" si="108"/>
        <v>6137</v>
      </c>
      <c r="V259" s="6">
        <f t="shared" si="108"/>
        <v>951</v>
      </c>
      <c r="W259" s="6">
        <f t="shared" si="108"/>
        <v>18465</v>
      </c>
      <c r="X259" s="6">
        <f t="shared" si="108"/>
        <v>3519</v>
      </c>
      <c r="Y259" s="6">
        <f t="shared" si="108"/>
        <v>118240</v>
      </c>
      <c r="Z259" s="6">
        <f t="shared" si="108"/>
        <v>0</v>
      </c>
      <c r="AA259" s="6">
        <f t="shared" si="108"/>
        <v>1</v>
      </c>
      <c r="AB259" s="6">
        <f t="shared" si="108"/>
        <v>28</v>
      </c>
      <c r="AC259" s="6">
        <f t="shared" si="109"/>
        <v>5.5</v>
      </c>
      <c r="AD259" s="6">
        <f t="shared" si="109"/>
        <v>12.6</v>
      </c>
      <c r="AE259" s="6">
        <f t="shared" si="109"/>
        <v>21.400000000000002</v>
      </c>
      <c r="AF259" s="6">
        <f t="shared" si="109"/>
        <v>6137</v>
      </c>
      <c r="AG259" s="6">
        <f t="shared" si="109"/>
        <v>91351</v>
      </c>
      <c r="AH259" s="6">
        <f t="shared" si="109"/>
        <v>27990</v>
      </c>
      <c r="AI259" s="6">
        <f t="shared" si="109"/>
        <v>85214</v>
      </c>
      <c r="AJ259" s="6">
        <f t="shared" si="112"/>
        <v>66103</v>
      </c>
      <c r="AK259" s="8"/>
      <c r="AM259" s="6">
        <f t="shared" si="110"/>
        <v>118240</v>
      </c>
      <c r="AN259" s="4">
        <f t="shared" si="95"/>
        <v>11</v>
      </c>
    </row>
    <row r="260" spans="1:40" x14ac:dyDescent="0.2">
      <c r="A260" s="12" t="str">
        <f t="shared" si="90"/>
        <v>2011-12decemberE40000003</v>
      </c>
      <c r="B260" s="12">
        <f t="shared" si="111"/>
        <v>4</v>
      </c>
      <c r="C260" s="12" t="s">
        <v>55</v>
      </c>
      <c r="D260" s="12" t="s">
        <v>147</v>
      </c>
      <c r="E260" s="12" t="s">
        <v>22</v>
      </c>
      <c r="F260" s="12" t="s">
        <v>155</v>
      </c>
      <c r="G260" s="74" t="s">
        <v>246</v>
      </c>
      <c r="H260" s="12" t="s">
        <v>155</v>
      </c>
      <c r="I260" s="6">
        <f t="shared" si="107"/>
        <v>25891</v>
      </c>
      <c r="J260" s="6">
        <f t="shared" si="107"/>
        <v>35738</v>
      </c>
      <c r="K260" s="6">
        <f t="shared" si="107"/>
        <v>0</v>
      </c>
      <c r="L260" s="6">
        <f t="shared" si="107"/>
        <v>0</v>
      </c>
      <c r="M260" s="6">
        <f t="shared" si="107"/>
        <v>0</v>
      </c>
      <c r="N260" s="6">
        <f t="shared" si="107"/>
        <v>0</v>
      </c>
      <c r="O260" s="6">
        <f t="shared" si="107"/>
        <v>0</v>
      </c>
      <c r="P260" s="6">
        <f t="shared" si="107"/>
        <v>34296</v>
      </c>
      <c r="Q260" s="6">
        <f t="shared" si="107"/>
        <v>34658</v>
      </c>
      <c r="R260" s="6">
        <f t="shared" si="107"/>
        <v>124</v>
      </c>
      <c r="S260" s="6">
        <f t="shared" si="108"/>
        <v>134197</v>
      </c>
      <c r="T260" s="6">
        <f t="shared" si="108"/>
        <v>444</v>
      </c>
      <c r="U260" s="6">
        <f t="shared" si="108"/>
        <v>5705</v>
      </c>
      <c r="V260" s="6">
        <f t="shared" si="108"/>
        <v>1095</v>
      </c>
      <c r="W260" s="6">
        <f t="shared" si="108"/>
        <v>20339</v>
      </c>
      <c r="X260" s="6">
        <f t="shared" si="108"/>
        <v>3776</v>
      </c>
      <c r="Y260" s="6">
        <f t="shared" si="108"/>
        <v>134197</v>
      </c>
      <c r="Z260" s="6">
        <f t="shared" si="108"/>
        <v>0</v>
      </c>
      <c r="AA260" s="6">
        <f t="shared" si="108"/>
        <v>5</v>
      </c>
      <c r="AB260" s="6">
        <f t="shared" si="108"/>
        <v>55</v>
      </c>
      <c r="AC260" s="6">
        <f t="shared" si="109"/>
        <v>5.8</v>
      </c>
      <c r="AD260" s="6">
        <f t="shared" si="109"/>
        <v>12.9</v>
      </c>
      <c r="AE260" s="6">
        <f t="shared" si="109"/>
        <v>20</v>
      </c>
      <c r="AF260" s="6">
        <f t="shared" si="109"/>
        <v>5705</v>
      </c>
      <c r="AG260" s="6">
        <f t="shared" si="109"/>
        <v>96556</v>
      </c>
      <c r="AH260" s="6">
        <f t="shared" si="109"/>
        <v>30037</v>
      </c>
      <c r="AI260" s="6">
        <f t="shared" si="109"/>
        <v>90851</v>
      </c>
      <c r="AJ260" s="6">
        <f t="shared" si="112"/>
        <v>69817</v>
      </c>
      <c r="AK260" s="8"/>
      <c r="AM260" s="6">
        <f t="shared" si="110"/>
        <v>134197</v>
      </c>
      <c r="AN260" s="4">
        <f t="shared" si="95"/>
        <v>12</v>
      </c>
    </row>
    <row r="261" spans="1:40" x14ac:dyDescent="0.2">
      <c r="A261" s="12" t="str">
        <f t="shared" si="90"/>
        <v>2011-12januaryE40000003</v>
      </c>
      <c r="B261" s="12">
        <f t="shared" si="111"/>
        <v>4</v>
      </c>
      <c r="C261" s="12" t="s">
        <v>55</v>
      </c>
      <c r="D261" s="12" t="s">
        <v>148</v>
      </c>
      <c r="E261" s="12" t="s">
        <v>22</v>
      </c>
      <c r="F261" s="12" t="s">
        <v>155</v>
      </c>
      <c r="G261" s="74" t="s">
        <v>246</v>
      </c>
      <c r="H261" s="12" t="s">
        <v>155</v>
      </c>
      <c r="I261" s="6">
        <f t="shared" si="107"/>
        <v>26855</v>
      </c>
      <c r="J261" s="6">
        <f t="shared" si="107"/>
        <v>33946</v>
      </c>
      <c r="K261" s="6">
        <f t="shared" si="107"/>
        <v>0</v>
      </c>
      <c r="L261" s="6">
        <f t="shared" si="107"/>
        <v>0</v>
      </c>
      <c r="M261" s="6">
        <f t="shared" si="107"/>
        <v>0</v>
      </c>
      <c r="N261" s="6">
        <f t="shared" si="107"/>
        <v>0</v>
      </c>
      <c r="O261" s="6">
        <f t="shared" si="107"/>
        <v>0</v>
      </c>
      <c r="P261" s="6">
        <f t="shared" si="107"/>
        <v>32661</v>
      </c>
      <c r="Q261" s="6">
        <f t="shared" si="107"/>
        <v>32889</v>
      </c>
      <c r="R261" s="6">
        <f t="shared" si="107"/>
        <v>121</v>
      </c>
      <c r="S261" s="6">
        <f t="shared" si="108"/>
        <v>121716</v>
      </c>
      <c r="T261" s="6">
        <f t="shared" si="108"/>
        <v>383</v>
      </c>
      <c r="U261" s="6">
        <f t="shared" si="108"/>
        <v>5481</v>
      </c>
      <c r="V261" s="6">
        <f t="shared" si="108"/>
        <v>953</v>
      </c>
      <c r="W261" s="6">
        <f t="shared" si="108"/>
        <v>19025</v>
      </c>
      <c r="X261" s="6">
        <f t="shared" si="108"/>
        <v>3598</v>
      </c>
      <c r="Y261" s="6">
        <f t="shared" si="108"/>
        <v>121716</v>
      </c>
      <c r="Z261" s="6">
        <f t="shared" si="108"/>
        <v>0</v>
      </c>
      <c r="AA261" s="6">
        <f t="shared" si="108"/>
        <v>2</v>
      </c>
      <c r="AB261" s="6">
        <f t="shared" si="108"/>
        <v>60</v>
      </c>
      <c r="AC261" s="6">
        <f t="shared" si="109"/>
        <v>5.3</v>
      </c>
      <c r="AD261" s="6">
        <f t="shared" si="109"/>
        <v>11.700000000000001</v>
      </c>
      <c r="AE261" s="6">
        <f t="shared" si="109"/>
        <v>18.600000000000001</v>
      </c>
      <c r="AF261" s="6">
        <f t="shared" si="109"/>
        <v>5481</v>
      </c>
      <c r="AG261" s="6">
        <f t="shared" si="109"/>
        <v>94141</v>
      </c>
      <c r="AH261" s="6">
        <f t="shared" si="109"/>
        <v>28362</v>
      </c>
      <c r="AI261" s="6">
        <f t="shared" si="109"/>
        <v>88660</v>
      </c>
      <c r="AJ261" s="6">
        <f t="shared" si="112"/>
        <v>68942</v>
      </c>
      <c r="AK261" s="8"/>
      <c r="AM261" s="6">
        <f t="shared" si="110"/>
        <v>121716</v>
      </c>
      <c r="AN261" s="4">
        <f t="shared" si="95"/>
        <v>1</v>
      </c>
    </row>
    <row r="262" spans="1:40" x14ac:dyDescent="0.2">
      <c r="A262" s="12" t="str">
        <f t="shared" si="90"/>
        <v>2011-12februaryE40000003</v>
      </c>
      <c r="B262" s="12">
        <f t="shared" si="111"/>
        <v>4</v>
      </c>
      <c r="C262" s="12" t="s">
        <v>55</v>
      </c>
      <c r="D262" s="12" t="s">
        <v>149</v>
      </c>
      <c r="E262" s="12" t="s">
        <v>22</v>
      </c>
      <c r="F262" s="12" t="s">
        <v>155</v>
      </c>
      <c r="G262" s="74" t="s">
        <v>246</v>
      </c>
      <c r="H262" s="12" t="s">
        <v>155</v>
      </c>
      <c r="I262" s="6">
        <f t="shared" ref="I262:R271" si="113">SUMIFS(I$314:I$1118,$C$314:$C$1118,$C262,$D$314:$D$1118,$D262,$B$314:$B$1118,$B262)</f>
        <v>25849</v>
      </c>
      <c r="J262" s="6">
        <f t="shared" si="113"/>
        <v>34819</v>
      </c>
      <c r="K262" s="6">
        <f t="shared" si="113"/>
        <v>0</v>
      </c>
      <c r="L262" s="6">
        <f t="shared" si="113"/>
        <v>0</v>
      </c>
      <c r="M262" s="6">
        <f t="shared" si="113"/>
        <v>0</v>
      </c>
      <c r="N262" s="6">
        <f t="shared" si="113"/>
        <v>0</v>
      </c>
      <c r="O262" s="6">
        <f t="shared" si="113"/>
        <v>0</v>
      </c>
      <c r="P262" s="6">
        <f t="shared" si="113"/>
        <v>33448</v>
      </c>
      <c r="Q262" s="6">
        <f t="shared" si="113"/>
        <v>33775</v>
      </c>
      <c r="R262" s="6">
        <f t="shared" si="113"/>
        <v>191</v>
      </c>
      <c r="S262" s="6">
        <f t="shared" ref="S262:AB271" si="114">SUMIFS(S$314:S$1118,$C$314:$C$1118,$C262,$D$314:$D$1118,$D262,$B$314:$B$1118,$B262)</f>
        <v>128940</v>
      </c>
      <c r="T262" s="6">
        <f t="shared" si="114"/>
        <v>428</v>
      </c>
      <c r="U262" s="6">
        <f t="shared" si="114"/>
        <v>5658</v>
      </c>
      <c r="V262" s="6">
        <f t="shared" si="114"/>
        <v>1069</v>
      </c>
      <c r="W262" s="6">
        <f t="shared" si="114"/>
        <v>18974</v>
      </c>
      <c r="X262" s="6">
        <f t="shared" si="114"/>
        <v>3728</v>
      </c>
      <c r="Y262" s="6">
        <f t="shared" si="114"/>
        <v>128940</v>
      </c>
      <c r="Z262" s="6">
        <f t="shared" si="114"/>
        <v>0</v>
      </c>
      <c r="AA262" s="6">
        <f t="shared" si="114"/>
        <v>18</v>
      </c>
      <c r="AB262" s="6">
        <f t="shared" si="114"/>
        <v>72</v>
      </c>
      <c r="AC262" s="6">
        <f t="shared" ref="AC262:AI271" si="115">SUMIFS(AC$314:AC$1118,$C$314:$C$1118,$C262,$D$314:$D$1118,$D262,$B$314:$B$1118,$B262)</f>
        <v>5.7</v>
      </c>
      <c r="AD262" s="6">
        <f t="shared" si="115"/>
        <v>12.8</v>
      </c>
      <c r="AE262" s="6">
        <f t="shared" si="115"/>
        <v>19.5</v>
      </c>
      <c r="AF262" s="6">
        <f t="shared" si="115"/>
        <v>5658</v>
      </c>
      <c r="AG262" s="6">
        <f t="shared" si="115"/>
        <v>92982</v>
      </c>
      <c r="AH262" s="6">
        <f t="shared" si="115"/>
        <v>27312</v>
      </c>
      <c r="AI262" s="6">
        <f t="shared" si="115"/>
        <v>87324</v>
      </c>
      <c r="AJ262" s="6">
        <f t="shared" si="112"/>
        <v>67738</v>
      </c>
      <c r="AK262" s="8"/>
      <c r="AM262" s="6">
        <f t="shared" si="110"/>
        <v>128940</v>
      </c>
      <c r="AN262" s="4">
        <f t="shared" si="95"/>
        <v>2</v>
      </c>
    </row>
    <row r="263" spans="1:40" x14ac:dyDescent="0.2">
      <c r="A263" s="12" t="str">
        <f t="shared" si="90"/>
        <v>2011-12marchE40000003</v>
      </c>
      <c r="B263" s="12">
        <f t="shared" si="111"/>
        <v>4</v>
      </c>
      <c r="C263" s="12" t="s">
        <v>55</v>
      </c>
      <c r="D263" s="12" t="s">
        <v>150</v>
      </c>
      <c r="E263" s="12" t="s">
        <v>22</v>
      </c>
      <c r="F263" s="12" t="s">
        <v>155</v>
      </c>
      <c r="G263" s="74" t="s">
        <v>246</v>
      </c>
      <c r="H263" s="12" t="s">
        <v>155</v>
      </c>
      <c r="I263" s="6">
        <f t="shared" si="113"/>
        <v>26789</v>
      </c>
      <c r="J263" s="6">
        <f t="shared" si="113"/>
        <v>35951</v>
      </c>
      <c r="K263" s="6">
        <f t="shared" si="113"/>
        <v>0</v>
      </c>
      <c r="L263" s="6">
        <f t="shared" si="113"/>
        <v>0</v>
      </c>
      <c r="M263" s="6">
        <f t="shared" si="113"/>
        <v>0</v>
      </c>
      <c r="N263" s="6">
        <f t="shared" si="113"/>
        <v>0</v>
      </c>
      <c r="O263" s="6">
        <f t="shared" si="113"/>
        <v>0</v>
      </c>
      <c r="P263" s="6">
        <f t="shared" si="113"/>
        <v>34351</v>
      </c>
      <c r="Q263" s="6">
        <f t="shared" si="113"/>
        <v>34820</v>
      </c>
      <c r="R263" s="6">
        <f t="shared" si="113"/>
        <v>282</v>
      </c>
      <c r="S263" s="6">
        <f t="shared" si="114"/>
        <v>137032</v>
      </c>
      <c r="T263" s="6">
        <f t="shared" si="114"/>
        <v>367</v>
      </c>
      <c r="U263" s="6">
        <f t="shared" si="114"/>
        <v>5681</v>
      </c>
      <c r="V263" s="6">
        <f t="shared" si="114"/>
        <v>1057</v>
      </c>
      <c r="W263" s="6">
        <f t="shared" si="114"/>
        <v>21221</v>
      </c>
      <c r="X263" s="6">
        <f t="shared" si="114"/>
        <v>3922</v>
      </c>
      <c r="Y263" s="6">
        <f t="shared" si="114"/>
        <v>137032</v>
      </c>
      <c r="Z263" s="6">
        <f t="shared" si="114"/>
        <v>0</v>
      </c>
      <c r="AA263" s="6">
        <f t="shared" si="114"/>
        <v>29</v>
      </c>
      <c r="AB263" s="6">
        <f t="shared" si="114"/>
        <v>98</v>
      </c>
      <c r="AC263" s="6">
        <f t="shared" si="115"/>
        <v>5.6000000000000005</v>
      </c>
      <c r="AD263" s="6">
        <f t="shared" si="115"/>
        <v>13</v>
      </c>
      <c r="AE263" s="6">
        <f t="shared" si="115"/>
        <v>21.3</v>
      </c>
      <c r="AF263" s="6">
        <f t="shared" si="115"/>
        <v>5681</v>
      </c>
      <c r="AG263" s="6">
        <f t="shared" si="115"/>
        <v>98111</v>
      </c>
      <c r="AH263" s="6">
        <f t="shared" si="115"/>
        <v>29233</v>
      </c>
      <c r="AI263" s="6">
        <f t="shared" si="115"/>
        <v>94430</v>
      </c>
      <c r="AJ263" s="6">
        <f t="shared" si="112"/>
        <v>70747</v>
      </c>
      <c r="AK263" s="8"/>
      <c r="AM263" s="6">
        <f t="shared" si="110"/>
        <v>137032</v>
      </c>
      <c r="AN263" s="4">
        <f t="shared" si="95"/>
        <v>3</v>
      </c>
    </row>
    <row r="264" spans="1:40" x14ac:dyDescent="0.2">
      <c r="A264" s="12" t="str">
        <f t="shared" si="90"/>
        <v>2012-13aprilE40000003</v>
      </c>
      <c r="B264" s="12">
        <f t="shared" si="111"/>
        <v>4</v>
      </c>
      <c r="C264" s="12" t="s">
        <v>68</v>
      </c>
      <c r="D264" s="12" t="s">
        <v>139</v>
      </c>
      <c r="E264" s="12" t="s">
        <v>22</v>
      </c>
      <c r="F264" s="12" t="s">
        <v>155</v>
      </c>
      <c r="G264" s="74" t="s">
        <v>246</v>
      </c>
      <c r="H264" s="12" t="s">
        <v>155</v>
      </c>
      <c r="I264" s="6">
        <f t="shared" si="113"/>
        <v>24586</v>
      </c>
      <c r="J264" s="6">
        <f t="shared" si="113"/>
        <v>33929</v>
      </c>
      <c r="K264" s="6">
        <f t="shared" si="113"/>
        <v>0</v>
      </c>
      <c r="L264" s="6">
        <f t="shared" si="113"/>
        <v>0</v>
      </c>
      <c r="M264" s="6">
        <f t="shared" si="113"/>
        <v>0</v>
      </c>
      <c r="N264" s="6">
        <f t="shared" si="113"/>
        <v>0</v>
      </c>
      <c r="O264" s="6">
        <f t="shared" si="113"/>
        <v>0</v>
      </c>
      <c r="P264" s="6">
        <f t="shared" si="113"/>
        <v>32597</v>
      </c>
      <c r="Q264" s="6">
        <f t="shared" si="113"/>
        <v>33100</v>
      </c>
      <c r="R264" s="6">
        <f t="shared" si="113"/>
        <v>161</v>
      </c>
      <c r="S264" s="6">
        <f t="shared" si="114"/>
        <v>128890</v>
      </c>
      <c r="T264" s="6">
        <f t="shared" si="114"/>
        <v>161</v>
      </c>
      <c r="U264" s="6">
        <f t="shared" si="114"/>
        <v>5045</v>
      </c>
      <c r="V264" s="6">
        <f t="shared" si="114"/>
        <v>1014</v>
      </c>
      <c r="W264" s="6">
        <f t="shared" si="114"/>
        <v>19475</v>
      </c>
      <c r="X264" s="6">
        <f t="shared" si="114"/>
        <v>3654</v>
      </c>
      <c r="Y264" s="6">
        <f t="shared" si="114"/>
        <v>128890</v>
      </c>
      <c r="Z264" s="6">
        <f t="shared" si="114"/>
        <v>0</v>
      </c>
      <c r="AA264" s="6">
        <f t="shared" si="114"/>
        <v>21</v>
      </c>
      <c r="AB264" s="6">
        <f t="shared" si="114"/>
        <v>76</v>
      </c>
      <c r="AC264" s="6">
        <f t="shared" si="115"/>
        <v>5.6000000000000005</v>
      </c>
      <c r="AD264" s="6">
        <f t="shared" si="115"/>
        <v>13.9</v>
      </c>
      <c r="AE264" s="6">
        <f t="shared" si="115"/>
        <v>22.2</v>
      </c>
      <c r="AF264" s="6">
        <f t="shared" si="115"/>
        <v>5045</v>
      </c>
      <c r="AG264" s="6">
        <f t="shared" si="115"/>
        <v>90407</v>
      </c>
      <c r="AH264" s="6">
        <f t="shared" si="115"/>
        <v>26846</v>
      </c>
      <c r="AI264" s="6">
        <f t="shared" si="115"/>
        <v>85362</v>
      </c>
      <c r="AJ264" s="6">
        <f t="shared" si="112"/>
        <v>65427</v>
      </c>
      <c r="AK264" s="8"/>
      <c r="AM264" s="6">
        <f t="shared" si="110"/>
        <v>128890</v>
      </c>
      <c r="AN264" s="4">
        <f t="shared" si="95"/>
        <v>4</v>
      </c>
    </row>
    <row r="265" spans="1:40" x14ac:dyDescent="0.2">
      <c r="A265" s="12" t="str">
        <f t="shared" si="90"/>
        <v>2012-13mayE40000003</v>
      </c>
      <c r="B265" s="12">
        <f t="shared" si="111"/>
        <v>4</v>
      </c>
      <c r="C265" s="12" t="s">
        <v>68</v>
      </c>
      <c r="D265" s="12" t="s">
        <v>140</v>
      </c>
      <c r="E265" s="12" t="s">
        <v>22</v>
      </c>
      <c r="F265" s="12" t="s">
        <v>155</v>
      </c>
      <c r="G265" s="74" t="s">
        <v>246</v>
      </c>
      <c r="H265" s="12" t="s">
        <v>155</v>
      </c>
      <c r="I265" s="6">
        <f t="shared" si="113"/>
        <v>25730</v>
      </c>
      <c r="J265" s="6">
        <f t="shared" si="113"/>
        <v>37344</v>
      </c>
      <c r="K265" s="6">
        <f t="shared" si="113"/>
        <v>0</v>
      </c>
      <c r="L265" s="6">
        <f t="shared" si="113"/>
        <v>0</v>
      </c>
      <c r="M265" s="6">
        <f t="shared" si="113"/>
        <v>0</v>
      </c>
      <c r="N265" s="6">
        <f t="shared" si="113"/>
        <v>0</v>
      </c>
      <c r="O265" s="6">
        <f t="shared" si="113"/>
        <v>0</v>
      </c>
      <c r="P265" s="6">
        <f t="shared" si="113"/>
        <v>36256</v>
      </c>
      <c r="Q265" s="6">
        <f t="shared" si="113"/>
        <v>37115</v>
      </c>
      <c r="R265" s="6">
        <f t="shared" si="113"/>
        <v>262</v>
      </c>
      <c r="S265" s="6">
        <f t="shared" si="114"/>
        <v>140815</v>
      </c>
      <c r="T265" s="6">
        <f t="shared" si="114"/>
        <v>170</v>
      </c>
      <c r="U265" s="6">
        <f t="shared" si="114"/>
        <v>5344</v>
      </c>
      <c r="V265" s="6">
        <f t="shared" si="114"/>
        <v>1191</v>
      </c>
      <c r="W265" s="6">
        <f t="shared" si="114"/>
        <v>21705</v>
      </c>
      <c r="X265" s="6">
        <f t="shared" si="114"/>
        <v>3493</v>
      </c>
      <c r="Y265" s="6">
        <f t="shared" si="114"/>
        <v>140815</v>
      </c>
      <c r="Z265" s="6">
        <f t="shared" si="114"/>
        <v>0</v>
      </c>
      <c r="AA265" s="6">
        <f t="shared" si="114"/>
        <v>29</v>
      </c>
      <c r="AB265" s="6">
        <f t="shared" si="114"/>
        <v>99</v>
      </c>
      <c r="AC265" s="6">
        <f t="shared" si="115"/>
        <v>5.9</v>
      </c>
      <c r="AD265" s="6">
        <f t="shared" si="115"/>
        <v>14.700000000000001</v>
      </c>
      <c r="AE265" s="6">
        <f t="shared" si="115"/>
        <v>23.2</v>
      </c>
      <c r="AF265" s="6">
        <f t="shared" si="115"/>
        <v>5344</v>
      </c>
      <c r="AG265" s="6">
        <f t="shared" si="115"/>
        <v>96656</v>
      </c>
      <c r="AH265" s="6">
        <f t="shared" si="115"/>
        <v>29812</v>
      </c>
      <c r="AI265" s="6">
        <f t="shared" si="115"/>
        <v>91312</v>
      </c>
      <c r="AJ265" s="6">
        <f t="shared" si="112"/>
        <v>69061</v>
      </c>
      <c r="AK265" s="8"/>
      <c r="AM265" s="6">
        <f t="shared" si="110"/>
        <v>140815</v>
      </c>
      <c r="AN265" s="4">
        <f t="shared" si="95"/>
        <v>5</v>
      </c>
    </row>
    <row r="266" spans="1:40" x14ac:dyDescent="0.2">
      <c r="A266" s="12" t="str">
        <f t="shared" si="90"/>
        <v>2012-13juneE40000003</v>
      </c>
      <c r="B266" s="12">
        <f t="shared" si="111"/>
        <v>4</v>
      </c>
      <c r="C266" s="12" t="s">
        <v>68</v>
      </c>
      <c r="D266" s="12" t="s">
        <v>141</v>
      </c>
      <c r="E266" s="12" t="s">
        <v>22</v>
      </c>
      <c r="F266" s="12" t="s">
        <v>155</v>
      </c>
      <c r="G266" s="74" t="s">
        <v>246</v>
      </c>
      <c r="H266" s="12" t="s">
        <v>155</v>
      </c>
      <c r="I266" s="6">
        <f t="shared" si="113"/>
        <v>0</v>
      </c>
      <c r="J266" s="6">
        <f t="shared" si="113"/>
        <v>0</v>
      </c>
      <c r="K266" s="6">
        <f t="shared" si="113"/>
        <v>897</v>
      </c>
      <c r="L266" s="6">
        <f t="shared" si="113"/>
        <v>1173</v>
      </c>
      <c r="M266" s="6">
        <f t="shared" si="113"/>
        <v>16</v>
      </c>
      <c r="N266" s="6">
        <f t="shared" si="113"/>
        <v>25807</v>
      </c>
      <c r="O266" s="6">
        <f t="shared" si="113"/>
        <v>33782</v>
      </c>
      <c r="P266" s="6">
        <f t="shared" si="113"/>
        <v>34089</v>
      </c>
      <c r="Q266" s="6">
        <f t="shared" si="113"/>
        <v>34653</v>
      </c>
      <c r="R266" s="6">
        <f t="shared" si="113"/>
        <v>282</v>
      </c>
      <c r="S266" s="6">
        <f t="shared" si="114"/>
        <v>131631</v>
      </c>
      <c r="T266" s="6">
        <f t="shared" si="114"/>
        <v>147</v>
      </c>
      <c r="U266" s="6">
        <f t="shared" si="114"/>
        <v>5048</v>
      </c>
      <c r="V266" s="6">
        <f t="shared" si="114"/>
        <v>1042</v>
      </c>
      <c r="W266" s="6">
        <f t="shared" si="114"/>
        <v>20939</v>
      </c>
      <c r="X266" s="6">
        <f t="shared" si="114"/>
        <v>3405</v>
      </c>
      <c r="Y266" s="6">
        <f t="shared" si="114"/>
        <v>131631</v>
      </c>
      <c r="Z266" s="6">
        <f t="shared" si="114"/>
        <v>0</v>
      </c>
      <c r="AA266" s="6">
        <f t="shared" si="114"/>
        <v>11</v>
      </c>
      <c r="AB266" s="6">
        <f t="shared" si="114"/>
        <v>106</v>
      </c>
      <c r="AC266" s="6">
        <f t="shared" si="115"/>
        <v>5.8</v>
      </c>
      <c r="AD266" s="6">
        <f t="shared" si="115"/>
        <v>14.3</v>
      </c>
      <c r="AE266" s="6">
        <f t="shared" si="115"/>
        <v>23.2</v>
      </c>
      <c r="AF266" s="6">
        <f t="shared" si="115"/>
        <v>5048</v>
      </c>
      <c r="AG266" s="6">
        <f t="shared" si="115"/>
        <v>93687</v>
      </c>
      <c r="AH266" s="6">
        <f t="shared" si="115"/>
        <v>28502</v>
      </c>
      <c r="AI266" s="6">
        <f t="shared" si="115"/>
        <v>88630</v>
      </c>
      <c r="AJ266" s="6">
        <f t="shared" si="112"/>
        <v>67183</v>
      </c>
      <c r="AK266" s="8"/>
      <c r="AM266" s="6">
        <f t="shared" si="110"/>
        <v>131631</v>
      </c>
      <c r="AN266" s="4">
        <f t="shared" si="95"/>
        <v>6</v>
      </c>
    </row>
    <row r="267" spans="1:40" x14ac:dyDescent="0.2">
      <c r="A267" s="12" t="str">
        <f t="shared" si="90"/>
        <v>2012-13julyE40000003</v>
      </c>
      <c r="B267" s="12">
        <f t="shared" si="111"/>
        <v>4</v>
      </c>
      <c r="C267" s="12" t="s">
        <v>68</v>
      </c>
      <c r="D267" s="12" t="s">
        <v>142</v>
      </c>
      <c r="E267" s="12" t="s">
        <v>22</v>
      </c>
      <c r="F267" s="12" t="s">
        <v>155</v>
      </c>
      <c r="G267" s="74" t="s">
        <v>246</v>
      </c>
      <c r="H267" s="12" t="s">
        <v>155</v>
      </c>
      <c r="I267" s="6">
        <f t="shared" si="113"/>
        <v>0</v>
      </c>
      <c r="J267" s="6">
        <f t="shared" si="113"/>
        <v>0</v>
      </c>
      <c r="K267" s="6">
        <f t="shared" si="113"/>
        <v>1005</v>
      </c>
      <c r="L267" s="6">
        <f t="shared" si="113"/>
        <v>1279</v>
      </c>
      <c r="M267" s="6">
        <f t="shared" si="113"/>
        <v>16.3</v>
      </c>
      <c r="N267" s="6">
        <f t="shared" si="113"/>
        <v>27037</v>
      </c>
      <c r="O267" s="6">
        <f t="shared" si="113"/>
        <v>34768</v>
      </c>
      <c r="P267" s="6">
        <f t="shared" si="113"/>
        <v>35266</v>
      </c>
      <c r="Q267" s="6">
        <f t="shared" si="113"/>
        <v>35767</v>
      </c>
      <c r="R267" s="6">
        <f t="shared" si="113"/>
        <v>238</v>
      </c>
      <c r="S267" s="6">
        <f t="shared" si="114"/>
        <v>134826</v>
      </c>
      <c r="T267" s="6">
        <f t="shared" si="114"/>
        <v>169</v>
      </c>
      <c r="U267" s="6">
        <f t="shared" si="114"/>
        <v>5352</v>
      </c>
      <c r="V267" s="6">
        <f t="shared" si="114"/>
        <v>1122</v>
      </c>
      <c r="W267" s="6">
        <f t="shared" si="114"/>
        <v>22769</v>
      </c>
      <c r="X267" s="6">
        <f t="shared" si="114"/>
        <v>3358</v>
      </c>
      <c r="Y267" s="6">
        <f t="shared" si="114"/>
        <v>134826</v>
      </c>
      <c r="Z267" s="6">
        <f t="shared" si="114"/>
        <v>0</v>
      </c>
      <c r="AA267" s="6">
        <f t="shared" si="114"/>
        <v>8</v>
      </c>
      <c r="AB267" s="6">
        <f t="shared" si="114"/>
        <v>68</v>
      </c>
      <c r="AC267" s="6">
        <f t="shared" si="115"/>
        <v>5.7</v>
      </c>
      <c r="AD267" s="6">
        <f t="shared" si="115"/>
        <v>13.9</v>
      </c>
      <c r="AE267" s="6">
        <f t="shared" si="115"/>
        <v>21.5</v>
      </c>
      <c r="AF267" s="6">
        <f t="shared" si="115"/>
        <v>5352</v>
      </c>
      <c r="AG267" s="6">
        <f t="shared" si="115"/>
        <v>99582</v>
      </c>
      <c r="AH267" s="6">
        <f t="shared" si="115"/>
        <v>30590</v>
      </c>
      <c r="AI267" s="6">
        <f t="shared" si="115"/>
        <v>94230</v>
      </c>
      <c r="AJ267" s="6">
        <f t="shared" si="112"/>
        <v>70999</v>
      </c>
      <c r="AK267" s="8"/>
      <c r="AM267" s="6">
        <f t="shared" si="110"/>
        <v>134826</v>
      </c>
      <c r="AN267" s="4">
        <f t="shared" si="95"/>
        <v>7</v>
      </c>
    </row>
    <row r="268" spans="1:40" x14ac:dyDescent="0.2">
      <c r="A268" s="12" t="str">
        <f t="shared" si="90"/>
        <v>2012-13augustE40000003</v>
      </c>
      <c r="B268" s="12">
        <f t="shared" si="111"/>
        <v>4</v>
      </c>
      <c r="C268" s="12" t="s">
        <v>68</v>
      </c>
      <c r="D268" s="12" t="s">
        <v>143</v>
      </c>
      <c r="E268" s="12" t="s">
        <v>22</v>
      </c>
      <c r="F268" s="12" t="s">
        <v>155</v>
      </c>
      <c r="G268" s="74" t="s">
        <v>246</v>
      </c>
      <c r="H268" s="12" t="s">
        <v>155</v>
      </c>
      <c r="I268" s="6">
        <f t="shared" si="113"/>
        <v>0</v>
      </c>
      <c r="J268" s="6">
        <f t="shared" si="113"/>
        <v>0</v>
      </c>
      <c r="K268" s="6">
        <f t="shared" si="113"/>
        <v>1051</v>
      </c>
      <c r="L268" s="6">
        <f t="shared" si="113"/>
        <v>1279</v>
      </c>
      <c r="M268" s="6">
        <f t="shared" si="113"/>
        <v>15.700000000000001</v>
      </c>
      <c r="N268" s="6">
        <f t="shared" si="113"/>
        <v>27004</v>
      </c>
      <c r="O268" s="6">
        <f t="shared" si="113"/>
        <v>32991</v>
      </c>
      <c r="P268" s="6">
        <f t="shared" si="113"/>
        <v>33648</v>
      </c>
      <c r="Q268" s="6">
        <f t="shared" si="113"/>
        <v>33996</v>
      </c>
      <c r="R268" s="6">
        <f t="shared" si="113"/>
        <v>75</v>
      </c>
      <c r="S268" s="6">
        <f t="shared" si="114"/>
        <v>124379</v>
      </c>
      <c r="T268" s="6">
        <f t="shared" si="114"/>
        <v>112</v>
      </c>
      <c r="U268" s="6">
        <f t="shared" si="114"/>
        <v>5113</v>
      </c>
      <c r="V268" s="6">
        <f t="shared" si="114"/>
        <v>1204</v>
      </c>
      <c r="W268" s="6">
        <f t="shared" si="114"/>
        <v>22943</v>
      </c>
      <c r="X268" s="6">
        <f t="shared" si="114"/>
        <v>3169</v>
      </c>
      <c r="Y268" s="6">
        <f t="shared" si="114"/>
        <v>124379</v>
      </c>
      <c r="Z268" s="6">
        <f t="shared" si="114"/>
        <v>0</v>
      </c>
      <c r="AA268" s="6">
        <f t="shared" si="114"/>
        <v>1</v>
      </c>
      <c r="AB268" s="6">
        <f t="shared" si="114"/>
        <v>38</v>
      </c>
      <c r="AC268" s="6">
        <f t="shared" si="115"/>
        <v>5.4</v>
      </c>
      <c r="AD268" s="6">
        <f t="shared" si="115"/>
        <v>12.6</v>
      </c>
      <c r="AE268" s="6">
        <f t="shared" si="115"/>
        <v>19.600000000000001</v>
      </c>
      <c r="AF268" s="6">
        <f t="shared" si="115"/>
        <v>5113</v>
      </c>
      <c r="AG268" s="6">
        <f t="shared" si="115"/>
        <v>97075</v>
      </c>
      <c r="AH268" s="6">
        <f t="shared" si="115"/>
        <v>30704</v>
      </c>
      <c r="AI268" s="6">
        <f t="shared" si="115"/>
        <v>91962</v>
      </c>
      <c r="AJ268" s="6">
        <f t="shared" si="112"/>
        <v>68530</v>
      </c>
      <c r="AK268" s="8"/>
      <c r="AM268" s="6">
        <f t="shared" si="110"/>
        <v>124379</v>
      </c>
      <c r="AN268" s="4">
        <f t="shared" si="95"/>
        <v>8</v>
      </c>
    </row>
    <row r="269" spans="1:40" x14ac:dyDescent="0.2">
      <c r="A269" s="12" t="str">
        <f t="shared" si="90"/>
        <v>2012-13septemberE40000003</v>
      </c>
      <c r="B269" s="12">
        <f t="shared" si="111"/>
        <v>4</v>
      </c>
      <c r="C269" s="12" t="s">
        <v>68</v>
      </c>
      <c r="D269" s="12" t="s">
        <v>144</v>
      </c>
      <c r="E269" s="12" t="s">
        <v>22</v>
      </c>
      <c r="F269" s="12" t="s">
        <v>155</v>
      </c>
      <c r="G269" s="74" t="s">
        <v>246</v>
      </c>
      <c r="H269" s="12" t="s">
        <v>155</v>
      </c>
      <c r="I269" s="6">
        <f t="shared" si="113"/>
        <v>0</v>
      </c>
      <c r="J269" s="6">
        <f t="shared" si="113"/>
        <v>0</v>
      </c>
      <c r="K269" s="6">
        <f t="shared" si="113"/>
        <v>903</v>
      </c>
      <c r="L269" s="6">
        <f t="shared" si="113"/>
        <v>1213</v>
      </c>
      <c r="M269" s="6">
        <f t="shared" si="113"/>
        <v>15.700000000000001</v>
      </c>
      <c r="N269" s="6">
        <f t="shared" si="113"/>
        <v>24748</v>
      </c>
      <c r="O269" s="6">
        <f t="shared" si="113"/>
        <v>33369</v>
      </c>
      <c r="P269" s="6">
        <f t="shared" si="113"/>
        <v>33686</v>
      </c>
      <c r="Q269" s="6">
        <f t="shared" si="113"/>
        <v>34370</v>
      </c>
      <c r="R269" s="6">
        <f t="shared" si="113"/>
        <v>68</v>
      </c>
      <c r="S269" s="6">
        <f t="shared" si="114"/>
        <v>130040</v>
      </c>
      <c r="T269" s="6">
        <f t="shared" si="114"/>
        <v>151</v>
      </c>
      <c r="U269" s="6">
        <f t="shared" si="114"/>
        <v>5004</v>
      </c>
      <c r="V269" s="6">
        <f t="shared" si="114"/>
        <v>1104</v>
      </c>
      <c r="W269" s="6">
        <f t="shared" si="114"/>
        <v>20624</v>
      </c>
      <c r="X269" s="6">
        <f t="shared" si="114"/>
        <v>3388</v>
      </c>
      <c r="Y269" s="6">
        <f t="shared" si="114"/>
        <v>130040</v>
      </c>
      <c r="Z269" s="6">
        <f t="shared" si="114"/>
        <v>0</v>
      </c>
      <c r="AA269" s="6">
        <f t="shared" si="114"/>
        <v>1</v>
      </c>
      <c r="AB269" s="6">
        <f t="shared" si="114"/>
        <v>42</v>
      </c>
      <c r="AC269" s="6">
        <f t="shared" si="115"/>
        <v>6.1000000000000005</v>
      </c>
      <c r="AD269" s="6">
        <f t="shared" si="115"/>
        <v>14.8</v>
      </c>
      <c r="AE269" s="6">
        <f t="shared" si="115"/>
        <v>23.6</v>
      </c>
      <c r="AF269" s="6">
        <f t="shared" si="115"/>
        <v>5004</v>
      </c>
      <c r="AG269" s="6">
        <f t="shared" si="115"/>
        <v>91665</v>
      </c>
      <c r="AH269" s="6">
        <f t="shared" si="115"/>
        <v>27786</v>
      </c>
      <c r="AI269" s="6">
        <f t="shared" si="115"/>
        <v>86661</v>
      </c>
      <c r="AJ269" s="6">
        <f t="shared" si="112"/>
        <v>65628</v>
      </c>
      <c r="AK269" s="8"/>
      <c r="AM269" s="6">
        <f t="shared" si="110"/>
        <v>130040</v>
      </c>
      <c r="AN269" s="4">
        <f t="shared" si="95"/>
        <v>9</v>
      </c>
    </row>
    <row r="270" spans="1:40" x14ac:dyDescent="0.2">
      <c r="A270" s="12" t="str">
        <f t="shared" si="90"/>
        <v>2012-13octoberE40000003</v>
      </c>
      <c r="B270" s="12">
        <f t="shared" si="111"/>
        <v>4</v>
      </c>
      <c r="C270" s="12" t="s">
        <v>68</v>
      </c>
      <c r="D270" s="12" t="s">
        <v>145</v>
      </c>
      <c r="E270" s="12" t="s">
        <v>22</v>
      </c>
      <c r="F270" s="12" t="s">
        <v>155</v>
      </c>
      <c r="G270" s="74" t="s">
        <v>246</v>
      </c>
      <c r="H270" s="12" t="s">
        <v>155</v>
      </c>
      <c r="I270" s="6">
        <f t="shared" si="113"/>
        <v>0</v>
      </c>
      <c r="J270" s="6">
        <f t="shared" si="113"/>
        <v>0</v>
      </c>
      <c r="K270" s="6">
        <f t="shared" si="113"/>
        <v>906</v>
      </c>
      <c r="L270" s="6">
        <f t="shared" si="113"/>
        <v>1158</v>
      </c>
      <c r="M270" s="6">
        <f t="shared" si="113"/>
        <v>17.2</v>
      </c>
      <c r="N270" s="6">
        <f t="shared" si="113"/>
        <v>26074</v>
      </c>
      <c r="O270" s="6">
        <f t="shared" si="113"/>
        <v>34679</v>
      </c>
      <c r="P270" s="6">
        <f t="shared" si="113"/>
        <v>34956</v>
      </c>
      <c r="Q270" s="6">
        <f t="shared" si="113"/>
        <v>35671</v>
      </c>
      <c r="R270" s="6">
        <f t="shared" si="113"/>
        <v>95</v>
      </c>
      <c r="S270" s="6">
        <f t="shared" si="114"/>
        <v>133749</v>
      </c>
      <c r="T270" s="6">
        <f t="shared" si="114"/>
        <v>154</v>
      </c>
      <c r="U270" s="6">
        <f t="shared" si="114"/>
        <v>5607</v>
      </c>
      <c r="V270" s="6">
        <f t="shared" si="114"/>
        <v>1036</v>
      </c>
      <c r="W270" s="6">
        <f t="shared" si="114"/>
        <v>20798</v>
      </c>
      <c r="X270" s="6">
        <f t="shared" si="114"/>
        <v>3245</v>
      </c>
      <c r="Y270" s="6">
        <f t="shared" si="114"/>
        <v>133749</v>
      </c>
      <c r="Z270" s="6">
        <f t="shared" si="114"/>
        <v>0</v>
      </c>
      <c r="AA270" s="6">
        <f t="shared" si="114"/>
        <v>1</v>
      </c>
      <c r="AB270" s="6">
        <f t="shared" si="114"/>
        <v>22</v>
      </c>
      <c r="AC270" s="6">
        <f t="shared" si="115"/>
        <v>6</v>
      </c>
      <c r="AD270" s="6">
        <f t="shared" si="115"/>
        <v>14.4</v>
      </c>
      <c r="AE270" s="6">
        <f t="shared" si="115"/>
        <v>22.5</v>
      </c>
      <c r="AF270" s="6">
        <f t="shared" si="115"/>
        <v>5607</v>
      </c>
      <c r="AG270" s="6">
        <f t="shared" si="115"/>
        <v>96963</v>
      </c>
      <c r="AH270" s="6">
        <f t="shared" si="115"/>
        <v>28312</v>
      </c>
      <c r="AI270" s="6">
        <f t="shared" si="115"/>
        <v>91356</v>
      </c>
      <c r="AJ270" s="6">
        <f t="shared" si="112"/>
        <v>70096</v>
      </c>
      <c r="AK270" s="8"/>
      <c r="AM270" s="6">
        <f t="shared" si="110"/>
        <v>133749</v>
      </c>
      <c r="AN270" s="4">
        <f t="shared" si="95"/>
        <v>10</v>
      </c>
    </row>
    <row r="271" spans="1:40" x14ac:dyDescent="0.2">
      <c r="A271" s="12" t="str">
        <f t="shared" si="90"/>
        <v>2012-13novemberE40000003</v>
      </c>
      <c r="B271" s="12">
        <f t="shared" si="111"/>
        <v>4</v>
      </c>
      <c r="C271" s="12" t="s">
        <v>68</v>
      </c>
      <c r="D271" s="12" t="s">
        <v>146</v>
      </c>
      <c r="E271" s="12" t="s">
        <v>22</v>
      </c>
      <c r="F271" s="12" t="s">
        <v>155</v>
      </c>
      <c r="G271" s="74" t="s">
        <v>246</v>
      </c>
      <c r="H271" s="12" t="s">
        <v>155</v>
      </c>
      <c r="I271" s="6">
        <f t="shared" si="113"/>
        <v>0</v>
      </c>
      <c r="J271" s="6">
        <f t="shared" si="113"/>
        <v>0</v>
      </c>
      <c r="K271" s="6">
        <f t="shared" si="113"/>
        <v>871</v>
      </c>
      <c r="L271" s="6">
        <f t="shared" si="113"/>
        <v>1163</v>
      </c>
      <c r="M271" s="6">
        <f t="shared" si="113"/>
        <v>17.7</v>
      </c>
      <c r="N271" s="6">
        <f t="shared" si="113"/>
        <v>25572</v>
      </c>
      <c r="O271" s="6">
        <f t="shared" si="113"/>
        <v>34610</v>
      </c>
      <c r="P271" s="6">
        <f t="shared" si="113"/>
        <v>34837</v>
      </c>
      <c r="Q271" s="6">
        <f t="shared" si="113"/>
        <v>35576</v>
      </c>
      <c r="R271" s="6">
        <f t="shared" si="113"/>
        <v>124</v>
      </c>
      <c r="S271" s="6">
        <f t="shared" si="114"/>
        <v>133974</v>
      </c>
      <c r="T271" s="6">
        <f t="shared" si="114"/>
        <v>191</v>
      </c>
      <c r="U271" s="6">
        <f t="shared" si="114"/>
        <v>5906</v>
      </c>
      <c r="V271" s="6">
        <f t="shared" si="114"/>
        <v>1131</v>
      </c>
      <c r="W271" s="6">
        <f t="shared" si="114"/>
        <v>20257</v>
      </c>
      <c r="X271" s="6">
        <f t="shared" si="114"/>
        <v>3499</v>
      </c>
      <c r="Y271" s="6">
        <f t="shared" si="114"/>
        <v>133974</v>
      </c>
      <c r="Z271" s="6">
        <f t="shared" si="114"/>
        <v>0</v>
      </c>
      <c r="AA271" s="6">
        <f t="shared" si="114"/>
        <v>1</v>
      </c>
      <c r="AB271" s="6">
        <f t="shared" si="114"/>
        <v>36</v>
      </c>
      <c r="AC271" s="6">
        <f t="shared" si="115"/>
        <v>6.1000000000000005</v>
      </c>
      <c r="AD271" s="6">
        <f t="shared" si="115"/>
        <v>15</v>
      </c>
      <c r="AE271" s="6">
        <f t="shared" si="115"/>
        <v>23.400000000000002</v>
      </c>
      <c r="AF271" s="6">
        <f t="shared" si="115"/>
        <v>5906</v>
      </c>
      <c r="AG271" s="6">
        <f t="shared" si="115"/>
        <v>95083</v>
      </c>
      <c r="AH271" s="6">
        <f t="shared" si="115"/>
        <v>27850</v>
      </c>
      <c r="AI271" s="6">
        <f t="shared" si="115"/>
        <v>89177</v>
      </c>
      <c r="AJ271" s="6">
        <f t="shared" si="112"/>
        <v>68345</v>
      </c>
      <c r="AK271" s="8"/>
      <c r="AM271" s="6">
        <f t="shared" si="110"/>
        <v>133974</v>
      </c>
      <c r="AN271" s="4">
        <f t="shared" si="95"/>
        <v>11</v>
      </c>
    </row>
    <row r="272" spans="1:40" x14ac:dyDescent="0.2">
      <c r="A272" s="12" t="str">
        <f t="shared" si="90"/>
        <v>2012-13decemberE40000003</v>
      </c>
      <c r="B272" s="12">
        <f t="shared" si="111"/>
        <v>4</v>
      </c>
      <c r="C272" s="12" t="s">
        <v>68</v>
      </c>
      <c r="D272" s="12" t="s">
        <v>147</v>
      </c>
      <c r="E272" s="12" t="s">
        <v>22</v>
      </c>
      <c r="F272" s="12" t="s">
        <v>155</v>
      </c>
      <c r="G272" s="74" t="s">
        <v>246</v>
      </c>
      <c r="H272" s="12" t="s">
        <v>155</v>
      </c>
      <c r="I272" s="6">
        <f t="shared" ref="I272:R281" si="116">SUMIFS(I$314:I$1118,$C$314:$C$1118,$C272,$D$314:$D$1118,$D272,$B$314:$B$1118,$B272)</f>
        <v>0</v>
      </c>
      <c r="J272" s="6">
        <f t="shared" si="116"/>
        <v>0</v>
      </c>
      <c r="K272" s="6">
        <f t="shared" si="116"/>
        <v>987</v>
      </c>
      <c r="L272" s="6">
        <f t="shared" si="116"/>
        <v>1362</v>
      </c>
      <c r="M272" s="6">
        <f t="shared" si="116"/>
        <v>18.100000000000001</v>
      </c>
      <c r="N272" s="6">
        <f t="shared" si="116"/>
        <v>27387</v>
      </c>
      <c r="O272" s="6">
        <f t="shared" si="116"/>
        <v>40605</v>
      </c>
      <c r="P272" s="6">
        <f t="shared" si="116"/>
        <v>40344</v>
      </c>
      <c r="Q272" s="6">
        <f t="shared" si="116"/>
        <v>41708</v>
      </c>
      <c r="R272" s="6">
        <f t="shared" si="116"/>
        <v>167</v>
      </c>
      <c r="S272" s="6">
        <f t="shared" ref="S272:AB281" si="117">SUMIFS(S$314:S$1118,$C$314:$C$1118,$C272,$D$314:$D$1118,$D272,$B$314:$B$1118,$B272)</f>
        <v>150287</v>
      </c>
      <c r="T272" s="6">
        <f t="shared" si="117"/>
        <v>234</v>
      </c>
      <c r="U272" s="6">
        <f t="shared" si="117"/>
        <v>6880</v>
      </c>
      <c r="V272" s="6">
        <f t="shared" si="117"/>
        <v>1263</v>
      </c>
      <c r="W272" s="6">
        <f t="shared" si="117"/>
        <v>21269</v>
      </c>
      <c r="X272" s="6">
        <f t="shared" si="117"/>
        <v>3525</v>
      </c>
      <c r="Y272" s="6">
        <f t="shared" si="117"/>
        <v>150287</v>
      </c>
      <c r="Z272" s="6">
        <f t="shared" si="117"/>
        <v>0</v>
      </c>
      <c r="AA272" s="6">
        <f t="shared" si="117"/>
        <v>5</v>
      </c>
      <c r="AB272" s="6">
        <f t="shared" si="117"/>
        <v>47</v>
      </c>
      <c r="AC272" s="6">
        <f t="shared" ref="AC272:AI281" si="118">SUMIFS(AC$314:AC$1118,$C$314:$C$1118,$C272,$D$314:$D$1118,$D272,$B$314:$B$1118,$B272)</f>
        <v>6.6000000000000005</v>
      </c>
      <c r="AD272" s="6">
        <f t="shared" si="118"/>
        <v>16.8</v>
      </c>
      <c r="AE272" s="6">
        <f t="shared" si="118"/>
        <v>27.3</v>
      </c>
      <c r="AF272" s="6">
        <f t="shared" si="118"/>
        <v>6880</v>
      </c>
      <c r="AG272" s="6">
        <f t="shared" si="118"/>
        <v>100399</v>
      </c>
      <c r="AH272" s="6">
        <f t="shared" si="118"/>
        <v>29181</v>
      </c>
      <c r="AI272" s="6">
        <f t="shared" si="118"/>
        <v>93519</v>
      </c>
      <c r="AJ272" s="6">
        <f t="shared" si="112"/>
        <v>71367</v>
      </c>
      <c r="AK272" s="8"/>
      <c r="AM272" s="6">
        <f t="shared" si="110"/>
        <v>150287</v>
      </c>
      <c r="AN272" s="4">
        <f t="shared" si="95"/>
        <v>12</v>
      </c>
    </row>
    <row r="273" spans="1:40" x14ac:dyDescent="0.2">
      <c r="A273" s="12" t="str">
        <f t="shared" si="90"/>
        <v>2012-13januaryE40000003</v>
      </c>
      <c r="B273" s="12">
        <f t="shared" si="111"/>
        <v>4</v>
      </c>
      <c r="C273" s="12" t="s">
        <v>68</v>
      </c>
      <c r="D273" s="12" t="s">
        <v>148</v>
      </c>
      <c r="E273" s="12" t="s">
        <v>22</v>
      </c>
      <c r="F273" s="12" t="s">
        <v>155</v>
      </c>
      <c r="G273" s="74" t="s">
        <v>246</v>
      </c>
      <c r="H273" s="12" t="s">
        <v>155</v>
      </c>
      <c r="I273" s="6">
        <f t="shared" si="116"/>
        <v>0</v>
      </c>
      <c r="J273" s="6">
        <f t="shared" si="116"/>
        <v>0</v>
      </c>
      <c r="K273" s="6">
        <f t="shared" si="116"/>
        <v>1009</v>
      </c>
      <c r="L273" s="6">
        <f t="shared" si="116"/>
        <v>1272</v>
      </c>
      <c r="M273" s="6">
        <f t="shared" si="116"/>
        <v>14.1</v>
      </c>
      <c r="N273" s="6">
        <f t="shared" si="116"/>
        <v>29456</v>
      </c>
      <c r="O273" s="6">
        <f t="shared" si="116"/>
        <v>36928</v>
      </c>
      <c r="P273" s="6">
        <f t="shared" si="116"/>
        <v>37467</v>
      </c>
      <c r="Q273" s="6">
        <f t="shared" si="116"/>
        <v>38014</v>
      </c>
      <c r="R273" s="6">
        <f t="shared" si="116"/>
        <v>298</v>
      </c>
      <c r="S273" s="6">
        <f t="shared" si="117"/>
        <v>129302</v>
      </c>
      <c r="T273" s="6">
        <f t="shared" si="117"/>
        <v>175</v>
      </c>
      <c r="U273" s="6">
        <f t="shared" si="117"/>
        <v>6772</v>
      </c>
      <c r="V273" s="6">
        <f t="shared" si="117"/>
        <v>1059</v>
      </c>
      <c r="W273" s="6">
        <f t="shared" si="117"/>
        <v>19840</v>
      </c>
      <c r="X273" s="6">
        <f t="shared" si="117"/>
        <v>3074</v>
      </c>
      <c r="Y273" s="6">
        <f t="shared" si="117"/>
        <v>129302</v>
      </c>
      <c r="Z273" s="6">
        <f t="shared" si="117"/>
        <v>0</v>
      </c>
      <c r="AA273" s="6">
        <f t="shared" si="117"/>
        <v>3</v>
      </c>
      <c r="AB273" s="6">
        <f t="shared" si="117"/>
        <v>74</v>
      </c>
      <c r="AC273" s="6">
        <f t="shared" si="118"/>
        <v>5.5</v>
      </c>
      <c r="AD273" s="6">
        <f t="shared" si="118"/>
        <v>13.1</v>
      </c>
      <c r="AE273" s="6">
        <f t="shared" si="118"/>
        <v>21.7</v>
      </c>
      <c r="AF273" s="6">
        <f t="shared" si="118"/>
        <v>6772</v>
      </c>
      <c r="AG273" s="6">
        <f t="shared" si="118"/>
        <v>100551</v>
      </c>
      <c r="AH273" s="6">
        <f t="shared" si="118"/>
        <v>27464</v>
      </c>
      <c r="AI273" s="6">
        <f t="shared" si="118"/>
        <v>93779</v>
      </c>
      <c r="AJ273" s="6">
        <f t="shared" si="112"/>
        <v>73473</v>
      </c>
      <c r="AK273" s="8"/>
      <c r="AM273" s="6">
        <f t="shared" si="110"/>
        <v>129302</v>
      </c>
      <c r="AN273" s="4">
        <f t="shared" si="95"/>
        <v>1</v>
      </c>
    </row>
    <row r="274" spans="1:40" x14ac:dyDescent="0.2">
      <c r="A274" s="12" t="str">
        <f t="shared" si="90"/>
        <v>2012-13februaryE40000003</v>
      </c>
      <c r="B274" s="12">
        <f t="shared" si="111"/>
        <v>4</v>
      </c>
      <c r="C274" s="12" t="s">
        <v>68</v>
      </c>
      <c r="D274" s="12" t="s">
        <v>149</v>
      </c>
      <c r="E274" s="12" t="s">
        <v>22</v>
      </c>
      <c r="F274" s="12" t="s">
        <v>155</v>
      </c>
      <c r="G274" s="74" t="s">
        <v>246</v>
      </c>
      <c r="H274" s="12" t="s">
        <v>155</v>
      </c>
      <c r="I274" s="6">
        <f t="shared" si="116"/>
        <v>0</v>
      </c>
      <c r="J274" s="6">
        <f t="shared" si="116"/>
        <v>0</v>
      </c>
      <c r="K274" s="6">
        <f t="shared" si="116"/>
        <v>856</v>
      </c>
      <c r="L274" s="6">
        <f t="shared" si="116"/>
        <v>1077</v>
      </c>
      <c r="M274" s="6">
        <f t="shared" si="116"/>
        <v>16.399999999999999</v>
      </c>
      <c r="N274" s="6">
        <f t="shared" si="116"/>
        <v>27177</v>
      </c>
      <c r="O274" s="6">
        <f t="shared" si="116"/>
        <v>34230</v>
      </c>
      <c r="P274" s="6">
        <f t="shared" si="116"/>
        <v>34647</v>
      </c>
      <c r="Q274" s="6">
        <f t="shared" si="116"/>
        <v>35163</v>
      </c>
      <c r="R274" s="6">
        <f t="shared" si="116"/>
        <v>18</v>
      </c>
      <c r="S274" s="6">
        <f t="shared" si="117"/>
        <v>117432</v>
      </c>
      <c r="T274" s="6">
        <f t="shared" si="117"/>
        <v>147</v>
      </c>
      <c r="U274" s="6">
        <f t="shared" si="117"/>
        <v>5905</v>
      </c>
      <c r="V274" s="6">
        <f t="shared" si="117"/>
        <v>1017</v>
      </c>
      <c r="W274" s="6">
        <f t="shared" si="117"/>
        <v>17810</v>
      </c>
      <c r="X274" s="6">
        <f t="shared" si="117"/>
        <v>2526</v>
      </c>
      <c r="Y274" s="6">
        <f t="shared" si="117"/>
        <v>117432</v>
      </c>
      <c r="Z274" s="6">
        <f t="shared" si="117"/>
        <v>0</v>
      </c>
      <c r="AA274" s="6">
        <f t="shared" si="117"/>
        <v>1</v>
      </c>
      <c r="AB274" s="6">
        <f t="shared" si="117"/>
        <v>2</v>
      </c>
      <c r="AC274" s="6">
        <f t="shared" si="118"/>
        <v>5.6000000000000005</v>
      </c>
      <c r="AD274" s="6">
        <f t="shared" si="118"/>
        <v>13.200000000000001</v>
      </c>
      <c r="AE274" s="6">
        <f t="shared" si="118"/>
        <v>20.3</v>
      </c>
      <c r="AF274" s="6">
        <f t="shared" si="118"/>
        <v>5905</v>
      </c>
      <c r="AG274" s="6">
        <f t="shared" si="118"/>
        <v>91515</v>
      </c>
      <c r="AH274" s="6">
        <f t="shared" si="118"/>
        <v>24675</v>
      </c>
      <c r="AI274" s="6">
        <f t="shared" si="118"/>
        <v>85610</v>
      </c>
      <c r="AJ274" s="6">
        <f t="shared" si="112"/>
        <v>67225</v>
      </c>
      <c r="AK274" s="8"/>
      <c r="AM274" s="6">
        <f t="shared" si="110"/>
        <v>117432</v>
      </c>
      <c r="AN274" s="4">
        <f t="shared" si="95"/>
        <v>2</v>
      </c>
    </row>
    <row r="275" spans="1:40" x14ac:dyDescent="0.2">
      <c r="A275" s="12" t="str">
        <f t="shared" si="90"/>
        <v>2012-13marchE40000003</v>
      </c>
      <c r="B275" s="12">
        <f t="shared" si="111"/>
        <v>4</v>
      </c>
      <c r="C275" s="12" t="s">
        <v>68</v>
      </c>
      <c r="D275" s="12" t="s">
        <v>150</v>
      </c>
      <c r="E275" s="12" t="s">
        <v>22</v>
      </c>
      <c r="F275" s="12" t="s">
        <v>155</v>
      </c>
      <c r="G275" s="74" t="s">
        <v>246</v>
      </c>
      <c r="H275" s="12" t="s">
        <v>155</v>
      </c>
      <c r="I275" s="6">
        <f t="shared" si="116"/>
        <v>0</v>
      </c>
      <c r="J275" s="6">
        <f t="shared" si="116"/>
        <v>0</v>
      </c>
      <c r="K275" s="6">
        <f t="shared" si="116"/>
        <v>960</v>
      </c>
      <c r="L275" s="6">
        <f t="shared" si="116"/>
        <v>1172</v>
      </c>
      <c r="M275" s="6">
        <f t="shared" si="116"/>
        <v>14.9</v>
      </c>
      <c r="N275" s="6">
        <f t="shared" si="116"/>
        <v>30341</v>
      </c>
      <c r="O275" s="6">
        <f t="shared" si="116"/>
        <v>38684</v>
      </c>
      <c r="P275" s="6">
        <f t="shared" si="116"/>
        <v>39070</v>
      </c>
      <c r="Q275" s="6">
        <f t="shared" si="116"/>
        <v>39682</v>
      </c>
      <c r="R275" s="6">
        <f t="shared" si="116"/>
        <v>17</v>
      </c>
      <c r="S275" s="6">
        <f t="shared" si="117"/>
        <v>132856</v>
      </c>
      <c r="T275" s="6">
        <f t="shared" si="117"/>
        <v>191</v>
      </c>
      <c r="U275" s="6">
        <f t="shared" si="117"/>
        <v>6503</v>
      </c>
      <c r="V275" s="6">
        <f t="shared" si="117"/>
        <v>1261</v>
      </c>
      <c r="W275" s="6">
        <f t="shared" si="117"/>
        <v>20642</v>
      </c>
      <c r="X275" s="6">
        <f t="shared" si="117"/>
        <v>3083</v>
      </c>
      <c r="Y275" s="6">
        <f t="shared" si="117"/>
        <v>132856</v>
      </c>
      <c r="Z275" s="6">
        <f t="shared" si="117"/>
        <v>0</v>
      </c>
      <c r="AA275" s="6">
        <f t="shared" si="117"/>
        <v>1</v>
      </c>
      <c r="AB275" s="6">
        <f t="shared" si="117"/>
        <v>5</v>
      </c>
      <c r="AC275" s="6">
        <f t="shared" si="118"/>
        <v>5.6000000000000005</v>
      </c>
      <c r="AD275" s="6">
        <f t="shared" si="118"/>
        <v>13.3</v>
      </c>
      <c r="AE275" s="6">
        <f t="shared" si="118"/>
        <v>20.2</v>
      </c>
      <c r="AF275" s="6">
        <f t="shared" si="118"/>
        <v>6503</v>
      </c>
      <c r="AG275" s="6">
        <f t="shared" si="118"/>
        <v>102715</v>
      </c>
      <c r="AH275" s="6">
        <f t="shared" si="118"/>
        <v>28458</v>
      </c>
      <c r="AI275" s="6">
        <f t="shared" si="118"/>
        <v>96212</v>
      </c>
      <c r="AJ275" s="6">
        <f t="shared" si="112"/>
        <v>74827</v>
      </c>
      <c r="AK275" s="8"/>
      <c r="AM275" s="6">
        <f t="shared" si="110"/>
        <v>132856</v>
      </c>
      <c r="AN275" s="4">
        <f t="shared" si="95"/>
        <v>3</v>
      </c>
    </row>
    <row r="276" spans="1:40" x14ac:dyDescent="0.2">
      <c r="A276" s="12" t="str">
        <f t="shared" si="90"/>
        <v>2013-14aprilE40000003</v>
      </c>
      <c r="B276" s="12">
        <f t="shared" si="111"/>
        <v>4</v>
      </c>
      <c r="C276" s="12" t="s">
        <v>69</v>
      </c>
      <c r="D276" s="12" t="s">
        <v>139</v>
      </c>
      <c r="E276" s="12" t="s">
        <v>22</v>
      </c>
      <c r="F276" s="12" t="s">
        <v>155</v>
      </c>
      <c r="G276" s="74" t="s">
        <v>246</v>
      </c>
      <c r="H276" s="12" t="s">
        <v>155</v>
      </c>
      <c r="I276" s="6">
        <f t="shared" si="116"/>
        <v>0</v>
      </c>
      <c r="J276" s="6">
        <f t="shared" si="116"/>
        <v>0</v>
      </c>
      <c r="K276" s="6">
        <f t="shared" si="116"/>
        <v>930</v>
      </c>
      <c r="L276" s="6">
        <f t="shared" si="116"/>
        <v>1190</v>
      </c>
      <c r="M276" s="6">
        <f t="shared" si="116"/>
        <v>15.6</v>
      </c>
      <c r="N276" s="6">
        <f t="shared" si="116"/>
        <v>28137</v>
      </c>
      <c r="O276" s="6">
        <f t="shared" si="116"/>
        <v>36974</v>
      </c>
      <c r="P276" s="6">
        <f t="shared" si="116"/>
        <v>37252</v>
      </c>
      <c r="Q276" s="6">
        <f t="shared" si="116"/>
        <v>37987</v>
      </c>
      <c r="R276" s="6">
        <f t="shared" si="116"/>
        <v>20</v>
      </c>
      <c r="S276" s="6">
        <f t="shared" si="117"/>
        <v>131817</v>
      </c>
      <c r="T276" s="6">
        <f t="shared" si="117"/>
        <v>191</v>
      </c>
      <c r="U276" s="6">
        <f t="shared" si="117"/>
        <v>5882</v>
      </c>
      <c r="V276" s="6">
        <f t="shared" si="117"/>
        <v>1003</v>
      </c>
      <c r="W276" s="6">
        <f t="shared" si="117"/>
        <v>14666</v>
      </c>
      <c r="X276" s="6">
        <f t="shared" si="117"/>
        <v>3178</v>
      </c>
      <c r="Y276" s="6">
        <f t="shared" si="117"/>
        <v>131817</v>
      </c>
      <c r="Z276" s="6">
        <f t="shared" si="117"/>
        <v>0</v>
      </c>
      <c r="AA276" s="6">
        <f t="shared" si="117"/>
        <v>1</v>
      </c>
      <c r="AB276" s="6">
        <f t="shared" si="117"/>
        <v>14</v>
      </c>
      <c r="AC276" s="6">
        <f t="shared" si="118"/>
        <v>5.9</v>
      </c>
      <c r="AD276" s="6">
        <f t="shared" si="118"/>
        <v>14.200000000000001</v>
      </c>
      <c r="AE276" s="6">
        <f t="shared" si="118"/>
        <v>22.2</v>
      </c>
      <c r="AF276" s="6">
        <f t="shared" si="118"/>
        <v>5882</v>
      </c>
      <c r="AG276" s="6">
        <f t="shared" si="118"/>
        <v>95895</v>
      </c>
      <c r="AH276" s="6">
        <f t="shared" si="118"/>
        <v>27115</v>
      </c>
      <c r="AI276" s="6">
        <f t="shared" si="118"/>
        <v>90013</v>
      </c>
      <c r="AJ276" s="6">
        <f t="shared" si="112"/>
        <v>69665</v>
      </c>
      <c r="AK276" s="8"/>
      <c r="AM276" s="6">
        <f t="shared" si="110"/>
        <v>131817</v>
      </c>
      <c r="AN276" s="4">
        <f t="shared" si="95"/>
        <v>4</v>
      </c>
    </row>
    <row r="277" spans="1:40" x14ac:dyDescent="0.2">
      <c r="A277" s="12" t="str">
        <f t="shared" si="90"/>
        <v>2013-14mayE40000003</v>
      </c>
      <c r="B277" s="12">
        <f t="shared" si="111"/>
        <v>4</v>
      </c>
      <c r="C277" s="12" t="s">
        <v>69</v>
      </c>
      <c r="D277" s="12" t="s">
        <v>140</v>
      </c>
      <c r="E277" s="12" t="s">
        <v>22</v>
      </c>
      <c r="F277" s="12" t="s">
        <v>155</v>
      </c>
      <c r="G277" s="74" t="s">
        <v>246</v>
      </c>
      <c r="H277" s="12" t="s">
        <v>155</v>
      </c>
      <c r="I277" s="6">
        <f t="shared" si="116"/>
        <v>0</v>
      </c>
      <c r="J277" s="6">
        <f t="shared" si="116"/>
        <v>0</v>
      </c>
      <c r="K277" s="6">
        <f t="shared" si="116"/>
        <v>899</v>
      </c>
      <c r="L277" s="6">
        <f t="shared" si="116"/>
        <v>1150</v>
      </c>
      <c r="M277" s="6">
        <f t="shared" si="116"/>
        <v>16</v>
      </c>
      <c r="N277" s="6">
        <f t="shared" si="116"/>
        <v>28746</v>
      </c>
      <c r="O277" s="6">
        <f t="shared" si="116"/>
        <v>36844</v>
      </c>
      <c r="P277" s="6">
        <f t="shared" si="116"/>
        <v>37245</v>
      </c>
      <c r="Q277" s="6">
        <f t="shared" si="116"/>
        <v>37812</v>
      </c>
      <c r="R277" s="6">
        <f t="shared" si="116"/>
        <v>12</v>
      </c>
      <c r="S277" s="6">
        <f t="shared" si="117"/>
        <v>130230</v>
      </c>
      <c r="T277" s="6">
        <f t="shared" si="117"/>
        <v>127</v>
      </c>
      <c r="U277" s="6">
        <f t="shared" si="117"/>
        <v>5170</v>
      </c>
      <c r="V277" s="6">
        <f t="shared" si="117"/>
        <v>1060</v>
      </c>
      <c r="W277" s="6">
        <f t="shared" si="117"/>
        <v>15650</v>
      </c>
      <c r="X277" s="6">
        <f t="shared" si="117"/>
        <v>3158</v>
      </c>
      <c r="Y277" s="6">
        <f t="shared" si="117"/>
        <v>130230</v>
      </c>
      <c r="Z277" s="6">
        <f t="shared" si="117"/>
        <v>0</v>
      </c>
      <c r="AA277" s="6">
        <f t="shared" si="117"/>
        <v>1</v>
      </c>
      <c r="AB277" s="6">
        <f t="shared" si="117"/>
        <v>1</v>
      </c>
      <c r="AC277" s="6">
        <f t="shared" si="118"/>
        <v>5.7</v>
      </c>
      <c r="AD277" s="6">
        <f t="shared" si="118"/>
        <v>13.700000000000001</v>
      </c>
      <c r="AE277" s="6">
        <f t="shared" si="118"/>
        <v>20.6</v>
      </c>
      <c r="AF277" s="6">
        <f t="shared" si="118"/>
        <v>5170</v>
      </c>
      <c r="AG277" s="6">
        <f t="shared" si="118"/>
        <v>97880</v>
      </c>
      <c r="AH277" s="6">
        <f t="shared" si="118"/>
        <v>28918</v>
      </c>
      <c r="AI277" s="6">
        <f t="shared" si="118"/>
        <v>92710</v>
      </c>
      <c r="AJ277" s="6">
        <f t="shared" si="112"/>
        <v>70883</v>
      </c>
      <c r="AK277" s="8"/>
      <c r="AM277" s="6">
        <f t="shared" si="110"/>
        <v>130230</v>
      </c>
      <c r="AN277" s="4">
        <f t="shared" si="95"/>
        <v>5</v>
      </c>
    </row>
    <row r="278" spans="1:40" x14ac:dyDescent="0.2">
      <c r="A278" s="12" t="str">
        <f t="shared" si="90"/>
        <v>2013-14juneE40000003</v>
      </c>
      <c r="B278" s="12">
        <f t="shared" si="111"/>
        <v>4</v>
      </c>
      <c r="C278" s="12" t="s">
        <v>69</v>
      </c>
      <c r="D278" s="12" t="s">
        <v>141</v>
      </c>
      <c r="E278" s="12" t="s">
        <v>22</v>
      </c>
      <c r="F278" s="12" t="s">
        <v>155</v>
      </c>
      <c r="G278" s="74" t="s">
        <v>246</v>
      </c>
      <c r="H278" s="12" t="s">
        <v>155</v>
      </c>
      <c r="I278" s="6">
        <f t="shared" si="116"/>
        <v>0</v>
      </c>
      <c r="J278" s="6">
        <f t="shared" si="116"/>
        <v>0</v>
      </c>
      <c r="K278" s="6">
        <f t="shared" si="116"/>
        <v>934</v>
      </c>
      <c r="L278" s="6">
        <f t="shared" si="116"/>
        <v>1200</v>
      </c>
      <c r="M278" s="6">
        <f t="shared" si="116"/>
        <v>15.8</v>
      </c>
      <c r="N278" s="6">
        <f t="shared" si="116"/>
        <v>27272</v>
      </c>
      <c r="O278" s="6">
        <f t="shared" si="116"/>
        <v>35802</v>
      </c>
      <c r="P278" s="6">
        <f t="shared" si="116"/>
        <v>36180</v>
      </c>
      <c r="Q278" s="6">
        <f t="shared" si="116"/>
        <v>36829</v>
      </c>
      <c r="R278" s="6">
        <f t="shared" si="116"/>
        <v>14</v>
      </c>
      <c r="S278" s="6">
        <f t="shared" si="117"/>
        <v>128977</v>
      </c>
      <c r="T278" s="6">
        <f t="shared" si="117"/>
        <v>101</v>
      </c>
      <c r="U278" s="6">
        <f t="shared" si="117"/>
        <v>4142</v>
      </c>
      <c r="V278" s="6">
        <f t="shared" si="117"/>
        <v>1037</v>
      </c>
      <c r="W278" s="6">
        <f t="shared" si="117"/>
        <v>15821</v>
      </c>
      <c r="X278" s="6">
        <f t="shared" si="117"/>
        <v>2733</v>
      </c>
      <c r="Y278" s="6">
        <f t="shared" si="117"/>
        <v>128977</v>
      </c>
      <c r="Z278" s="6">
        <f t="shared" si="117"/>
        <v>0</v>
      </c>
      <c r="AA278" s="6">
        <f t="shared" si="117"/>
        <v>1</v>
      </c>
      <c r="AB278" s="6">
        <f t="shared" si="117"/>
        <v>7</v>
      </c>
      <c r="AC278" s="6">
        <f t="shared" si="118"/>
        <v>5.9</v>
      </c>
      <c r="AD278" s="6">
        <f t="shared" si="118"/>
        <v>14.1</v>
      </c>
      <c r="AE278" s="6">
        <f t="shared" si="118"/>
        <v>21.8</v>
      </c>
      <c r="AF278" s="6">
        <f t="shared" si="118"/>
        <v>4142</v>
      </c>
      <c r="AG278" s="6">
        <f t="shared" si="118"/>
        <v>95299</v>
      </c>
      <c r="AH278" s="6">
        <f t="shared" si="118"/>
        <v>29301</v>
      </c>
      <c r="AI278" s="6">
        <f t="shared" si="118"/>
        <v>91154</v>
      </c>
      <c r="AJ278" s="6">
        <f t="shared" si="112"/>
        <v>68992</v>
      </c>
      <c r="AK278" s="8"/>
      <c r="AM278" s="6">
        <f t="shared" si="110"/>
        <v>128977</v>
      </c>
      <c r="AN278" s="4">
        <f t="shared" si="95"/>
        <v>6</v>
      </c>
    </row>
    <row r="279" spans="1:40" x14ac:dyDescent="0.2">
      <c r="A279" s="12" t="str">
        <f t="shared" si="90"/>
        <v>2013-14julyE40000003</v>
      </c>
      <c r="B279" s="12">
        <f t="shared" si="111"/>
        <v>4</v>
      </c>
      <c r="C279" s="12" t="s">
        <v>69</v>
      </c>
      <c r="D279" s="12" t="s">
        <v>142</v>
      </c>
      <c r="E279" s="12" t="s">
        <v>22</v>
      </c>
      <c r="F279" s="12" t="s">
        <v>155</v>
      </c>
      <c r="G279" s="74" t="s">
        <v>246</v>
      </c>
      <c r="H279" s="12" t="s">
        <v>155</v>
      </c>
      <c r="I279" s="6">
        <f t="shared" si="116"/>
        <v>0</v>
      </c>
      <c r="J279" s="6">
        <f t="shared" si="116"/>
        <v>0</v>
      </c>
      <c r="K279" s="6">
        <f t="shared" si="116"/>
        <v>999</v>
      </c>
      <c r="L279" s="6">
        <f t="shared" si="116"/>
        <v>1283</v>
      </c>
      <c r="M279" s="6">
        <f t="shared" si="116"/>
        <v>15.9</v>
      </c>
      <c r="N279" s="6">
        <f t="shared" si="116"/>
        <v>28440</v>
      </c>
      <c r="O279" s="6">
        <f t="shared" si="116"/>
        <v>38592</v>
      </c>
      <c r="P279" s="6">
        <f t="shared" si="116"/>
        <v>38753</v>
      </c>
      <c r="Q279" s="6">
        <f t="shared" si="116"/>
        <v>39611</v>
      </c>
      <c r="R279" s="6">
        <f t="shared" si="116"/>
        <v>26</v>
      </c>
      <c r="S279" s="6">
        <f t="shared" si="117"/>
        <v>145107</v>
      </c>
      <c r="T279" s="6">
        <f t="shared" si="117"/>
        <v>172</v>
      </c>
      <c r="U279" s="6">
        <f t="shared" si="117"/>
        <v>5552</v>
      </c>
      <c r="V279" s="6">
        <f t="shared" si="117"/>
        <v>1123</v>
      </c>
      <c r="W279" s="6">
        <f t="shared" si="117"/>
        <v>17624</v>
      </c>
      <c r="X279" s="6">
        <f t="shared" si="117"/>
        <v>2896</v>
      </c>
      <c r="Y279" s="6">
        <f t="shared" si="117"/>
        <v>145107</v>
      </c>
      <c r="Z279" s="6">
        <f t="shared" si="117"/>
        <v>0</v>
      </c>
      <c r="AA279" s="6">
        <f t="shared" si="117"/>
        <v>1</v>
      </c>
      <c r="AB279" s="6">
        <f t="shared" si="117"/>
        <v>13</v>
      </c>
      <c r="AC279" s="6">
        <f t="shared" si="118"/>
        <v>6.1000000000000005</v>
      </c>
      <c r="AD279" s="6">
        <f t="shared" si="118"/>
        <v>14.8</v>
      </c>
      <c r="AE279" s="6">
        <f t="shared" si="118"/>
        <v>23.1</v>
      </c>
      <c r="AF279" s="6">
        <f t="shared" si="118"/>
        <v>5552</v>
      </c>
      <c r="AG279" s="6">
        <f t="shared" si="118"/>
        <v>102616</v>
      </c>
      <c r="AH279" s="6">
        <f t="shared" si="118"/>
        <v>31664</v>
      </c>
      <c r="AI279" s="6">
        <f t="shared" si="118"/>
        <v>97064</v>
      </c>
      <c r="AJ279" s="6">
        <f t="shared" si="112"/>
        <v>72800</v>
      </c>
      <c r="AK279" s="8"/>
      <c r="AM279" s="6">
        <f t="shared" si="110"/>
        <v>145107</v>
      </c>
      <c r="AN279" s="4">
        <f t="shared" si="95"/>
        <v>7</v>
      </c>
    </row>
    <row r="280" spans="1:40" x14ac:dyDescent="0.2">
      <c r="A280" s="12" t="str">
        <f t="shared" si="90"/>
        <v>2013-14augustE40000003</v>
      </c>
      <c r="B280" s="12">
        <f t="shared" si="111"/>
        <v>4</v>
      </c>
      <c r="C280" s="12" t="s">
        <v>69</v>
      </c>
      <c r="D280" s="12" t="s">
        <v>143</v>
      </c>
      <c r="E280" s="12" t="s">
        <v>22</v>
      </c>
      <c r="F280" s="12" t="s">
        <v>155</v>
      </c>
      <c r="G280" s="74" t="s">
        <v>246</v>
      </c>
      <c r="H280" s="12" t="s">
        <v>155</v>
      </c>
      <c r="I280" s="6">
        <f t="shared" si="116"/>
        <v>0</v>
      </c>
      <c r="J280" s="6">
        <f t="shared" si="116"/>
        <v>0</v>
      </c>
      <c r="K280" s="6">
        <f t="shared" si="116"/>
        <v>911</v>
      </c>
      <c r="L280" s="6">
        <f t="shared" si="116"/>
        <v>1186</v>
      </c>
      <c r="M280" s="6">
        <f t="shared" si="116"/>
        <v>15.1</v>
      </c>
      <c r="N280" s="6">
        <f t="shared" si="116"/>
        <v>26486</v>
      </c>
      <c r="O280" s="6">
        <f t="shared" si="116"/>
        <v>35615</v>
      </c>
      <c r="P280" s="6">
        <f t="shared" si="116"/>
        <v>35829</v>
      </c>
      <c r="Q280" s="6">
        <f t="shared" si="116"/>
        <v>36558</v>
      </c>
      <c r="R280" s="6">
        <f t="shared" si="116"/>
        <v>27</v>
      </c>
      <c r="S280" s="6">
        <f t="shared" si="117"/>
        <v>133123</v>
      </c>
      <c r="T280" s="6">
        <f t="shared" si="117"/>
        <v>115</v>
      </c>
      <c r="U280" s="6">
        <f t="shared" si="117"/>
        <v>4274</v>
      </c>
      <c r="V280" s="6">
        <f t="shared" si="117"/>
        <v>1045</v>
      </c>
      <c r="W280" s="6">
        <f t="shared" si="117"/>
        <v>16151</v>
      </c>
      <c r="X280" s="6">
        <f t="shared" si="117"/>
        <v>2963</v>
      </c>
      <c r="Y280" s="6">
        <f t="shared" si="117"/>
        <v>133123</v>
      </c>
      <c r="Z280" s="6">
        <f t="shared" si="117"/>
        <v>0</v>
      </c>
      <c r="AA280" s="6">
        <f t="shared" si="117"/>
        <v>1</v>
      </c>
      <c r="AB280" s="6">
        <f t="shared" si="117"/>
        <v>11</v>
      </c>
      <c r="AC280" s="6">
        <f t="shared" si="118"/>
        <v>6</v>
      </c>
      <c r="AD280" s="6">
        <f t="shared" si="118"/>
        <v>14.6</v>
      </c>
      <c r="AE280" s="6">
        <f t="shared" si="118"/>
        <v>23.2</v>
      </c>
      <c r="AF280" s="6">
        <f t="shared" si="118"/>
        <v>4274</v>
      </c>
      <c r="AG280" s="6">
        <f t="shared" si="118"/>
        <v>94096</v>
      </c>
      <c r="AH280" s="6">
        <f t="shared" si="118"/>
        <v>29307</v>
      </c>
      <c r="AI280" s="6">
        <f t="shared" si="118"/>
        <v>89822</v>
      </c>
      <c r="AJ280" s="6">
        <f t="shared" si="112"/>
        <v>67198</v>
      </c>
      <c r="AK280" s="8"/>
      <c r="AM280" s="6">
        <f t="shared" si="110"/>
        <v>133123</v>
      </c>
      <c r="AN280" s="4">
        <f t="shared" si="95"/>
        <v>8</v>
      </c>
    </row>
    <row r="281" spans="1:40" x14ac:dyDescent="0.2">
      <c r="A281" s="12" t="str">
        <f t="shared" si="90"/>
        <v>2013-14septemberE40000003</v>
      </c>
      <c r="B281" s="12">
        <f t="shared" si="111"/>
        <v>4</v>
      </c>
      <c r="C281" s="12" t="s">
        <v>69</v>
      </c>
      <c r="D281" s="12" t="s">
        <v>144</v>
      </c>
      <c r="E281" s="12" t="s">
        <v>22</v>
      </c>
      <c r="F281" s="12" t="s">
        <v>155</v>
      </c>
      <c r="G281" s="74" t="s">
        <v>246</v>
      </c>
      <c r="H281" s="12" t="s">
        <v>155</v>
      </c>
      <c r="I281" s="6">
        <f t="shared" si="116"/>
        <v>0</v>
      </c>
      <c r="J281" s="6">
        <f t="shared" si="116"/>
        <v>0</v>
      </c>
      <c r="K281" s="6">
        <f t="shared" si="116"/>
        <v>780</v>
      </c>
      <c r="L281" s="6">
        <f t="shared" si="116"/>
        <v>1076</v>
      </c>
      <c r="M281" s="6">
        <f t="shared" si="116"/>
        <v>16.100000000000001</v>
      </c>
      <c r="N281" s="6">
        <f t="shared" si="116"/>
        <v>25275</v>
      </c>
      <c r="O281" s="6">
        <f t="shared" si="116"/>
        <v>35531</v>
      </c>
      <c r="P281" s="6">
        <f t="shared" si="116"/>
        <v>35392</v>
      </c>
      <c r="Q281" s="6">
        <f t="shared" si="116"/>
        <v>36390</v>
      </c>
      <c r="R281" s="6">
        <f t="shared" si="116"/>
        <v>18</v>
      </c>
      <c r="S281" s="6">
        <f t="shared" si="117"/>
        <v>133061</v>
      </c>
      <c r="T281" s="6">
        <f t="shared" si="117"/>
        <v>83</v>
      </c>
      <c r="U281" s="6">
        <f t="shared" si="117"/>
        <v>3998</v>
      </c>
      <c r="V281" s="6">
        <f t="shared" si="117"/>
        <v>986</v>
      </c>
      <c r="W281" s="6">
        <f t="shared" si="117"/>
        <v>14908</v>
      </c>
      <c r="X281" s="6">
        <f t="shared" si="117"/>
        <v>2980</v>
      </c>
      <c r="Y281" s="6">
        <f t="shared" si="117"/>
        <v>133061</v>
      </c>
      <c r="Z281" s="6">
        <f t="shared" si="117"/>
        <v>0</v>
      </c>
      <c r="AA281" s="6">
        <f t="shared" si="117"/>
        <v>1</v>
      </c>
      <c r="AB281" s="6">
        <f t="shared" si="117"/>
        <v>12</v>
      </c>
      <c r="AC281" s="6">
        <f t="shared" si="118"/>
        <v>6.3</v>
      </c>
      <c r="AD281" s="6">
        <f t="shared" si="118"/>
        <v>15.8</v>
      </c>
      <c r="AE281" s="6">
        <f t="shared" si="118"/>
        <v>26</v>
      </c>
      <c r="AF281" s="6">
        <f t="shared" si="118"/>
        <v>3998</v>
      </c>
      <c r="AG281" s="6">
        <f t="shared" si="118"/>
        <v>89582</v>
      </c>
      <c r="AH281" s="6">
        <f t="shared" si="118"/>
        <v>26782</v>
      </c>
      <c r="AI281" s="6">
        <f t="shared" si="118"/>
        <v>85584</v>
      </c>
      <c r="AJ281" s="6">
        <f t="shared" si="112"/>
        <v>65410</v>
      </c>
      <c r="AK281" s="8"/>
      <c r="AM281" s="6">
        <f t="shared" si="110"/>
        <v>133061</v>
      </c>
      <c r="AN281" s="4">
        <f t="shared" si="95"/>
        <v>9</v>
      </c>
    </row>
    <row r="282" spans="1:40" x14ac:dyDescent="0.2">
      <c r="A282" s="12" t="str">
        <f t="shared" si="90"/>
        <v>2013-14octoberE40000003</v>
      </c>
      <c r="B282" s="12">
        <f t="shared" si="111"/>
        <v>4</v>
      </c>
      <c r="C282" s="12" t="s">
        <v>69</v>
      </c>
      <c r="D282" s="12" t="s">
        <v>145</v>
      </c>
      <c r="E282" s="12" t="s">
        <v>22</v>
      </c>
      <c r="F282" s="12" t="s">
        <v>155</v>
      </c>
      <c r="G282" s="74" t="s">
        <v>246</v>
      </c>
      <c r="H282" s="12" t="s">
        <v>155</v>
      </c>
      <c r="I282" s="6">
        <f t="shared" ref="I282:R291" si="119">SUMIFS(I$314:I$1118,$C$314:$C$1118,$C282,$D$314:$D$1118,$D282,$B$314:$B$1118,$B282)</f>
        <v>0</v>
      </c>
      <c r="J282" s="6">
        <f t="shared" si="119"/>
        <v>0</v>
      </c>
      <c r="K282" s="6">
        <f t="shared" si="119"/>
        <v>891</v>
      </c>
      <c r="L282" s="6">
        <f t="shared" si="119"/>
        <v>1187</v>
      </c>
      <c r="M282" s="6">
        <f t="shared" si="119"/>
        <v>18.100000000000001</v>
      </c>
      <c r="N282" s="6">
        <f t="shared" si="119"/>
        <v>26962</v>
      </c>
      <c r="O282" s="6">
        <f t="shared" si="119"/>
        <v>38484</v>
      </c>
      <c r="P282" s="6">
        <f t="shared" si="119"/>
        <v>38292</v>
      </c>
      <c r="Q282" s="6">
        <f t="shared" si="119"/>
        <v>39440</v>
      </c>
      <c r="R282" s="6">
        <f t="shared" si="119"/>
        <v>26</v>
      </c>
      <c r="S282" s="6">
        <f t="shared" ref="S282:AB291" si="120">SUMIFS(S$314:S$1118,$C$314:$C$1118,$C282,$D$314:$D$1118,$D282,$B$314:$B$1118,$B282)</f>
        <v>139075</v>
      </c>
      <c r="T282" s="6">
        <f t="shared" si="120"/>
        <v>69</v>
      </c>
      <c r="U282" s="6">
        <f t="shared" si="120"/>
        <v>4106</v>
      </c>
      <c r="V282" s="6">
        <f t="shared" si="120"/>
        <v>1056</v>
      </c>
      <c r="W282" s="6">
        <f t="shared" si="120"/>
        <v>15974</v>
      </c>
      <c r="X282" s="6">
        <f t="shared" si="120"/>
        <v>2871</v>
      </c>
      <c r="Y282" s="6">
        <f t="shared" si="120"/>
        <v>139075</v>
      </c>
      <c r="Z282" s="6">
        <f t="shared" si="120"/>
        <v>0</v>
      </c>
      <c r="AA282" s="6">
        <f t="shared" si="120"/>
        <v>1</v>
      </c>
      <c r="AB282" s="6">
        <f t="shared" si="120"/>
        <v>7</v>
      </c>
      <c r="AC282" s="6">
        <f t="shared" ref="AC282:AI291" si="121">SUMIFS(AC$314:AC$1118,$C$314:$C$1118,$C282,$D$314:$D$1118,$D282,$B$314:$B$1118,$B282)</f>
        <v>6.4</v>
      </c>
      <c r="AD282" s="6">
        <f t="shared" si="121"/>
        <v>16.100000000000001</v>
      </c>
      <c r="AE282" s="6">
        <f t="shared" si="121"/>
        <v>26</v>
      </c>
      <c r="AF282" s="6">
        <f t="shared" si="121"/>
        <v>4106</v>
      </c>
      <c r="AG282" s="6">
        <f t="shared" si="121"/>
        <v>95460</v>
      </c>
      <c r="AH282" s="6">
        <f t="shared" si="121"/>
        <v>28499</v>
      </c>
      <c r="AI282" s="6">
        <f t="shared" si="121"/>
        <v>91354</v>
      </c>
      <c r="AJ282" s="6">
        <f t="shared" si="112"/>
        <v>69756</v>
      </c>
      <c r="AK282" s="8"/>
      <c r="AM282" s="6">
        <f t="shared" si="110"/>
        <v>139075</v>
      </c>
      <c r="AN282" s="4">
        <f t="shared" si="95"/>
        <v>10</v>
      </c>
    </row>
    <row r="283" spans="1:40" x14ac:dyDescent="0.2">
      <c r="A283" s="12" t="str">
        <f t="shared" si="90"/>
        <v>2013-14novemberE40000003</v>
      </c>
      <c r="B283" s="12">
        <f t="shared" si="111"/>
        <v>4</v>
      </c>
      <c r="C283" s="12" t="s">
        <v>69</v>
      </c>
      <c r="D283" s="12" t="s">
        <v>146</v>
      </c>
      <c r="E283" s="12" t="s">
        <v>22</v>
      </c>
      <c r="F283" s="12" t="s">
        <v>155</v>
      </c>
      <c r="G283" s="74" t="s">
        <v>246</v>
      </c>
      <c r="H283" s="12" t="s">
        <v>155</v>
      </c>
      <c r="I283" s="6">
        <f t="shared" si="119"/>
        <v>0</v>
      </c>
      <c r="J283" s="6">
        <f t="shared" si="119"/>
        <v>0</v>
      </c>
      <c r="K283" s="6">
        <f t="shared" si="119"/>
        <v>883</v>
      </c>
      <c r="L283" s="6">
        <f t="shared" si="119"/>
        <v>1188</v>
      </c>
      <c r="M283" s="6">
        <f t="shared" si="119"/>
        <v>17.100000000000001</v>
      </c>
      <c r="N283" s="6">
        <f t="shared" si="119"/>
        <v>26286</v>
      </c>
      <c r="O283" s="6">
        <f t="shared" si="119"/>
        <v>36951</v>
      </c>
      <c r="P283" s="6">
        <f t="shared" si="119"/>
        <v>37026</v>
      </c>
      <c r="Q283" s="6">
        <f t="shared" si="119"/>
        <v>37948</v>
      </c>
      <c r="R283" s="6">
        <f t="shared" si="119"/>
        <v>21</v>
      </c>
      <c r="S283" s="6">
        <f t="shared" si="120"/>
        <v>133080</v>
      </c>
      <c r="T283" s="6">
        <f t="shared" si="120"/>
        <v>98</v>
      </c>
      <c r="U283" s="6">
        <f t="shared" si="120"/>
        <v>4420</v>
      </c>
      <c r="V283" s="6">
        <f t="shared" si="120"/>
        <v>1096</v>
      </c>
      <c r="W283" s="6">
        <f t="shared" si="120"/>
        <v>15474</v>
      </c>
      <c r="X283" s="6">
        <f t="shared" si="120"/>
        <v>2662</v>
      </c>
      <c r="Y283" s="6">
        <f t="shared" si="120"/>
        <v>133080</v>
      </c>
      <c r="Z283" s="6">
        <f t="shared" si="120"/>
        <v>0</v>
      </c>
      <c r="AA283" s="6">
        <f t="shared" si="120"/>
        <v>1</v>
      </c>
      <c r="AB283" s="6">
        <f t="shared" si="120"/>
        <v>6</v>
      </c>
      <c r="AC283" s="6">
        <f t="shared" si="121"/>
        <v>6.4</v>
      </c>
      <c r="AD283" s="6">
        <f t="shared" si="121"/>
        <v>15.6</v>
      </c>
      <c r="AE283" s="6">
        <f t="shared" si="121"/>
        <v>24.6</v>
      </c>
      <c r="AF283" s="6">
        <f t="shared" si="121"/>
        <v>4420</v>
      </c>
      <c r="AG283" s="6">
        <f t="shared" si="121"/>
        <v>94862</v>
      </c>
      <c r="AH283" s="6">
        <f t="shared" si="121"/>
        <v>28121</v>
      </c>
      <c r="AI283" s="6">
        <f t="shared" si="121"/>
        <v>90442</v>
      </c>
      <c r="AJ283" s="6">
        <f t="shared" si="112"/>
        <v>69117</v>
      </c>
      <c r="AK283" s="8"/>
      <c r="AM283" s="6">
        <f t="shared" si="110"/>
        <v>133080</v>
      </c>
      <c r="AN283" s="4">
        <f t="shared" si="95"/>
        <v>11</v>
      </c>
    </row>
    <row r="284" spans="1:40" x14ac:dyDescent="0.2">
      <c r="A284" s="12" t="str">
        <f t="shared" si="90"/>
        <v>2013-14decemberE40000003</v>
      </c>
      <c r="B284" s="12">
        <f t="shared" si="111"/>
        <v>4</v>
      </c>
      <c r="C284" s="12" t="s">
        <v>69</v>
      </c>
      <c r="D284" s="12" t="s">
        <v>147</v>
      </c>
      <c r="E284" s="12" t="s">
        <v>22</v>
      </c>
      <c r="F284" s="12" t="s">
        <v>155</v>
      </c>
      <c r="G284" s="74" t="s">
        <v>246</v>
      </c>
      <c r="H284" s="12" t="s">
        <v>155</v>
      </c>
      <c r="I284" s="6">
        <f t="shared" si="119"/>
        <v>0</v>
      </c>
      <c r="J284" s="6">
        <f t="shared" si="119"/>
        <v>0</v>
      </c>
      <c r="K284" s="6">
        <f t="shared" si="119"/>
        <v>983</v>
      </c>
      <c r="L284" s="6">
        <f t="shared" si="119"/>
        <v>1311</v>
      </c>
      <c r="M284" s="6">
        <f t="shared" si="119"/>
        <v>17.400000000000002</v>
      </c>
      <c r="N284" s="6">
        <f t="shared" si="119"/>
        <v>28551</v>
      </c>
      <c r="O284" s="6">
        <f t="shared" si="119"/>
        <v>39766</v>
      </c>
      <c r="P284" s="6">
        <f t="shared" si="119"/>
        <v>39637</v>
      </c>
      <c r="Q284" s="6">
        <f t="shared" si="119"/>
        <v>40833</v>
      </c>
      <c r="R284" s="6">
        <f t="shared" si="119"/>
        <v>438</v>
      </c>
      <c r="S284" s="6">
        <f t="shared" si="120"/>
        <v>142318</v>
      </c>
      <c r="T284" s="6">
        <f t="shared" si="120"/>
        <v>236</v>
      </c>
      <c r="U284" s="6">
        <f t="shared" si="120"/>
        <v>9559</v>
      </c>
      <c r="V284" s="6">
        <f t="shared" si="120"/>
        <v>1097</v>
      </c>
      <c r="W284" s="6">
        <f t="shared" si="120"/>
        <v>16082</v>
      </c>
      <c r="X284" s="6">
        <f t="shared" si="120"/>
        <v>2595</v>
      </c>
      <c r="Y284" s="6">
        <f t="shared" si="120"/>
        <v>142318</v>
      </c>
      <c r="Z284" s="6">
        <f t="shared" si="120"/>
        <v>0</v>
      </c>
      <c r="AA284" s="6">
        <f t="shared" si="120"/>
        <v>1</v>
      </c>
      <c r="AB284" s="6">
        <f t="shared" si="120"/>
        <v>23</v>
      </c>
      <c r="AC284" s="6">
        <f t="shared" si="121"/>
        <v>6.2</v>
      </c>
      <c r="AD284" s="6">
        <f t="shared" si="121"/>
        <v>15.700000000000001</v>
      </c>
      <c r="AE284" s="6">
        <f t="shared" si="121"/>
        <v>26.2</v>
      </c>
      <c r="AF284" s="6">
        <f t="shared" si="121"/>
        <v>9559</v>
      </c>
      <c r="AG284" s="6">
        <f t="shared" si="121"/>
        <v>102307</v>
      </c>
      <c r="AH284" s="6">
        <f t="shared" si="121"/>
        <v>30153</v>
      </c>
      <c r="AI284" s="6">
        <f t="shared" si="121"/>
        <v>92748</v>
      </c>
      <c r="AJ284" s="6">
        <f t="shared" si="112"/>
        <v>70241</v>
      </c>
      <c r="AK284" s="8"/>
      <c r="AM284" s="6">
        <f t="shared" ref="AM284:AM311" si="122">SUMIFS(Y$314:Y$1118,X$314:X$1118,"&gt;0",$C$314:$C$1118,$C284,$D$314:$D$1118,$D284,$B$314:$B$1118,$B284)</f>
        <v>142318</v>
      </c>
      <c r="AN284" s="4">
        <f t="shared" si="95"/>
        <v>12</v>
      </c>
    </row>
    <row r="285" spans="1:40" x14ac:dyDescent="0.2">
      <c r="A285" s="12" t="str">
        <f t="shared" si="90"/>
        <v>2013-14januaryE40000003</v>
      </c>
      <c r="B285" s="12">
        <f t="shared" si="111"/>
        <v>4</v>
      </c>
      <c r="C285" s="12" t="s">
        <v>69</v>
      </c>
      <c r="D285" s="12" t="s">
        <v>148</v>
      </c>
      <c r="E285" s="12" t="s">
        <v>22</v>
      </c>
      <c r="F285" s="12" t="s">
        <v>155</v>
      </c>
      <c r="G285" s="74" t="s">
        <v>246</v>
      </c>
      <c r="H285" s="12" t="s">
        <v>155</v>
      </c>
      <c r="I285" s="6">
        <f t="shared" si="119"/>
        <v>0</v>
      </c>
      <c r="J285" s="6">
        <f t="shared" si="119"/>
        <v>0</v>
      </c>
      <c r="K285" s="6">
        <f t="shared" si="119"/>
        <v>913</v>
      </c>
      <c r="L285" s="6">
        <f t="shared" si="119"/>
        <v>1156</v>
      </c>
      <c r="M285" s="6">
        <f t="shared" si="119"/>
        <v>15.9</v>
      </c>
      <c r="N285" s="6">
        <f t="shared" si="119"/>
        <v>29977</v>
      </c>
      <c r="O285" s="6">
        <f t="shared" si="119"/>
        <v>37316</v>
      </c>
      <c r="P285" s="6">
        <f t="shared" si="119"/>
        <v>37607</v>
      </c>
      <c r="Q285" s="6">
        <f t="shared" si="119"/>
        <v>38266</v>
      </c>
      <c r="R285" s="6">
        <f t="shared" si="119"/>
        <v>47</v>
      </c>
      <c r="S285" s="6">
        <f t="shared" si="120"/>
        <v>128658</v>
      </c>
      <c r="T285" s="6">
        <f t="shared" si="120"/>
        <v>164</v>
      </c>
      <c r="U285" s="6">
        <f t="shared" si="120"/>
        <v>7469</v>
      </c>
      <c r="V285" s="6">
        <f t="shared" si="120"/>
        <v>1092</v>
      </c>
      <c r="W285" s="6">
        <f t="shared" si="120"/>
        <v>15368</v>
      </c>
      <c r="X285" s="6">
        <f t="shared" si="120"/>
        <v>2601</v>
      </c>
      <c r="Y285" s="6">
        <f t="shared" si="120"/>
        <v>128658</v>
      </c>
      <c r="Z285" s="6">
        <f t="shared" si="120"/>
        <v>0</v>
      </c>
      <c r="AA285" s="6">
        <f t="shared" si="120"/>
        <v>2</v>
      </c>
      <c r="AB285" s="6">
        <f t="shared" si="120"/>
        <v>7</v>
      </c>
      <c r="AC285" s="6">
        <f t="shared" si="121"/>
        <v>5.6000000000000005</v>
      </c>
      <c r="AD285" s="6">
        <f t="shared" si="121"/>
        <v>13.6</v>
      </c>
      <c r="AE285" s="6">
        <f t="shared" si="121"/>
        <v>21.8</v>
      </c>
      <c r="AF285" s="6">
        <f t="shared" si="121"/>
        <v>7469</v>
      </c>
      <c r="AG285" s="6">
        <f t="shared" si="121"/>
        <v>100083</v>
      </c>
      <c r="AH285" s="6">
        <f t="shared" si="121"/>
        <v>29357</v>
      </c>
      <c r="AI285" s="6">
        <f t="shared" si="121"/>
        <v>92614</v>
      </c>
      <c r="AJ285" s="6">
        <f t="shared" si="112"/>
        <v>71082</v>
      </c>
      <c r="AK285" s="8"/>
      <c r="AM285" s="6">
        <f t="shared" si="122"/>
        <v>128658</v>
      </c>
      <c r="AN285" s="4">
        <f t="shared" si="95"/>
        <v>1</v>
      </c>
    </row>
    <row r="286" spans="1:40" x14ac:dyDescent="0.2">
      <c r="A286" s="12" t="str">
        <f t="shared" si="90"/>
        <v>2013-14februaryE40000003</v>
      </c>
      <c r="B286" s="12">
        <f t="shared" si="111"/>
        <v>4</v>
      </c>
      <c r="C286" s="12" t="s">
        <v>69</v>
      </c>
      <c r="D286" s="12" t="s">
        <v>149</v>
      </c>
      <c r="E286" s="12" t="s">
        <v>22</v>
      </c>
      <c r="F286" s="12" t="s">
        <v>155</v>
      </c>
      <c r="G286" s="74" t="s">
        <v>246</v>
      </c>
      <c r="H286" s="12" t="s">
        <v>155</v>
      </c>
      <c r="I286" s="6">
        <f t="shared" si="119"/>
        <v>0</v>
      </c>
      <c r="J286" s="6">
        <f t="shared" si="119"/>
        <v>0</v>
      </c>
      <c r="K286" s="6">
        <f t="shared" si="119"/>
        <v>898</v>
      </c>
      <c r="L286" s="6">
        <f t="shared" si="119"/>
        <v>1096</v>
      </c>
      <c r="M286" s="6">
        <f t="shared" si="119"/>
        <v>14.8</v>
      </c>
      <c r="N286" s="6">
        <f t="shared" si="119"/>
        <v>28384</v>
      </c>
      <c r="O286" s="6">
        <f t="shared" si="119"/>
        <v>35400</v>
      </c>
      <c r="P286" s="6">
        <f t="shared" si="119"/>
        <v>35623</v>
      </c>
      <c r="Q286" s="6">
        <f t="shared" si="119"/>
        <v>36294</v>
      </c>
      <c r="R286" s="6">
        <f t="shared" si="119"/>
        <v>22</v>
      </c>
      <c r="S286" s="6">
        <f t="shared" si="120"/>
        <v>122868</v>
      </c>
      <c r="T286" s="6">
        <f t="shared" si="120"/>
        <v>178</v>
      </c>
      <c r="U286" s="6">
        <f t="shared" si="120"/>
        <v>7648</v>
      </c>
      <c r="V286" s="6">
        <f t="shared" si="120"/>
        <v>1015</v>
      </c>
      <c r="W286" s="6">
        <f t="shared" si="120"/>
        <v>14406</v>
      </c>
      <c r="X286" s="6">
        <f t="shared" si="120"/>
        <v>2259</v>
      </c>
      <c r="Y286" s="6">
        <f t="shared" si="120"/>
        <v>122868</v>
      </c>
      <c r="Z286" s="6">
        <f t="shared" si="120"/>
        <v>0</v>
      </c>
      <c r="AA286" s="6">
        <f t="shared" si="120"/>
        <v>1</v>
      </c>
      <c r="AB286" s="6">
        <f t="shared" si="120"/>
        <v>8</v>
      </c>
      <c r="AC286" s="6">
        <f t="shared" si="121"/>
        <v>5.6000000000000005</v>
      </c>
      <c r="AD286" s="6">
        <f t="shared" si="121"/>
        <v>13.4</v>
      </c>
      <c r="AE286" s="6">
        <f t="shared" si="121"/>
        <v>21.5</v>
      </c>
      <c r="AF286" s="6">
        <f t="shared" si="121"/>
        <v>7648</v>
      </c>
      <c r="AG286" s="6">
        <f t="shared" si="121"/>
        <v>93981</v>
      </c>
      <c r="AH286" s="6">
        <f t="shared" si="121"/>
        <v>27448</v>
      </c>
      <c r="AI286" s="6">
        <f t="shared" si="121"/>
        <v>86333</v>
      </c>
      <c r="AJ286" s="6">
        <f t="shared" ref="AJ286:AJ311" si="123">SUMIFS(AJ$314:AJ$1118,$C$314:$C$1118,$C286,$D$314:$D$1118,$D286,$B$314:$B$1118,$B286)</f>
        <v>66355</v>
      </c>
      <c r="AK286" s="8"/>
      <c r="AM286" s="6">
        <f t="shared" si="122"/>
        <v>122868</v>
      </c>
      <c r="AN286" s="4">
        <f t="shared" si="95"/>
        <v>2</v>
      </c>
    </row>
    <row r="287" spans="1:40" x14ac:dyDescent="0.2">
      <c r="A287" s="12" t="str">
        <f t="shared" si="90"/>
        <v>2013-14marchE40000003</v>
      </c>
      <c r="B287" s="12">
        <f t="shared" si="111"/>
        <v>4</v>
      </c>
      <c r="C287" s="12" t="s">
        <v>69</v>
      </c>
      <c r="D287" s="12" t="s">
        <v>150</v>
      </c>
      <c r="E287" s="12" t="s">
        <v>22</v>
      </c>
      <c r="F287" s="12" t="s">
        <v>155</v>
      </c>
      <c r="G287" s="74" t="s">
        <v>246</v>
      </c>
      <c r="H287" s="12" t="s">
        <v>155</v>
      </c>
      <c r="I287" s="6">
        <f t="shared" si="119"/>
        <v>0</v>
      </c>
      <c r="J287" s="6">
        <f t="shared" si="119"/>
        <v>0</v>
      </c>
      <c r="K287" s="6">
        <f t="shared" si="119"/>
        <v>1039</v>
      </c>
      <c r="L287" s="6">
        <f t="shared" si="119"/>
        <v>1273</v>
      </c>
      <c r="M287" s="6">
        <f t="shared" si="119"/>
        <v>15.4</v>
      </c>
      <c r="N287" s="6">
        <f t="shared" si="119"/>
        <v>31574</v>
      </c>
      <c r="O287" s="6">
        <f t="shared" si="119"/>
        <v>39044</v>
      </c>
      <c r="P287" s="6">
        <f t="shared" si="119"/>
        <v>39435</v>
      </c>
      <c r="Q287" s="6">
        <f t="shared" si="119"/>
        <v>40105</v>
      </c>
      <c r="R287" s="6">
        <f t="shared" si="119"/>
        <v>15</v>
      </c>
      <c r="S287" s="6">
        <f t="shared" si="120"/>
        <v>136095</v>
      </c>
      <c r="T287" s="6">
        <f t="shared" si="120"/>
        <v>128</v>
      </c>
      <c r="U287" s="6">
        <f t="shared" si="120"/>
        <v>7975</v>
      </c>
      <c r="V287" s="6">
        <f t="shared" si="120"/>
        <v>1217</v>
      </c>
      <c r="W287" s="6">
        <f t="shared" si="120"/>
        <v>17216</v>
      </c>
      <c r="X287" s="6">
        <f t="shared" si="120"/>
        <v>2617</v>
      </c>
      <c r="Y287" s="6">
        <f t="shared" si="120"/>
        <v>136095</v>
      </c>
      <c r="Z287" s="6">
        <f t="shared" si="120"/>
        <v>0</v>
      </c>
      <c r="AA287" s="6">
        <f t="shared" si="120"/>
        <v>2</v>
      </c>
      <c r="AB287" s="6">
        <f t="shared" si="120"/>
        <v>13</v>
      </c>
      <c r="AC287" s="6">
        <f t="shared" si="121"/>
        <v>5.5</v>
      </c>
      <c r="AD287" s="6">
        <f t="shared" si="121"/>
        <v>13.3</v>
      </c>
      <c r="AE287" s="6">
        <f t="shared" si="121"/>
        <v>21.6</v>
      </c>
      <c r="AF287" s="6">
        <f t="shared" si="121"/>
        <v>7975</v>
      </c>
      <c r="AG287" s="6">
        <f t="shared" si="121"/>
        <v>104946</v>
      </c>
      <c r="AH287" s="6">
        <f t="shared" si="121"/>
        <v>31620</v>
      </c>
      <c r="AI287" s="6">
        <f t="shared" si="121"/>
        <v>96971</v>
      </c>
      <c r="AJ287" s="6">
        <f t="shared" si="123"/>
        <v>73681</v>
      </c>
      <c r="AK287" s="8"/>
      <c r="AM287" s="6">
        <f t="shared" si="122"/>
        <v>136095</v>
      </c>
      <c r="AN287" s="4">
        <f t="shared" si="95"/>
        <v>3</v>
      </c>
    </row>
    <row r="288" spans="1:40" x14ac:dyDescent="0.2">
      <c r="A288" s="12" t="str">
        <f t="shared" si="90"/>
        <v>2014-15aprilE40000003</v>
      </c>
      <c r="B288" s="12">
        <f t="shared" si="111"/>
        <v>4</v>
      </c>
      <c r="C288" s="12" t="s">
        <v>196</v>
      </c>
      <c r="D288" s="12" t="s">
        <v>139</v>
      </c>
      <c r="E288" s="12" t="s">
        <v>22</v>
      </c>
      <c r="F288" s="12" t="s">
        <v>155</v>
      </c>
      <c r="G288" s="74" t="s">
        <v>246</v>
      </c>
      <c r="H288" s="12" t="s">
        <v>155</v>
      </c>
      <c r="I288" s="6">
        <f t="shared" si="119"/>
        <v>0</v>
      </c>
      <c r="J288" s="6">
        <f t="shared" si="119"/>
        <v>0</v>
      </c>
      <c r="K288" s="6">
        <f t="shared" si="119"/>
        <v>953</v>
      </c>
      <c r="L288" s="6">
        <f t="shared" si="119"/>
        <v>1237</v>
      </c>
      <c r="M288" s="6">
        <f t="shared" si="119"/>
        <v>16.3</v>
      </c>
      <c r="N288" s="6">
        <f t="shared" si="119"/>
        <v>26905</v>
      </c>
      <c r="O288" s="6">
        <f t="shared" si="119"/>
        <v>37991</v>
      </c>
      <c r="P288" s="6">
        <f t="shared" si="119"/>
        <v>37626</v>
      </c>
      <c r="Q288" s="6">
        <f t="shared" si="119"/>
        <v>39003</v>
      </c>
      <c r="R288" s="6">
        <f t="shared" si="119"/>
        <v>96</v>
      </c>
      <c r="S288" s="6">
        <f t="shared" si="120"/>
        <v>139320</v>
      </c>
      <c r="T288" s="6">
        <f t="shared" si="120"/>
        <v>217</v>
      </c>
      <c r="U288" s="6">
        <f t="shared" si="120"/>
        <v>9207</v>
      </c>
      <c r="V288" s="6">
        <f t="shared" si="120"/>
        <v>1100</v>
      </c>
      <c r="W288" s="6">
        <f t="shared" si="120"/>
        <v>15856</v>
      </c>
      <c r="X288" s="6">
        <f t="shared" si="120"/>
        <v>2902</v>
      </c>
      <c r="Y288" s="6">
        <f t="shared" si="120"/>
        <v>139320</v>
      </c>
      <c r="Z288" s="6">
        <f t="shared" si="120"/>
        <v>0</v>
      </c>
      <c r="AA288" s="6">
        <f t="shared" si="120"/>
        <v>2</v>
      </c>
      <c r="AB288" s="6">
        <f t="shared" si="120"/>
        <v>25</v>
      </c>
      <c r="AC288" s="6">
        <f t="shared" si="121"/>
        <v>6.4</v>
      </c>
      <c r="AD288" s="6">
        <f t="shared" si="121"/>
        <v>15.9</v>
      </c>
      <c r="AE288" s="6">
        <f t="shared" si="121"/>
        <v>25.6</v>
      </c>
      <c r="AF288" s="6">
        <f t="shared" si="121"/>
        <v>9207</v>
      </c>
      <c r="AG288" s="6">
        <f t="shared" si="121"/>
        <v>97667</v>
      </c>
      <c r="AH288" s="6">
        <f t="shared" si="121"/>
        <v>28979</v>
      </c>
      <c r="AI288" s="6">
        <f t="shared" si="121"/>
        <v>88460</v>
      </c>
      <c r="AJ288" s="6">
        <f t="shared" si="123"/>
        <v>67022</v>
      </c>
      <c r="AK288" s="8"/>
      <c r="AM288" s="6">
        <f t="shared" si="122"/>
        <v>139320</v>
      </c>
      <c r="AN288" s="4">
        <f t="shared" si="95"/>
        <v>4</v>
      </c>
    </row>
    <row r="289" spans="1:40" x14ac:dyDescent="0.2">
      <c r="A289" s="12" t="str">
        <f t="shared" si="90"/>
        <v>2014-15mayE40000003</v>
      </c>
      <c r="B289" s="12">
        <f t="shared" si="111"/>
        <v>4</v>
      </c>
      <c r="C289" s="12" t="s">
        <v>196</v>
      </c>
      <c r="D289" s="12" t="s">
        <v>140</v>
      </c>
      <c r="E289" s="12" t="s">
        <v>22</v>
      </c>
      <c r="F289" s="12" t="s">
        <v>155</v>
      </c>
      <c r="G289" s="74" t="s">
        <v>246</v>
      </c>
      <c r="H289" s="12" t="s">
        <v>155</v>
      </c>
      <c r="I289" s="6">
        <f t="shared" si="119"/>
        <v>0</v>
      </c>
      <c r="J289" s="6">
        <f t="shared" si="119"/>
        <v>0</v>
      </c>
      <c r="K289" s="6">
        <f t="shared" si="119"/>
        <v>1007</v>
      </c>
      <c r="L289" s="6">
        <f t="shared" si="119"/>
        <v>1379</v>
      </c>
      <c r="M289" s="6">
        <f t="shared" si="119"/>
        <v>16.399999999999999</v>
      </c>
      <c r="N289" s="6">
        <f t="shared" si="119"/>
        <v>27539</v>
      </c>
      <c r="O289" s="6">
        <f t="shared" si="119"/>
        <v>39834</v>
      </c>
      <c r="P289" s="6">
        <f t="shared" si="119"/>
        <v>39266</v>
      </c>
      <c r="Q289" s="6">
        <f t="shared" si="119"/>
        <v>40967</v>
      </c>
      <c r="R289" s="6">
        <f t="shared" si="119"/>
        <v>337</v>
      </c>
      <c r="S289" s="6">
        <f t="shared" si="120"/>
        <v>148825</v>
      </c>
      <c r="T289" s="6">
        <f t="shared" si="120"/>
        <v>185</v>
      </c>
      <c r="U289" s="6">
        <f t="shared" si="120"/>
        <v>9947</v>
      </c>
      <c r="V289" s="6">
        <f t="shared" si="120"/>
        <v>1120</v>
      </c>
      <c r="W289" s="6">
        <f t="shared" si="120"/>
        <v>16919</v>
      </c>
      <c r="X289" s="6">
        <f t="shared" si="120"/>
        <v>2936</v>
      </c>
      <c r="Y289" s="6">
        <f t="shared" si="120"/>
        <v>148825</v>
      </c>
      <c r="Z289" s="6">
        <f t="shared" si="120"/>
        <v>0</v>
      </c>
      <c r="AA289" s="6">
        <f t="shared" si="120"/>
        <v>5</v>
      </c>
      <c r="AB289" s="6">
        <f t="shared" si="120"/>
        <v>62</v>
      </c>
      <c r="AC289" s="6">
        <f t="shared" si="121"/>
        <v>6.6</v>
      </c>
      <c r="AD289" s="6">
        <f t="shared" si="121"/>
        <v>16.5</v>
      </c>
      <c r="AE289" s="6">
        <f t="shared" si="121"/>
        <v>27.7</v>
      </c>
      <c r="AF289" s="6">
        <f t="shared" si="121"/>
        <v>9947</v>
      </c>
      <c r="AG289" s="6">
        <f t="shared" si="121"/>
        <v>101269</v>
      </c>
      <c r="AH289" s="6">
        <f t="shared" si="121"/>
        <v>30475</v>
      </c>
      <c r="AI289" s="6">
        <f t="shared" si="121"/>
        <v>91322</v>
      </c>
      <c r="AJ289" s="6">
        <f t="shared" si="123"/>
        <v>68557</v>
      </c>
      <c r="AK289" s="8"/>
      <c r="AM289" s="6">
        <f t="shared" si="122"/>
        <v>148825</v>
      </c>
      <c r="AN289" s="4">
        <f t="shared" si="95"/>
        <v>5</v>
      </c>
    </row>
    <row r="290" spans="1:40" x14ac:dyDescent="0.2">
      <c r="A290" s="12" t="str">
        <f t="shared" si="90"/>
        <v>2014-15juneE40000003</v>
      </c>
      <c r="B290" s="12">
        <f t="shared" si="111"/>
        <v>4</v>
      </c>
      <c r="C290" s="12" t="s">
        <v>196</v>
      </c>
      <c r="D290" s="12" t="s">
        <v>141</v>
      </c>
      <c r="E290" s="12" t="s">
        <v>22</v>
      </c>
      <c r="F290" s="12" t="s">
        <v>155</v>
      </c>
      <c r="G290" s="74" t="s">
        <v>246</v>
      </c>
      <c r="H290" s="12" t="s">
        <v>155</v>
      </c>
      <c r="I290" s="6">
        <f t="shared" si="119"/>
        <v>0</v>
      </c>
      <c r="J290" s="6">
        <f t="shared" si="119"/>
        <v>0</v>
      </c>
      <c r="K290" s="6">
        <f t="shared" si="119"/>
        <v>838</v>
      </c>
      <c r="L290" s="6">
        <f t="shared" si="119"/>
        <v>1195</v>
      </c>
      <c r="M290" s="6">
        <f t="shared" si="119"/>
        <v>19.3</v>
      </c>
      <c r="N290" s="6">
        <f t="shared" si="119"/>
        <v>25127</v>
      </c>
      <c r="O290" s="6">
        <f t="shared" si="119"/>
        <v>39158</v>
      </c>
      <c r="P290" s="6">
        <f t="shared" si="119"/>
        <v>37904</v>
      </c>
      <c r="Q290" s="6">
        <f t="shared" si="119"/>
        <v>40096</v>
      </c>
      <c r="R290" s="6">
        <f t="shared" si="119"/>
        <v>209</v>
      </c>
      <c r="S290" s="6">
        <f t="shared" si="120"/>
        <v>151861</v>
      </c>
      <c r="T290" s="6">
        <f t="shared" si="120"/>
        <v>239</v>
      </c>
      <c r="U290" s="6">
        <f t="shared" si="120"/>
        <v>10629</v>
      </c>
      <c r="V290" s="6">
        <f t="shared" si="120"/>
        <v>1134</v>
      </c>
      <c r="W290" s="6">
        <f t="shared" si="120"/>
        <v>16653</v>
      </c>
      <c r="X290" s="6">
        <f t="shared" si="120"/>
        <v>2757</v>
      </c>
      <c r="Y290" s="6">
        <f t="shared" si="120"/>
        <v>151861</v>
      </c>
      <c r="Z290" s="6">
        <f t="shared" si="120"/>
        <v>0</v>
      </c>
      <c r="AA290" s="6">
        <f t="shared" si="120"/>
        <v>4</v>
      </c>
      <c r="AB290" s="6">
        <f t="shared" si="120"/>
        <v>46</v>
      </c>
      <c r="AC290" s="6">
        <f t="shared" si="121"/>
        <v>7</v>
      </c>
      <c r="AD290" s="6">
        <f t="shared" si="121"/>
        <v>18.3</v>
      </c>
      <c r="AE290" s="6">
        <f t="shared" si="121"/>
        <v>31.8</v>
      </c>
      <c r="AF290" s="6">
        <f t="shared" si="121"/>
        <v>10629</v>
      </c>
      <c r="AG290" s="6">
        <f t="shared" si="121"/>
        <v>99168</v>
      </c>
      <c r="AH290" s="6">
        <f t="shared" si="121"/>
        <v>30344</v>
      </c>
      <c r="AI290" s="6">
        <f t="shared" si="121"/>
        <v>88539</v>
      </c>
      <c r="AJ290" s="6">
        <f t="shared" si="123"/>
        <v>65637</v>
      </c>
      <c r="AK290" s="8"/>
      <c r="AM290" s="6">
        <f t="shared" si="122"/>
        <v>151861</v>
      </c>
      <c r="AN290" s="4">
        <f t="shared" si="95"/>
        <v>6</v>
      </c>
    </row>
    <row r="291" spans="1:40" x14ac:dyDescent="0.2">
      <c r="A291" s="12" t="str">
        <f t="shared" si="90"/>
        <v>2014-15julyE40000003</v>
      </c>
      <c r="B291" s="12">
        <f t="shared" si="111"/>
        <v>4</v>
      </c>
      <c r="C291" s="12" t="s">
        <v>196</v>
      </c>
      <c r="D291" s="12" t="s">
        <v>142</v>
      </c>
      <c r="E291" s="12" t="s">
        <v>22</v>
      </c>
      <c r="F291" s="12" t="s">
        <v>155</v>
      </c>
      <c r="G291" s="74" t="s">
        <v>246</v>
      </c>
      <c r="H291" s="12" t="s">
        <v>155</v>
      </c>
      <c r="I291" s="6">
        <f t="shared" si="119"/>
        <v>0</v>
      </c>
      <c r="J291" s="6">
        <f t="shared" si="119"/>
        <v>0</v>
      </c>
      <c r="K291" s="6">
        <f t="shared" si="119"/>
        <v>858</v>
      </c>
      <c r="L291" s="6">
        <f t="shared" si="119"/>
        <v>1219</v>
      </c>
      <c r="M291" s="6">
        <f t="shared" si="119"/>
        <v>18.3</v>
      </c>
      <c r="N291" s="6">
        <f t="shared" si="119"/>
        <v>24171</v>
      </c>
      <c r="O291" s="6">
        <f t="shared" si="119"/>
        <v>39826</v>
      </c>
      <c r="P291" s="6">
        <f t="shared" si="119"/>
        <v>38095</v>
      </c>
      <c r="Q291" s="6">
        <f t="shared" si="119"/>
        <v>40771</v>
      </c>
      <c r="R291" s="6">
        <f t="shared" si="119"/>
        <v>1331</v>
      </c>
      <c r="S291" s="6">
        <f t="shared" si="120"/>
        <v>155461</v>
      </c>
      <c r="T291" s="6">
        <f t="shared" si="120"/>
        <v>335</v>
      </c>
      <c r="U291" s="6">
        <f t="shared" si="120"/>
        <v>12720</v>
      </c>
      <c r="V291" s="6">
        <f t="shared" si="120"/>
        <v>1215</v>
      </c>
      <c r="W291" s="6">
        <f t="shared" si="120"/>
        <v>16792</v>
      </c>
      <c r="X291" s="6">
        <f t="shared" si="120"/>
        <v>2642</v>
      </c>
      <c r="Y291" s="6">
        <f t="shared" si="120"/>
        <v>155461</v>
      </c>
      <c r="Z291" s="6">
        <f t="shared" si="120"/>
        <v>0</v>
      </c>
      <c r="AA291" s="6">
        <f t="shared" si="120"/>
        <v>21</v>
      </c>
      <c r="AB291" s="6">
        <f t="shared" si="120"/>
        <v>69</v>
      </c>
      <c r="AC291" s="6">
        <f t="shared" si="121"/>
        <v>7.4</v>
      </c>
      <c r="AD291" s="6">
        <f t="shared" si="121"/>
        <v>19.7</v>
      </c>
      <c r="AE291" s="6">
        <f t="shared" si="121"/>
        <v>35.1</v>
      </c>
      <c r="AF291" s="6">
        <f t="shared" si="121"/>
        <v>12720</v>
      </c>
      <c r="AG291" s="6">
        <f t="shared" si="121"/>
        <v>100787</v>
      </c>
      <c r="AH291" s="6">
        <f t="shared" si="121"/>
        <v>30867</v>
      </c>
      <c r="AI291" s="6">
        <f t="shared" si="121"/>
        <v>88067</v>
      </c>
      <c r="AJ291" s="6">
        <f t="shared" si="123"/>
        <v>64880</v>
      </c>
      <c r="AK291" s="8"/>
      <c r="AM291" s="6">
        <f t="shared" si="122"/>
        <v>155461</v>
      </c>
      <c r="AN291" s="4">
        <f t="shared" si="95"/>
        <v>7</v>
      </c>
    </row>
    <row r="292" spans="1:40" x14ac:dyDescent="0.2">
      <c r="A292" s="12" t="str">
        <f t="shared" si="90"/>
        <v>2014-15augustE40000003</v>
      </c>
      <c r="B292" s="12">
        <f t="shared" si="111"/>
        <v>4</v>
      </c>
      <c r="C292" s="12" t="s">
        <v>196</v>
      </c>
      <c r="D292" s="12" t="s">
        <v>143</v>
      </c>
      <c r="E292" s="12" t="s">
        <v>22</v>
      </c>
      <c r="F292" s="12" t="s">
        <v>155</v>
      </c>
      <c r="G292" s="74" t="s">
        <v>246</v>
      </c>
      <c r="H292" s="12" t="s">
        <v>155</v>
      </c>
      <c r="I292" s="6">
        <f t="shared" ref="I292:R301" si="124">SUMIFS(I$314:I$1118,$C$314:$C$1118,$C292,$D$314:$D$1118,$D292,$B$314:$B$1118,$B292)</f>
        <v>0</v>
      </c>
      <c r="J292" s="6">
        <f t="shared" si="124"/>
        <v>0</v>
      </c>
      <c r="K292" s="6">
        <f t="shared" si="124"/>
        <v>799</v>
      </c>
      <c r="L292" s="6">
        <f t="shared" si="124"/>
        <v>1163</v>
      </c>
      <c r="M292" s="6">
        <f t="shared" si="124"/>
        <v>18.399999999999999</v>
      </c>
      <c r="N292" s="6">
        <f t="shared" si="124"/>
        <v>22747</v>
      </c>
      <c r="O292" s="6">
        <f t="shared" si="124"/>
        <v>36741</v>
      </c>
      <c r="P292" s="6">
        <f t="shared" si="124"/>
        <v>35366</v>
      </c>
      <c r="Q292" s="6">
        <f t="shared" si="124"/>
        <v>37645</v>
      </c>
      <c r="R292" s="6">
        <f t="shared" si="124"/>
        <v>114</v>
      </c>
      <c r="S292" s="6">
        <f t="shared" ref="S292:AB301" si="125">SUMIFS(S$314:S$1118,$C$314:$C$1118,$C292,$D$314:$D$1118,$D292,$B$314:$B$1118,$B292)</f>
        <v>139954</v>
      </c>
      <c r="T292" s="6">
        <f t="shared" si="125"/>
        <v>41</v>
      </c>
      <c r="U292" s="6">
        <f t="shared" si="125"/>
        <v>12008</v>
      </c>
      <c r="V292" s="6">
        <f t="shared" si="125"/>
        <v>1133</v>
      </c>
      <c r="W292" s="6">
        <f t="shared" si="125"/>
        <v>15399</v>
      </c>
      <c r="X292" s="6">
        <f t="shared" si="125"/>
        <v>2583</v>
      </c>
      <c r="Y292" s="6">
        <f t="shared" si="125"/>
        <v>139954</v>
      </c>
      <c r="Z292" s="6">
        <f t="shared" si="125"/>
        <v>0</v>
      </c>
      <c r="AA292" s="6">
        <f t="shared" si="125"/>
        <v>2</v>
      </c>
      <c r="AB292" s="6">
        <f t="shared" si="125"/>
        <v>36</v>
      </c>
      <c r="AC292" s="6">
        <f t="shared" ref="AC292:AI301" si="126">SUMIFS(AC$314:AC$1118,$C$314:$C$1118,$C292,$D$314:$D$1118,$D292,$B$314:$B$1118,$B292)</f>
        <v>7.2</v>
      </c>
      <c r="AD292" s="6">
        <f t="shared" si="126"/>
        <v>18.899999999999999</v>
      </c>
      <c r="AE292" s="6">
        <f t="shared" si="126"/>
        <v>33</v>
      </c>
      <c r="AF292" s="6">
        <f t="shared" si="126"/>
        <v>12008</v>
      </c>
      <c r="AG292" s="6">
        <f t="shared" si="126"/>
        <v>94954</v>
      </c>
      <c r="AH292" s="6">
        <f t="shared" si="126"/>
        <v>28691</v>
      </c>
      <c r="AI292" s="6">
        <f t="shared" si="126"/>
        <v>82946</v>
      </c>
      <c r="AJ292" s="6">
        <f t="shared" si="123"/>
        <v>61459</v>
      </c>
      <c r="AK292" s="8"/>
      <c r="AM292" s="6">
        <f t="shared" si="122"/>
        <v>139954</v>
      </c>
      <c r="AN292" s="4">
        <f t="shared" si="95"/>
        <v>8</v>
      </c>
    </row>
    <row r="293" spans="1:40" x14ac:dyDescent="0.2">
      <c r="A293" s="12" t="str">
        <f t="shared" si="90"/>
        <v>2014-15septemberE40000003</v>
      </c>
      <c r="B293" s="12">
        <f t="shared" si="111"/>
        <v>4</v>
      </c>
      <c r="C293" s="12" t="s">
        <v>196</v>
      </c>
      <c r="D293" s="12" t="s">
        <v>144</v>
      </c>
      <c r="E293" s="12" t="s">
        <v>22</v>
      </c>
      <c r="F293" s="12" t="s">
        <v>155</v>
      </c>
      <c r="G293" s="74" t="s">
        <v>246</v>
      </c>
      <c r="H293" s="12" t="s">
        <v>155</v>
      </c>
      <c r="I293" s="6">
        <f t="shared" si="124"/>
        <v>0</v>
      </c>
      <c r="J293" s="6">
        <f t="shared" si="124"/>
        <v>0</v>
      </c>
      <c r="K293" s="6">
        <f t="shared" si="124"/>
        <v>735</v>
      </c>
      <c r="L293" s="6">
        <f t="shared" si="124"/>
        <v>1185</v>
      </c>
      <c r="M293" s="6">
        <f t="shared" si="124"/>
        <v>19.399999999999999</v>
      </c>
      <c r="N293" s="6">
        <f t="shared" si="124"/>
        <v>20445</v>
      </c>
      <c r="O293" s="6">
        <f t="shared" si="124"/>
        <v>37788</v>
      </c>
      <c r="P293" s="6">
        <f t="shared" si="124"/>
        <v>35002</v>
      </c>
      <c r="Q293" s="6">
        <f t="shared" si="124"/>
        <v>38682</v>
      </c>
      <c r="R293" s="6">
        <f t="shared" si="124"/>
        <v>809</v>
      </c>
      <c r="S293" s="6">
        <f t="shared" si="125"/>
        <v>146319</v>
      </c>
      <c r="T293" s="6">
        <f t="shared" si="125"/>
        <v>36</v>
      </c>
      <c r="U293" s="6">
        <f t="shared" si="125"/>
        <v>13778</v>
      </c>
      <c r="V293" s="6">
        <f t="shared" si="125"/>
        <v>1154</v>
      </c>
      <c r="W293" s="6">
        <f t="shared" si="125"/>
        <v>15447</v>
      </c>
      <c r="X293" s="6">
        <f t="shared" si="125"/>
        <v>2329</v>
      </c>
      <c r="Y293" s="6">
        <f t="shared" si="125"/>
        <v>146319</v>
      </c>
      <c r="Z293" s="6">
        <f t="shared" si="125"/>
        <v>0</v>
      </c>
      <c r="AA293" s="6">
        <f t="shared" si="125"/>
        <v>24</v>
      </c>
      <c r="AB293" s="6">
        <f t="shared" si="125"/>
        <v>74</v>
      </c>
      <c r="AC293" s="6">
        <f t="shared" si="126"/>
        <v>8.1</v>
      </c>
      <c r="AD293" s="6">
        <f t="shared" si="126"/>
        <v>22.5</v>
      </c>
      <c r="AE293" s="6">
        <f t="shared" si="126"/>
        <v>39.799999999999997</v>
      </c>
      <c r="AF293" s="6">
        <f t="shared" si="126"/>
        <v>13778</v>
      </c>
      <c r="AG293" s="6">
        <f t="shared" si="126"/>
        <v>95232</v>
      </c>
      <c r="AH293" s="6">
        <f t="shared" si="126"/>
        <v>28534</v>
      </c>
      <c r="AI293" s="6">
        <f t="shared" si="126"/>
        <v>81454</v>
      </c>
      <c r="AJ293" s="6">
        <f t="shared" si="123"/>
        <v>60372</v>
      </c>
      <c r="AK293" s="8"/>
      <c r="AM293" s="6">
        <f t="shared" si="122"/>
        <v>146319</v>
      </c>
      <c r="AN293" s="4">
        <f t="shared" si="95"/>
        <v>9</v>
      </c>
    </row>
    <row r="294" spans="1:40" x14ac:dyDescent="0.2">
      <c r="A294" s="12" t="str">
        <f t="shared" si="90"/>
        <v>2014-15octoberE40000003</v>
      </c>
      <c r="B294" s="12">
        <f t="shared" si="111"/>
        <v>4</v>
      </c>
      <c r="C294" s="12" t="s">
        <v>196</v>
      </c>
      <c r="D294" s="12" t="s">
        <v>145</v>
      </c>
      <c r="E294" s="12" t="s">
        <v>22</v>
      </c>
      <c r="F294" s="12" t="s">
        <v>155</v>
      </c>
      <c r="G294" s="74" t="s">
        <v>246</v>
      </c>
      <c r="H294" s="12" t="s">
        <v>155</v>
      </c>
      <c r="I294" s="6">
        <f t="shared" si="124"/>
        <v>0</v>
      </c>
      <c r="J294" s="6">
        <f t="shared" si="124"/>
        <v>0</v>
      </c>
      <c r="K294" s="6">
        <f t="shared" si="124"/>
        <v>824</v>
      </c>
      <c r="L294" s="6">
        <f t="shared" si="124"/>
        <v>1285</v>
      </c>
      <c r="M294" s="6">
        <f t="shared" si="124"/>
        <v>21.1</v>
      </c>
      <c r="N294" s="6">
        <f t="shared" si="124"/>
        <v>23624</v>
      </c>
      <c r="O294" s="6">
        <f t="shared" si="124"/>
        <v>41069</v>
      </c>
      <c r="P294" s="6">
        <f t="shared" si="124"/>
        <v>38519</v>
      </c>
      <c r="Q294" s="6">
        <f t="shared" si="124"/>
        <v>42078</v>
      </c>
      <c r="R294" s="6">
        <f t="shared" si="124"/>
        <v>663</v>
      </c>
      <c r="S294" s="6">
        <f t="shared" si="125"/>
        <v>147579</v>
      </c>
      <c r="T294" s="6">
        <f t="shared" si="125"/>
        <v>9</v>
      </c>
      <c r="U294" s="6">
        <f t="shared" si="125"/>
        <v>15425</v>
      </c>
      <c r="V294" s="6">
        <f t="shared" si="125"/>
        <v>1261</v>
      </c>
      <c r="W294" s="6">
        <f t="shared" si="125"/>
        <v>16374</v>
      </c>
      <c r="X294" s="6">
        <f t="shared" si="125"/>
        <v>2046</v>
      </c>
      <c r="Y294" s="6">
        <f t="shared" si="125"/>
        <v>147579</v>
      </c>
      <c r="Z294" s="6">
        <f t="shared" si="125"/>
        <v>0</v>
      </c>
      <c r="AA294" s="6">
        <f t="shared" si="125"/>
        <v>14</v>
      </c>
      <c r="AB294" s="6">
        <f t="shared" si="125"/>
        <v>67</v>
      </c>
      <c r="AC294" s="6">
        <f t="shared" si="126"/>
        <v>7.7</v>
      </c>
      <c r="AD294" s="6">
        <f t="shared" si="126"/>
        <v>21.1</v>
      </c>
      <c r="AE294" s="6">
        <f t="shared" si="126"/>
        <v>37.4</v>
      </c>
      <c r="AF294" s="6">
        <f t="shared" si="126"/>
        <v>15425</v>
      </c>
      <c r="AG294" s="6">
        <f t="shared" si="126"/>
        <v>102135</v>
      </c>
      <c r="AH294" s="6">
        <f t="shared" si="126"/>
        <v>30036</v>
      </c>
      <c r="AI294" s="6">
        <f t="shared" si="126"/>
        <v>86710</v>
      </c>
      <c r="AJ294" s="6">
        <f t="shared" si="123"/>
        <v>64503</v>
      </c>
      <c r="AK294" s="8"/>
      <c r="AM294" s="6">
        <f t="shared" si="122"/>
        <v>147579</v>
      </c>
      <c r="AN294" s="4">
        <f t="shared" si="95"/>
        <v>10</v>
      </c>
    </row>
    <row r="295" spans="1:40" x14ac:dyDescent="0.2">
      <c r="A295" s="12" t="str">
        <f t="shared" si="90"/>
        <v>2014-15novemberE40000003</v>
      </c>
      <c r="B295" s="12">
        <f t="shared" si="111"/>
        <v>4</v>
      </c>
      <c r="C295" s="12" t="s">
        <v>196</v>
      </c>
      <c r="D295" s="12" t="s">
        <v>146</v>
      </c>
      <c r="E295" s="12" t="s">
        <v>22</v>
      </c>
      <c r="F295" s="12" t="s">
        <v>155</v>
      </c>
      <c r="G295" s="74" t="s">
        <v>246</v>
      </c>
      <c r="H295" s="12" t="s">
        <v>155</v>
      </c>
      <c r="I295" s="6">
        <f t="shared" si="124"/>
        <v>0</v>
      </c>
      <c r="J295" s="6">
        <f t="shared" si="124"/>
        <v>0</v>
      </c>
      <c r="K295" s="6">
        <f t="shared" si="124"/>
        <v>789</v>
      </c>
      <c r="L295" s="6">
        <f t="shared" si="124"/>
        <v>1228</v>
      </c>
      <c r="M295" s="6">
        <f t="shared" si="124"/>
        <v>18.7</v>
      </c>
      <c r="N295" s="6">
        <f t="shared" si="124"/>
        <v>22412</v>
      </c>
      <c r="O295" s="6">
        <f t="shared" si="124"/>
        <v>40771</v>
      </c>
      <c r="P295" s="6">
        <f t="shared" si="124"/>
        <v>37170</v>
      </c>
      <c r="Q295" s="6">
        <f t="shared" si="124"/>
        <v>41669</v>
      </c>
      <c r="R295" s="6">
        <f t="shared" si="124"/>
        <v>863</v>
      </c>
      <c r="S295" s="6">
        <f t="shared" si="125"/>
        <v>139538</v>
      </c>
      <c r="T295" s="6">
        <f t="shared" si="125"/>
        <v>428</v>
      </c>
      <c r="U295" s="6">
        <f t="shared" si="125"/>
        <v>15048</v>
      </c>
      <c r="V295" s="6">
        <f t="shared" si="125"/>
        <v>1304</v>
      </c>
      <c r="W295" s="6">
        <f t="shared" si="125"/>
        <v>15807</v>
      </c>
      <c r="X295" s="6">
        <f t="shared" si="125"/>
        <v>2204</v>
      </c>
      <c r="Y295" s="6">
        <f t="shared" si="125"/>
        <v>139538</v>
      </c>
      <c r="Z295" s="6">
        <f t="shared" si="125"/>
        <v>0</v>
      </c>
      <c r="AA295" s="6">
        <f t="shared" si="125"/>
        <v>16</v>
      </c>
      <c r="AB295" s="6">
        <f t="shared" si="125"/>
        <v>67</v>
      </c>
      <c r="AC295" s="6">
        <f t="shared" si="126"/>
        <v>8</v>
      </c>
      <c r="AD295" s="6">
        <f t="shared" si="126"/>
        <v>24.2</v>
      </c>
      <c r="AE295" s="6">
        <f t="shared" si="126"/>
        <v>46.8</v>
      </c>
      <c r="AF295" s="6">
        <f t="shared" si="126"/>
        <v>15048</v>
      </c>
      <c r="AG295" s="6">
        <f t="shared" si="126"/>
        <v>99748</v>
      </c>
      <c r="AH295" s="6">
        <f t="shared" si="126"/>
        <v>29164</v>
      </c>
      <c r="AI295" s="6">
        <f t="shared" si="126"/>
        <v>84700</v>
      </c>
      <c r="AJ295" s="6">
        <f t="shared" si="123"/>
        <v>63047</v>
      </c>
      <c r="AK295" s="8"/>
      <c r="AM295" s="6">
        <f t="shared" si="122"/>
        <v>139538</v>
      </c>
      <c r="AN295" s="4">
        <f t="shared" si="95"/>
        <v>11</v>
      </c>
    </row>
    <row r="296" spans="1:40" x14ac:dyDescent="0.2">
      <c r="A296" s="12" t="str">
        <f t="shared" si="90"/>
        <v>2014-15decemberE40000003</v>
      </c>
      <c r="B296" s="12">
        <f t="shared" si="111"/>
        <v>4</v>
      </c>
      <c r="C296" s="12" t="s">
        <v>196</v>
      </c>
      <c r="D296" s="12" t="s">
        <v>147</v>
      </c>
      <c r="E296" s="12" t="s">
        <v>22</v>
      </c>
      <c r="F296" s="12" t="s">
        <v>155</v>
      </c>
      <c r="G296" s="74" t="s">
        <v>246</v>
      </c>
      <c r="H296" s="12" t="s">
        <v>155</v>
      </c>
      <c r="I296" s="6">
        <f t="shared" si="124"/>
        <v>0</v>
      </c>
      <c r="J296" s="6">
        <f t="shared" si="124"/>
        <v>0</v>
      </c>
      <c r="K296" s="6">
        <f t="shared" si="124"/>
        <v>851</v>
      </c>
      <c r="L296" s="6">
        <f t="shared" si="124"/>
        <v>1436</v>
      </c>
      <c r="M296" s="6">
        <f t="shared" si="124"/>
        <v>20.399999999999999</v>
      </c>
      <c r="N296" s="6">
        <f t="shared" si="124"/>
        <v>21592</v>
      </c>
      <c r="O296" s="6">
        <f t="shared" si="124"/>
        <v>45232</v>
      </c>
      <c r="P296" s="6">
        <f t="shared" si="124"/>
        <v>39226</v>
      </c>
      <c r="Q296" s="6">
        <f t="shared" si="124"/>
        <v>46309</v>
      </c>
      <c r="R296" s="6">
        <f t="shared" si="124"/>
        <v>1165</v>
      </c>
      <c r="S296" s="6">
        <f t="shared" si="125"/>
        <v>151176</v>
      </c>
      <c r="T296" s="6">
        <f t="shared" si="125"/>
        <v>639</v>
      </c>
      <c r="U296" s="6">
        <f t="shared" si="125"/>
        <v>18327</v>
      </c>
      <c r="V296" s="6">
        <f t="shared" si="125"/>
        <v>1569</v>
      </c>
      <c r="W296" s="6">
        <f t="shared" si="125"/>
        <v>17436</v>
      </c>
      <c r="X296" s="6">
        <f t="shared" si="125"/>
        <v>2187</v>
      </c>
      <c r="Y296" s="6">
        <f t="shared" si="125"/>
        <v>151176</v>
      </c>
      <c r="Z296" s="6">
        <f t="shared" si="125"/>
        <v>0</v>
      </c>
      <c r="AA296" s="6">
        <f t="shared" si="125"/>
        <v>33</v>
      </c>
      <c r="AB296" s="6">
        <f t="shared" si="125"/>
        <v>85</v>
      </c>
      <c r="AC296" s="6">
        <f t="shared" si="126"/>
        <v>9</v>
      </c>
      <c r="AD296" s="6">
        <f t="shared" si="126"/>
        <v>29.9</v>
      </c>
      <c r="AE296" s="6">
        <f t="shared" si="126"/>
        <v>60.3</v>
      </c>
      <c r="AF296" s="6">
        <f t="shared" si="126"/>
        <v>18327</v>
      </c>
      <c r="AG296" s="6">
        <f t="shared" si="126"/>
        <v>105915</v>
      </c>
      <c r="AH296" s="6">
        <f t="shared" si="126"/>
        <v>30790</v>
      </c>
      <c r="AI296" s="6">
        <f t="shared" si="126"/>
        <v>87588</v>
      </c>
      <c r="AJ296" s="6">
        <f t="shared" si="123"/>
        <v>63999</v>
      </c>
      <c r="AK296" s="8"/>
      <c r="AM296" s="6">
        <f t="shared" si="122"/>
        <v>151176</v>
      </c>
      <c r="AN296" s="4">
        <f t="shared" si="95"/>
        <v>12</v>
      </c>
    </row>
    <row r="297" spans="1:40" x14ac:dyDescent="0.2">
      <c r="A297" s="12" t="str">
        <f t="shared" si="90"/>
        <v>2014-15januaryE40000003</v>
      </c>
      <c r="B297" s="12">
        <f t="shared" si="111"/>
        <v>4</v>
      </c>
      <c r="C297" s="12" t="s">
        <v>196</v>
      </c>
      <c r="D297" s="12" t="s">
        <v>148</v>
      </c>
      <c r="E297" s="12" t="s">
        <v>22</v>
      </c>
      <c r="F297" s="12" t="s">
        <v>155</v>
      </c>
      <c r="G297" s="74" t="s">
        <v>246</v>
      </c>
      <c r="H297" s="12" t="s">
        <v>155</v>
      </c>
      <c r="I297" s="6">
        <f t="shared" si="124"/>
        <v>0</v>
      </c>
      <c r="J297" s="6">
        <f t="shared" si="124"/>
        <v>0</v>
      </c>
      <c r="K297" s="6">
        <f t="shared" si="124"/>
        <v>923</v>
      </c>
      <c r="L297" s="6">
        <f t="shared" si="124"/>
        <v>1346</v>
      </c>
      <c r="M297" s="6">
        <f t="shared" si="124"/>
        <v>17.5</v>
      </c>
      <c r="N297" s="6">
        <f t="shared" si="124"/>
        <v>23748</v>
      </c>
      <c r="O297" s="6">
        <f t="shared" si="124"/>
        <v>39679</v>
      </c>
      <c r="P297" s="6">
        <f t="shared" si="124"/>
        <v>37312</v>
      </c>
      <c r="Q297" s="6">
        <f t="shared" si="124"/>
        <v>40852</v>
      </c>
      <c r="R297" s="6">
        <f t="shared" si="124"/>
        <v>92</v>
      </c>
      <c r="S297" s="6">
        <f t="shared" si="125"/>
        <v>123094</v>
      </c>
      <c r="T297" s="6">
        <f t="shared" si="125"/>
        <v>339</v>
      </c>
      <c r="U297" s="6">
        <f t="shared" si="125"/>
        <v>13974</v>
      </c>
      <c r="V297" s="6">
        <f t="shared" si="125"/>
        <v>1434</v>
      </c>
      <c r="W297" s="6">
        <f t="shared" si="125"/>
        <v>16407</v>
      </c>
      <c r="X297" s="6">
        <f t="shared" si="125"/>
        <v>1878</v>
      </c>
      <c r="Y297" s="6">
        <f t="shared" si="125"/>
        <v>123094</v>
      </c>
      <c r="Z297" s="6">
        <f t="shared" si="125"/>
        <v>0</v>
      </c>
      <c r="AA297" s="6">
        <f t="shared" si="125"/>
        <v>2</v>
      </c>
      <c r="AB297" s="6">
        <f t="shared" si="125"/>
        <v>30</v>
      </c>
      <c r="AC297" s="6">
        <f t="shared" si="126"/>
        <v>7.5</v>
      </c>
      <c r="AD297" s="6">
        <f t="shared" si="126"/>
        <v>21.8</v>
      </c>
      <c r="AE297" s="6">
        <f t="shared" si="126"/>
        <v>42.7</v>
      </c>
      <c r="AF297" s="6">
        <f t="shared" si="126"/>
        <v>13974</v>
      </c>
      <c r="AG297" s="6">
        <f t="shared" si="126"/>
        <v>98610</v>
      </c>
      <c r="AH297" s="6">
        <f t="shared" si="126"/>
        <v>29372</v>
      </c>
      <c r="AI297" s="6">
        <f t="shared" si="126"/>
        <v>84636</v>
      </c>
      <c r="AJ297" s="6">
        <f t="shared" si="123"/>
        <v>62601</v>
      </c>
      <c r="AK297" s="8"/>
      <c r="AM297" s="6">
        <f t="shared" si="122"/>
        <v>123094</v>
      </c>
      <c r="AN297" s="4">
        <f t="shared" si="95"/>
        <v>1</v>
      </c>
    </row>
    <row r="298" spans="1:40" x14ac:dyDescent="0.2">
      <c r="A298" s="12" t="str">
        <f t="shared" si="90"/>
        <v>2014-15februaryE40000003</v>
      </c>
      <c r="B298" s="12">
        <f t="shared" si="111"/>
        <v>4</v>
      </c>
      <c r="C298" s="12" t="s">
        <v>196</v>
      </c>
      <c r="D298" s="12" t="s">
        <v>149</v>
      </c>
      <c r="E298" s="12" t="s">
        <v>22</v>
      </c>
      <c r="F298" s="12" t="s">
        <v>155</v>
      </c>
      <c r="G298" s="74" t="s">
        <v>246</v>
      </c>
      <c r="H298" s="12" t="s">
        <v>155</v>
      </c>
      <c r="I298" s="6">
        <f t="shared" si="124"/>
        <v>0</v>
      </c>
      <c r="J298" s="6">
        <f t="shared" si="124"/>
        <v>0</v>
      </c>
      <c r="K298" s="6">
        <f t="shared" si="124"/>
        <v>745</v>
      </c>
      <c r="L298" s="6">
        <f t="shared" si="124"/>
        <v>1110</v>
      </c>
      <c r="M298" s="6">
        <f t="shared" si="124"/>
        <v>18.600000000000001</v>
      </c>
      <c r="N298" s="6">
        <f t="shared" si="124"/>
        <v>21407</v>
      </c>
      <c r="O298" s="6">
        <f t="shared" si="124"/>
        <v>36435</v>
      </c>
      <c r="P298" s="6">
        <f t="shared" si="124"/>
        <v>34309</v>
      </c>
      <c r="Q298" s="6">
        <f t="shared" si="124"/>
        <v>37357</v>
      </c>
      <c r="R298" s="6">
        <f t="shared" si="124"/>
        <v>88</v>
      </c>
      <c r="S298" s="6">
        <f t="shared" si="125"/>
        <v>118141</v>
      </c>
      <c r="T298" s="6">
        <f t="shared" si="125"/>
        <v>389</v>
      </c>
      <c r="U298" s="6">
        <f t="shared" si="125"/>
        <v>13566</v>
      </c>
      <c r="V298" s="6">
        <f t="shared" si="125"/>
        <v>1228</v>
      </c>
      <c r="W298" s="6">
        <f t="shared" si="125"/>
        <v>14256</v>
      </c>
      <c r="X298" s="6">
        <f t="shared" si="125"/>
        <v>1498</v>
      </c>
      <c r="Y298" s="6">
        <f t="shared" si="125"/>
        <v>118141</v>
      </c>
      <c r="Z298" s="6">
        <f t="shared" si="125"/>
        <v>0</v>
      </c>
      <c r="AA298" s="6">
        <f t="shared" si="125"/>
        <v>2</v>
      </c>
      <c r="AB298" s="6">
        <f t="shared" si="125"/>
        <v>37</v>
      </c>
      <c r="AC298" s="6">
        <f t="shared" si="126"/>
        <v>7.6</v>
      </c>
      <c r="AD298" s="6">
        <f t="shared" si="126"/>
        <v>20.8</v>
      </c>
      <c r="AE298" s="6">
        <f t="shared" si="126"/>
        <v>38.1</v>
      </c>
      <c r="AF298" s="6">
        <f t="shared" si="126"/>
        <v>13566</v>
      </c>
      <c r="AG298" s="6">
        <f t="shared" si="126"/>
        <v>90273</v>
      </c>
      <c r="AH298" s="6">
        <f t="shared" si="126"/>
        <v>25866</v>
      </c>
      <c r="AI298" s="6">
        <f t="shared" si="126"/>
        <v>76707</v>
      </c>
      <c r="AJ298" s="6">
        <f t="shared" si="123"/>
        <v>57592</v>
      </c>
      <c r="AK298" s="8"/>
      <c r="AM298" s="6">
        <f t="shared" si="122"/>
        <v>118141</v>
      </c>
      <c r="AN298" s="4">
        <f t="shared" si="95"/>
        <v>2</v>
      </c>
    </row>
    <row r="299" spans="1:40" x14ac:dyDescent="0.2">
      <c r="A299" s="12" t="str">
        <f t="shared" si="90"/>
        <v>2014-15marchE40000003</v>
      </c>
      <c r="B299" s="12">
        <f t="shared" si="111"/>
        <v>4</v>
      </c>
      <c r="C299" s="12" t="s">
        <v>196</v>
      </c>
      <c r="D299" s="12" t="s">
        <v>150</v>
      </c>
      <c r="E299" s="12" t="s">
        <v>22</v>
      </c>
      <c r="F299" s="12" t="s">
        <v>155</v>
      </c>
      <c r="G299" s="74" t="s">
        <v>246</v>
      </c>
      <c r="H299" s="12" t="s">
        <v>155</v>
      </c>
      <c r="I299" s="6">
        <f t="shared" si="124"/>
        <v>0</v>
      </c>
      <c r="J299" s="6">
        <f t="shared" si="124"/>
        <v>0</v>
      </c>
      <c r="K299" s="6">
        <f t="shared" si="124"/>
        <v>794</v>
      </c>
      <c r="L299" s="6">
        <f t="shared" si="124"/>
        <v>1266</v>
      </c>
      <c r="M299" s="6">
        <f t="shared" si="124"/>
        <v>17.649999999999999</v>
      </c>
      <c r="N299" s="6">
        <f t="shared" si="124"/>
        <v>23848</v>
      </c>
      <c r="O299" s="6">
        <f t="shared" si="124"/>
        <v>40344</v>
      </c>
      <c r="P299" s="6">
        <f t="shared" si="124"/>
        <v>38119</v>
      </c>
      <c r="Q299" s="6">
        <f t="shared" si="124"/>
        <v>41334</v>
      </c>
      <c r="R299" s="6">
        <f t="shared" si="124"/>
        <v>288</v>
      </c>
      <c r="S299" s="6">
        <f t="shared" si="125"/>
        <v>132633</v>
      </c>
      <c r="T299" s="6">
        <f t="shared" si="125"/>
        <v>442</v>
      </c>
      <c r="U299" s="6">
        <f t="shared" si="125"/>
        <v>14750</v>
      </c>
      <c r="V299" s="6">
        <f t="shared" si="125"/>
        <v>1211</v>
      </c>
      <c r="W299" s="6">
        <f t="shared" si="125"/>
        <v>15694</v>
      </c>
      <c r="X299" s="6">
        <f t="shared" si="125"/>
        <v>1858</v>
      </c>
      <c r="Y299" s="6">
        <f t="shared" si="125"/>
        <v>132633</v>
      </c>
      <c r="Z299" s="6">
        <f t="shared" si="125"/>
        <v>0</v>
      </c>
      <c r="AA299" s="6">
        <f t="shared" si="125"/>
        <v>2</v>
      </c>
      <c r="AB299" s="6">
        <f t="shared" si="125"/>
        <v>35</v>
      </c>
      <c r="AC299" s="6">
        <f t="shared" si="126"/>
        <v>7.5</v>
      </c>
      <c r="AD299" s="6">
        <f t="shared" si="126"/>
        <v>20.55</v>
      </c>
      <c r="AE299" s="6">
        <f t="shared" si="126"/>
        <v>36.6</v>
      </c>
      <c r="AF299" s="6">
        <f t="shared" si="126"/>
        <v>14750</v>
      </c>
      <c r="AG299" s="6">
        <f t="shared" si="126"/>
        <v>100113</v>
      </c>
      <c r="AH299" s="6">
        <f t="shared" si="126"/>
        <v>28625</v>
      </c>
      <c r="AI299" s="6">
        <f t="shared" si="126"/>
        <v>85363</v>
      </c>
      <c r="AJ299" s="6">
        <f t="shared" si="123"/>
        <v>64154</v>
      </c>
      <c r="AK299" s="8"/>
      <c r="AM299" s="6">
        <f t="shared" si="122"/>
        <v>132633</v>
      </c>
      <c r="AN299" s="4">
        <f t="shared" si="95"/>
        <v>3</v>
      </c>
    </row>
    <row r="300" spans="1:40" x14ac:dyDescent="0.2">
      <c r="A300" s="12" t="str">
        <f t="shared" si="90"/>
        <v>2015-16aprilE40000003</v>
      </c>
      <c r="B300" s="12">
        <f t="shared" si="111"/>
        <v>4</v>
      </c>
      <c r="C300" s="12" t="s">
        <v>237</v>
      </c>
      <c r="D300" s="12" t="s">
        <v>139</v>
      </c>
      <c r="E300" s="12" t="s">
        <v>22</v>
      </c>
      <c r="F300" s="12" t="s">
        <v>155</v>
      </c>
      <c r="G300" s="74" t="s">
        <v>246</v>
      </c>
      <c r="H300" s="12" t="s">
        <v>155</v>
      </c>
      <c r="I300" s="6">
        <f t="shared" si="124"/>
        <v>0</v>
      </c>
      <c r="J300" s="6">
        <f t="shared" si="124"/>
        <v>0</v>
      </c>
      <c r="K300" s="6">
        <f t="shared" si="124"/>
        <v>755</v>
      </c>
      <c r="L300" s="6">
        <f t="shared" si="124"/>
        <v>1081</v>
      </c>
      <c r="M300" s="6">
        <f t="shared" si="124"/>
        <v>13</v>
      </c>
      <c r="N300" s="6">
        <f t="shared" si="124"/>
        <v>24228</v>
      </c>
      <c r="O300" s="6">
        <f t="shared" si="124"/>
        <v>37018</v>
      </c>
      <c r="P300" s="6">
        <f t="shared" si="124"/>
        <v>35882</v>
      </c>
      <c r="Q300" s="6">
        <f t="shared" si="124"/>
        <v>37880</v>
      </c>
      <c r="R300" s="6">
        <f t="shared" si="124"/>
        <v>71</v>
      </c>
      <c r="S300" s="6">
        <f t="shared" si="125"/>
        <v>118439</v>
      </c>
      <c r="T300" s="6">
        <f t="shared" si="125"/>
        <v>370</v>
      </c>
      <c r="U300" s="6">
        <f t="shared" si="125"/>
        <v>13133</v>
      </c>
      <c r="V300" s="6">
        <f t="shared" si="125"/>
        <v>1257</v>
      </c>
      <c r="W300" s="6">
        <f t="shared" si="125"/>
        <v>14907</v>
      </c>
      <c r="X300" s="6">
        <f t="shared" si="125"/>
        <v>1078</v>
      </c>
      <c r="Y300" s="6">
        <f t="shared" si="125"/>
        <v>118439</v>
      </c>
      <c r="Z300" s="6">
        <f t="shared" si="125"/>
        <v>0</v>
      </c>
      <c r="AA300" s="6">
        <f t="shared" si="125"/>
        <v>2</v>
      </c>
      <c r="AB300" s="6">
        <f t="shared" si="125"/>
        <v>20</v>
      </c>
      <c r="AC300" s="6">
        <f t="shared" si="126"/>
        <v>6.9</v>
      </c>
      <c r="AD300" s="6">
        <f t="shared" si="126"/>
        <v>17.7</v>
      </c>
      <c r="AE300" s="6">
        <f t="shared" si="126"/>
        <v>28.7</v>
      </c>
      <c r="AF300" s="6">
        <f t="shared" si="126"/>
        <v>13133</v>
      </c>
      <c r="AG300" s="6">
        <f t="shared" si="126"/>
        <v>94999</v>
      </c>
      <c r="AH300" s="6">
        <f t="shared" si="126"/>
        <v>27666</v>
      </c>
      <c r="AI300" s="6">
        <f t="shared" si="126"/>
        <v>81866</v>
      </c>
      <c r="AJ300" s="6">
        <f t="shared" si="123"/>
        <v>61582</v>
      </c>
      <c r="AK300" s="8"/>
      <c r="AM300" s="6">
        <f t="shared" si="122"/>
        <v>118439</v>
      </c>
      <c r="AN300" s="4">
        <f t="shared" si="95"/>
        <v>4</v>
      </c>
    </row>
    <row r="301" spans="1:40" x14ac:dyDescent="0.2">
      <c r="A301" s="12" t="str">
        <f t="shared" si="90"/>
        <v>2015-16mayE40000003</v>
      </c>
      <c r="B301" s="12">
        <f t="shared" si="111"/>
        <v>4</v>
      </c>
      <c r="C301" s="12" t="s">
        <v>237</v>
      </c>
      <c r="D301" s="12" t="s">
        <v>140</v>
      </c>
      <c r="E301" s="12" t="s">
        <v>22</v>
      </c>
      <c r="F301" s="12" t="s">
        <v>155</v>
      </c>
      <c r="G301" s="74" t="s">
        <v>246</v>
      </c>
      <c r="H301" s="12" t="s">
        <v>155</v>
      </c>
      <c r="I301" s="6">
        <f t="shared" si="124"/>
        <v>0</v>
      </c>
      <c r="J301" s="6">
        <f t="shared" si="124"/>
        <v>0</v>
      </c>
      <c r="K301" s="6">
        <f t="shared" si="124"/>
        <v>717</v>
      </c>
      <c r="L301" s="6">
        <f t="shared" si="124"/>
        <v>1044</v>
      </c>
      <c r="M301" s="6">
        <f t="shared" si="124"/>
        <v>12.1</v>
      </c>
      <c r="N301" s="6">
        <f t="shared" si="124"/>
        <v>25609</v>
      </c>
      <c r="O301" s="6">
        <f t="shared" si="124"/>
        <v>38060</v>
      </c>
      <c r="P301" s="6">
        <f t="shared" si="124"/>
        <v>37028</v>
      </c>
      <c r="Q301" s="6">
        <f t="shared" si="124"/>
        <v>38895</v>
      </c>
      <c r="R301" s="6">
        <f t="shared" si="124"/>
        <v>843</v>
      </c>
      <c r="S301" s="6">
        <f t="shared" si="125"/>
        <v>121447</v>
      </c>
      <c r="T301" s="6">
        <f t="shared" si="125"/>
        <v>395</v>
      </c>
      <c r="U301" s="6">
        <f t="shared" si="125"/>
        <v>13480</v>
      </c>
      <c r="V301" s="6">
        <f t="shared" si="125"/>
        <v>1160</v>
      </c>
      <c r="W301" s="6">
        <f t="shared" si="125"/>
        <v>15303</v>
      </c>
      <c r="X301" s="6">
        <f t="shared" si="125"/>
        <v>1062</v>
      </c>
      <c r="Y301" s="6">
        <f t="shared" si="125"/>
        <v>121447</v>
      </c>
      <c r="Z301" s="6">
        <f t="shared" si="125"/>
        <v>0</v>
      </c>
      <c r="AA301" s="6">
        <f t="shared" si="125"/>
        <v>2</v>
      </c>
      <c r="AB301" s="6">
        <f t="shared" si="125"/>
        <v>29</v>
      </c>
      <c r="AC301" s="6">
        <f t="shared" si="126"/>
        <v>6.7</v>
      </c>
      <c r="AD301" s="6">
        <f t="shared" si="126"/>
        <v>17.100000000000001</v>
      </c>
      <c r="AE301" s="6">
        <f t="shared" si="126"/>
        <v>27.8</v>
      </c>
      <c r="AF301" s="6">
        <f t="shared" si="126"/>
        <v>13480</v>
      </c>
      <c r="AG301" s="6">
        <f t="shared" si="126"/>
        <v>98158</v>
      </c>
      <c r="AH301" s="6">
        <f t="shared" si="126"/>
        <v>28861</v>
      </c>
      <c r="AI301" s="6">
        <f t="shared" si="126"/>
        <v>84678</v>
      </c>
      <c r="AJ301" s="6">
        <f t="shared" si="123"/>
        <v>63479</v>
      </c>
      <c r="AK301" s="8"/>
      <c r="AM301" s="6">
        <f t="shared" si="122"/>
        <v>121447</v>
      </c>
      <c r="AN301" s="4">
        <f t="shared" ref="AN301:AN374" si="127">MONTH(1&amp;D301)</f>
        <v>5</v>
      </c>
    </row>
    <row r="302" spans="1:40" x14ac:dyDescent="0.2">
      <c r="A302" s="12" t="str">
        <f t="shared" si="90"/>
        <v>2015-16juneE40000003</v>
      </c>
      <c r="B302" s="12">
        <f t="shared" si="111"/>
        <v>4</v>
      </c>
      <c r="C302" s="12" t="s">
        <v>237</v>
      </c>
      <c r="D302" s="12" t="s">
        <v>141</v>
      </c>
      <c r="E302" s="12" t="s">
        <v>22</v>
      </c>
      <c r="F302" s="12" t="s">
        <v>155</v>
      </c>
      <c r="G302" s="74" t="s">
        <v>246</v>
      </c>
      <c r="H302" s="12" t="s">
        <v>155</v>
      </c>
      <c r="I302" s="6">
        <f t="shared" ref="I302:R311" si="128">SUMIFS(I$314:I$1118,$C$314:$C$1118,$C302,$D$314:$D$1118,$D302,$B$314:$B$1118,$B302)</f>
        <v>0</v>
      </c>
      <c r="J302" s="6">
        <f t="shared" si="128"/>
        <v>0</v>
      </c>
      <c r="K302" s="6">
        <f t="shared" si="128"/>
        <v>834</v>
      </c>
      <c r="L302" s="6">
        <f t="shared" si="128"/>
        <v>1223</v>
      </c>
      <c r="M302" s="6">
        <f t="shared" si="128"/>
        <v>13.7</v>
      </c>
      <c r="N302" s="6">
        <f t="shared" si="128"/>
        <v>25192</v>
      </c>
      <c r="O302" s="6">
        <f t="shared" si="128"/>
        <v>38171</v>
      </c>
      <c r="P302" s="6">
        <f t="shared" si="128"/>
        <v>36835</v>
      </c>
      <c r="Q302" s="6">
        <f t="shared" si="128"/>
        <v>39146</v>
      </c>
      <c r="R302" s="6">
        <f t="shared" si="128"/>
        <v>149</v>
      </c>
      <c r="S302" s="6">
        <f t="shared" ref="S302:AB311" si="129">SUMIFS(S$314:S$1118,$C$314:$C$1118,$C302,$D$314:$D$1118,$D302,$B$314:$B$1118,$B302)</f>
        <v>127300</v>
      </c>
      <c r="T302" s="6">
        <f t="shared" si="129"/>
        <v>327</v>
      </c>
      <c r="U302" s="6">
        <f t="shared" si="129"/>
        <v>13624</v>
      </c>
      <c r="V302" s="6">
        <f t="shared" si="129"/>
        <v>1211</v>
      </c>
      <c r="W302" s="6">
        <f t="shared" si="129"/>
        <v>15506</v>
      </c>
      <c r="X302" s="6">
        <f t="shared" si="129"/>
        <v>1211</v>
      </c>
      <c r="Y302" s="6">
        <f t="shared" si="129"/>
        <v>127300</v>
      </c>
      <c r="Z302" s="6">
        <f t="shared" si="129"/>
        <v>0</v>
      </c>
      <c r="AA302" s="6">
        <f t="shared" si="129"/>
        <v>2</v>
      </c>
      <c r="AB302" s="6">
        <f t="shared" si="129"/>
        <v>40</v>
      </c>
      <c r="AC302" s="6">
        <f t="shared" ref="AC302:AI311" si="130">SUMIFS(AC$314:AC$1118,$C$314:$C$1118,$C302,$D$314:$D$1118,$D302,$B$314:$B$1118,$B302)</f>
        <v>6.8</v>
      </c>
      <c r="AD302" s="6">
        <f t="shared" si="130"/>
        <v>18.100000000000001</v>
      </c>
      <c r="AE302" s="6">
        <f t="shared" si="130"/>
        <v>31</v>
      </c>
      <c r="AF302" s="6">
        <f t="shared" si="130"/>
        <v>13624</v>
      </c>
      <c r="AG302" s="6">
        <f t="shared" si="130"/>
        <v>96748</v>
      </c>
      <c r="AH302" s="6">
        <f t="shared" si="130"/>
        <v>28419</v>
      </c>
      <c r="AI302" s="6">
        <f t="shared" si="130"/>
        <v>83124</v>
      </c>
      <c r="AJ302" s="6">
        <f t="shared" si="123"/>
        <v>62034</v>
      </c>
      <c r="AK302" s="8"/>
      <c r="AM302" s="6">
        <f t="shared" si="122"/>
        <v>127300</v>
      </c>
      <c r="AN302" s="4">
        <f t="shared" si="127"/>
        <v>6</v>
      </c>
    </row>
    <row r="303" spans="1:40" x14ac:dyDescent="0.2">
      <c r="A303" s="12" t="str">
        <f t="shared" si="90"/>
        <v>2015-16julyE40000003</v>
      </c>
      <c r="B303" s="12">
        <f t="shared" si="111"/>
        <v>4</v>
      </c>
      <c r="C303" s="12" t="s">
        <v>237</v>
      </c>
      <c r="D303" s="12" t="s">
        <v>142</v>
      </c>
      <c r="E303" s="12" t="s">
        <v>22</v>
      </c>
      <c r="F303" s="12" t="s">
        <v>155</v>
      </c>
      <c r="G303" s="74" t="s">
        <v>246</v>
      </c>
      <c r="H303" s="12" t="s">
        <v>155</v>
      </c>
      <c r="I303" s="6">
        <f t="shared" si="128"/>
        <v>0</v>
      </c>
      <c r="J303" s="6">
        <f t="shared" si="128"/>
        <v>0</v>
      </c>
      <c r="K303" s="6">
        <f t="shared" si="128"/>
        <v>774</v>
      </c>
      <c r="L303" s="6">
        <f t="shared" si="128"/>
        <v>1127</v>
      </c>
      <c r="M303" s="6">
        <f t="shared" si="128"/>
        <v>14.7</v>
      </c>
      <c r="N303" s="6">
        <f t="shared" si="128"/>
        <v>26355</v>
      </c>
      <c r="O303" s="6">
        <f t="shared" si="128"/>
        <v>39372</v>
      </c>
      <c r="P303" s="6">
        <f t="shared" si="128"/>
        <v>37924</v>
      </c>
      <c r="Q303" s="6">
        <f t="shared" si="128"/>
        <v>40242</v>
      </c>
      <c r="R303" s="6">
        <f t="shared" si="128"/>
        <v>429</v>
      </c>
      <c r="S303" s="6">
        <f t="shared" si="129"/>
        <v>130386</v>
      </c>
      <c r="T303" s="6">
        <f t="shared" si="129"/>
        <v>369</v>
      </c>
      <c r="U303" s="6">
        <f t="shared" si="129"/>
        <v>13759</v>
      </c>
      <c r="V303" s="6">
        <f t="shared" si="129"/>
        <v>1377</v>
      </c>
      <c r="W303" s="6">
        <f t="shared" si="129"/>
        <v>16187</v>
      </c>
      <c r="X303" s="6">
        <f t="shared" si="129"/>
        <v>1661</v>
      </c>
      <c r="Y303" s="6">
        <f t="shared" si="129"/>
        <v>130386</v>
      </c>
      <c r="Z303" s="6">
        <f t="shared" si="129"/>
        <v>0</v>
      </c>
      <c r="AA303" s="6">
        <f t="shared" si="129"/>
        <v>3</v>
      </c>
      <c r="AB303" s="6">
        <f t="shared" si="129"/>
        <v>58</v>
      </c>
      <c r="AC303" s="6">
        <f t="shared" si="130"/>
        <v>6.7</v>
      </c>
      <c r="AD303" s="6">
        <f t="shared" si="130"/>
        <v>18</v>
      </c>
      <c r="AE303" s="6">
        <f t="shared" si="130"/>
        <v>31.9</v>
      </c>
      <c r="AF303" s="6">
        <f t="shared" si="130"/>
        <v>13759</v>
      </c>
      <c r="AG303" s="6">
        <f t="shared" si="130"/>
        <v>100486</v>
      </c>
      <c r="AH303" s="6">
        <f t="shared" si="130"/>
        <v>29893</v>
      </c>
      <c r="AI303" s="6">
        <f t="shared" si="130"/>
        <v>86727</v>
      </c>
      <c r="AJ303" s="6">
        <f t="shared" si="123"/>
        <v>64459</v>
      </c>
      <c r="AK303" s="8"/>
      <c r="AM303" s="6">
        <f t="shared" si="122"/>
        <v>130386</v>
      </c>
      <c r="AN303" s="4">
        <f t="shared" si="127"/>
        <v>7</v>
      </c>
    </row>
    <row r="304" spans="1:40" x14ac:dyDescent="0.2">
      <c r="A304" s="12" t="str">
        <f t="shared" si="90"/>
        <v>2015-16augustE40000003</v>
      </c>
      <c r="B304" s="12">
        <f t="shared" si="111"/>
        <v>4</v>
      </c>
      <c r="C304" s="12" t="s">
        <v>237</v>
      </c>
      <c r="D304" s="12" t="s">
        <v>143</v>
      </c>
      <c r="E304" s="12" t="s">
        <v>22</v>
      </c>
      <c r="F304" s="12" t="s">
        <v>155</v>
      </c>
      <c r="G304" s="74" t="s">
        <v>246</v>
      </c>
      <c r="H304" s="12" t="s">
        <v>155</v>
      </c>
      <c r="I304" s="6">
        <f t="shared" si="128"/>
        <v>0</v>
      </c>
      <c r="J304" s="6">
        <f t="shared" si="128"/>
        <v>0</v>
      </c>
      <c r="K304" s="6">
        <f t="shared" si="128"/>
        <v>805</v>
      </c>
      <c r="L304" s="6">
        <f t="shared" si="128"/>
        <v>1195</v>
      </c>
      <c r="M304" s="6">
        <f t="shared" si="128"/>
        <v>14.7</v>
      </c>
      <c r="N304" s="6">
        <f t="shared" si="128"/>
        <v>25622</v>
      </c>
      <c r="O304" s="6">
        <f t="shared" si="128"/>
        <v>38918</v>
      </c>
      <c r="P304" s="6">
        <f t="shared" si="128"/>
        <v>37473</v>
      </c>
      <c r="Q304" s="6">
        <f t="shared" si="128"/>
        <v>39845</v>
      </c>
      <c r="R304" s="6">
        <f t="shared" si="128"/>
        <v>226</v>
      </c>
      <c r="S304" s="6">
        <f t="shared" si="129"/>
        <v>126345</v>
      </c>
      <c r="T304" s="6">
        <f t="shared" si="129"/>
        <v>312</v>
      </c>
      <c r="U304" s="6">
        <f t="shared" si="129"/>
        <v>12405</v>
      </c>
      <c r="V304" s="6">
        <f t="shared" si="129"/>
        <v>1378</v>
      </c>
      <c r="W304" s="6">
        <f t="shared" si="129"/>
        <v>16043</v>
      </c>
      <c r="X304" s="6">
        <f t="shared" si="129"/>
        <v>2036</v>
      </c>
      <c r="Y304" s="6">
        <f t="shared" si="129"/>
        <v>126345</v>
      </c>
      <c r="Z304" s="6">
        <f t="shared" si="129"/>
        <v>0</v>
      </c>
      <c r="AA304" s="6">
        <f t="shared" si="129"/>
        <v>2</v>
      </c>
      <c r="AB304" s="6">
        <f t="shared" si="129"/>
        <v>49</v>
      </c>
      <c r="AC304" s="6">
        <f t="shared" si="130"/>
        <v>6.8</v>
      </c>
      <c r="AD304" s="6">
        <f t="shared" si="130"/>
        <v>18.100000000000001</v>
      </c>
      <c r="AE304" s="6">
        <f t="shared" si="130"/>
        <v>31.6</v>
      </c>
      <c r="AF304" s="6">
        <f t="shared" si="130"/>
        <v>12405</v>
      </c>
      <c r="AG304" s="6">
        <f t="shared" si="130"/>
        <v>97511</v>
      </c>
      <c r="AH304" s="6">
        <f t="shared" si="130"/>
        <v>29876</v>
      </c>
      <c r="AI304" s="6">
        <f t="shared" si="130"/>
        <v>85106</v>
      </c>
      <c r="AJ304" s="6">
        <f t="shared" si="123"/>
        <v>62753</v>
      </c>
      <c r="AK304" s="8"/>
      <c r="AM304" s="6">
        <f t="shared" si="122"/>
        <v>126345</v>
      </c>
      <c r="AN304" s="4">
        <f t="shared" si="127"/>
        <v>8</v>
      </c>
    </row>
    <row r="305" spans="1:40" x14ac:dyDescent="0.2">
      <c r="A305" s="12" t="str">
        <f t="shared" si="90"/>
        <v>2015-16septemberE40000003</v>
      </c>
      <c r="B305" s="12">
        <f t="shared" si="111"/>
        <v>4</v>
      </c>
      <c r="C305" s="12" t="s">
        <v>237</v>
      </c>
      <c r="D305" s="12" t="s">
        <v>144</v>
      </c>
      <c r="E305" s="12" t="s">
        <v>22</v>
      </c>
      <c r="F305" s="12" t="s">
        <v>155</v>
      </c>
      <c r="G305" s="74" t="s">
        <v>246</v>
      </c>
      <c r="H305" s="12" t="s">
        <v>155</v>
      </c>
      <c r="I305" s="6">
        <f t="shared" si="128"/>
        <v>0</v>
      </c>
      <c r="J305" s="6">
        <f t="shared" si="128"/>
        <v>0</v>
      </c>
      <c r="K305" s="6">
        <f t="shared" si="128"/>
        <v>683</v>
      </c>
      <c r="L305" s="6">
        <f t="shared" si="128"/>
        <v>1075</v>
      </c>
      <c r="M305" s="6">
        <f t="shared" si="128"/>
        <v>14.1</v>
      </c>
      <c r="N305" s="6">
        <f t="shared" si="128"/>
        <v>24378</v>
      </c>
      <c r="O305" s="6">
        <f t="shared" si="128"/>
        <v>38813</v>
      </c>
      <c r="P305" s="6">
        <f t="shared" si="128"/>
        <v>36848</v>
      </c>
      <c r="Q305" s="6">
        <f t="shared" si="128"/>
        <v>39620</v>
      </c>
      <c r="R305" s="6">
        <f t="shared" si="128"/>
        <v>173</v>
      </c>
      <c r="S305" s="6">
        <f t="shared" si="129"/>
        <v>127047</v>
      </c>
      <c r="T305" s="6">
        <f t="shared" si="129"/>
        <v>335</v>
      </c>
      <c r="U305" s="6">
        <f t="shared" si="129"/>
        <v>12346</v>
      </c>
      <c r="V305" s="6">
        <f t="shared" si="129"/>
        <v>1295</v>
      </c>
      <c r="W305" s="6">
        <f t="shared" si="129"/>
        <v>15208</v>
      </c>
      <c r="X305" s="6">
        <f t="shared" si="129"/>
        <v>1131</v>
      </c>
      <c r="Y305" s="6">
        <f t="shared" si="129"/>
        <v>127047</v>
      </c>
      <c r="Z305" s="6">
        <f t="shared" si="129"/>
        <v>0</v>
      </c>
      <c r="AA305" s="6">
        <f t="shared" si="129"/>
        <v>2</v>
      </c>
      <c r="AB305" s="6">
        <f t="shared" si="129"/>
        <v>51</v>
      </c>
      <c r="AC305" s="6">
        <f t="shared" si="130"/>
        <v>7.2</v>
      </c>
      <c r="AD305" s="6">
        <f t="shared" si="130"/>
        <v>19.2</v>
      </c>
      <c r="AE305" s="6">
        <f t="shared" si="130"/>
        <v>33.200000000000003</v>
      </c>
      <c r="AF305" s="6">
        <f t="shared" si="130"/>
        <v>12346</v>
      </c>
      <c r="AG305" s="6">
        <f t="shared" si="130"/>
        <v>95403</v>
      </c>
      <c r="AH305" s="6">
        <f t="shared" si="130"/>
        <v>27322</v>
      </c>
      <c r="AI305" s="6">
        <f t="shared" si="130"/>
        <v>83057</v>
      </c>
      <c r="AJ305" s="6">
        <f t="shared" si="123"/>
        <v>62427</v>
      </c>
      <c r="AK305" s="8"/>
      <c r="AM305" s="6">
        <f t="shared" si="122"/>
        <v>127047</v>
      </c>
      <c r="AN305" s="4">
        <f t="shared" si="127"/>
        <v>9</v>
      </c>
    </row>
    <row r="306" spans="1:40" x14ac:dyDescent="0.2">
      <c r="A306" s="12" t="str">
        <f t="shared" si="90"/>
        <v>2015-16octoberE40000003</v>
      </c>
      <c r="B306" s="12">
        <f t="shared" si="111"/>
        <v>4</v>
      </c>
      <c r="C306" s="12" t="s">
        <v>237</v>
      </c>
      <c r="D306" s="12" t="s">
        <v>145</v>
      </c>
      <c r="E306" s="12" t="s">
        <v>22</v>
      </c>
      <c r="F306" s="12" t="s">
        <v>155</v>
      </c>
      <c r="G306" s="74" t="s">
        <v>246</v>
      </c>
      <c r="H306" s="12" t="s">
        <v>155</v>
      </c>
      <c r="I306" s="6">
        <f t="shared" si="128"/>
        <v>0</v>
      </c>
      <c r="J306" s="6">
        <f t="shared" si="128"/>
        <v>0</v>
      </c>
      <c r="K306" s="6">
        <f t="shared" si="128"/>
        <v>836</v>
      </c>
      <c r="L306" s="6">
        <f t="shared" si="128"/>
        <v>1182</v>
      </c>
      <c r="M306" s="6">
        <f t="shared" si="128"/>
        <v>13.5</v>
      </c>
      <c r="N306" s="6">
        <f t="shared" si="128"/>
        <v>27527</v>
      </c>
      <c r="O306" s="6">
        <f t="shared" si="128"/>
        <v>42092</v>
      </c>
      <c r="P306" s="6">
        <f t="shared" si="128"/>
        <v>40129</v>
      </c>
      <c r="Q306" s="6">
        <f t="shared" si="128"/>
        <v>42907</v>
      </c>
      <c r="R306" s="6">
        <f t="shared" si="128"/>
        <v>210</v>
      </c>
      <c r="S306" s="6">
        <f t="shared" si="129"/>
        <v>130853</v>
      </c>
      <c r="T306" s="6">
        <f t="shared" si="129"/>
        <v>352</v>
      </c>
      <c r="U306" s="6">
        <f t="shared" si="129"/>
        <v>12814</v>
      </c>
      <c r="V306" s="6">
        <f t="shared" si="129"/>
        <v>1415</v>
      </c>
      <c r="W306" s="6">
        <f t="shared" si="129"/>
        <v>16440</v>
      </c>
      <c r="X306" s="6">
        <f t="shared" si="129"/>
        <v>1055</v>
      </c>
      <c r="Y306" s="6">
        <f t="shared" si="129"/>
        <v>130853</v>
      </c>
      <c r="Z306" s="6">
        <f t="shared" si="129"/>
        <v>0</v>
      </c>
      <c r="AA306" s="6">
        <f t="shared" si="129"/>
        <v>5</v>
      </c>
      <c r="AB306" s="6">
        <f t="shared" si="129"/>
        <v>51</v>
      </c>
      <c r="AC306" s="6">
        <f t="shared" si="130"/>
        <v>6.9</v>
      </c>
      <c r="AD306" s="6">
        <f t="shared" si="130"/>
        <v>18.600000000000001</v>
      </c>
      <c r="AE306" s="6">
        <f t="shared" si="130"/>
        <v>32.5</v>
      </c>
      <c r="AF306" s="6">
        <f t="shared" si="130"/>
        <v>12814</v>
      </c>
      <c r="AG306" s="6">
        <f t="shared" si="130"/>
        <v>101423</v>
      </c>
      <c r="AH306" s="6">
        <f t="shared" si="130"/>
        <v>29743</v>
      </c>
      <c r="AI306" s="6">
        <f t="shared" si="130"/>
        <v>88609</v>
      </c>
      <c r="AJ306" s="6">
        <f t="shared" si="123"/>
        <v>66335</v>
      </c>
      <c r="AK306" s="8"/>
      <c r="AM306" s="6">
        <f t="shared" si="122"/>
        <v>130853</v>
      </c>
      <c r="AN306" s="4">
        <f t="shared" si="127"/>
        <v>10</v>
      </c>
    </row>
    <row r="307" spans="1:40" x14ac:dyDescent="0.2">
      <c r="A307" s="12" t="str">
        <f t="shared" si="90"/>
        <v>2015-16novemberE40000003</v>
      </c>
      <c r="B307" s="12">
        <f t="shared" si="111"/>
        <v>4</v>
      </c>
      <c r="C307" s="12" t="s">
        <v>237</v>
      </c>
      <c r="D307" s="12" t="s">
        <v>146</v>
      </c>
      <c r="E307" s="12" t="s">
        <v>22</v>
      </c>
      <c r="F307" s="12" t="s">
        <v>155</v>
      </c>
      <c r="G307" s="74" t="s">
        <v>246</v>
      </c>
      <c r="H307" s="12" t="s">
        <v>155</v>
      </c>
      <c r="I307" s="6">
        <f t="shared" si="128"/>
        <v>0</v>
      </c>
      <c r="J307" s="6">
        <f t="shared" si="128"/>
        <v>0</v>
      </c>
      <c r="K307" s="6">
        <f t="shared" si="128"/>
        <v>843</v>
      </c>
      <c r="L307" s="6">
        <f t="shared" si="128"/>
        <v>1221</v>
      </c>
      <c r="M307" s="6">
        <f t="shared" si="128"/>
        <v>14.3</v>
      </c>
      <c r="N307" s="6">
        <f t="shared" si="128"/>
        <v>26888</v>
      </c>
      <c r="O307" s="6">
        <f t="shared" si="128"/>
        <v>41757</v>
      </c>
      <c r="P307" s="6">
        <f t="shared" si="128"/>
        <v>39867</v>
      </c>
      <c r="Q307" s="6">
        <f t="shared" si="128"/>
        <v>42570</v>
      </c>
      <c r="R307" s="6">
        <f t="shared" si="128"/>
        <v>114</v>
      </c>
      <c r="S307" s="6">
        <f t="shared" si="129"/>
        <v>125045</v>
      </c>
      <c r="T307" s="6">
        <f t="shared" si="129"/>
        <v>384</v>
      </c>
      <c r="U307" s="6">
        <f t="shared" si="129"/>
        <v>12058</v>
      </c>
      <c r="V307" s="6">
        <f t="shared" si="129"/>
        <v>1368</v>
      </c>
      <c r="W307" s="6">
        <f t="shared" si="129"/>
        <v>16308</v>
      </c>
      <c r="X307" s="6">
        <f t="shared" si="129"/>
        <v>845</v>
      </c>
      <c r="Y307" s="6">
        <f t="shared" si="129"/>
        <v>125045</v>
      </c>
      <c r="Z307" s="6">
        <f t="shared" si="129"/>
        <v>0</v>
      </c>
      <c r="AA307" s="6">
        <f t="shared" si="129"/>
        <v>2</v>
      </c>
      <c r="AB307" s="6">
        <f t="shared" si="129"/>
        <v>35</v>
      </c>
      <c r="AC307" s="6">
        <f t="shared" si="130"/>
        <v>7</v>
      </c>
      <c r="AD307" s="6">
        <f t="shared" si="130"/>
        <v>18.899999999999999</v>
      </c>
      <c r="AE307" s="6">
        <f t="shared" si="130"/>
        <v>32.9</v>
      </c>
      <c r="AF307" s="6">
        <f t="shared" si="130"/>
        <v>12058</v>
      </c>
      <c r="AG307" s="6">
        <f t="shared" si="130"/>
        <v>100989</v>
      </c>
      <c r="AH307" s="6">
        <f t="shared" si="130"/>
        <v>30633</v>
      </c>
      <c r="AI307" s="6">
        <f t="shared" si="130"/>
        <v>88931</v>
      </c>
      <c r="AJ307" s="6">
        <f t="shared" si="123"/>
        <v>66008</v>
      </c>
      <c r="AK307" s="8"/>
      <c r="AM307" s="6">
        <f t="shared" si="122"/>
        <v>125045</v>
      </c>
      <c r="AN307" s="4">
        <f t="shared" si="127"/>
        <v>11</v>
      </c>
    </row>
    <row r="308" spans="1:40" x14ac:dyDescent="0.2">
      <c r="A308" s="12" t="str">
        <f t="shared" si="90"/>
        <v>2015-16decemberE40000003</v>
      </c>
      <c r="B308" s="12">
        <f t="shared" si="111"/>
        <v>4</v>
      </c>
      <c r="C308" s="12" t="s">
        <v>237</v>
      </c>
      <c r="D308" s="12" t="s">
        <v>147</v>
      </c>
      <c r="E308" s="12" t="s">
        <v>22</v>
      </c>
      <c r="F308" s="12" t="s">
        <v>155</v>
      </c>
      <c r="G308" s="74" t="s">
        <v>246</v>
      </c>
      <c r="H308" s="12" t="s">
        <v>155</v>
      </c>
      <c r="I308" s="6">
        <f t="shared" si="128"/>
        <v>0</v>
      </c>
      <c r="J308" s="6">
        <f t="shared" si="128"/>
        <v>0</v>
      </c>
      <c r="K308" s="6">
        <f t="shared" si="128"/>
        <v>948</v>
      </c>
      <c r="L308" s="6">
        <f t="shared" si="128"/>
        <v>1284</v>
      </c>
      <c r="M308" s="6">
        <f t="shared" si="128"/>
        <v>13.1</v>
      </c>
      <c r="N308" s="6">
        <f t="shared" si="128"/>
        <v>29187</v>
      </c>
      <c r="O308" s="6">
        <f t="shared" si="128"/>
        <v>43946</v>
      </c>
      <c r="P308" s="6">
        <f t="shared" si="128"/>
        <v>42247</v>
      </c>
      <c r="Q308" s="6">
        <f t="shared" si="128"/>
        <v>44844</v>
      </c>
      <c r="R308" s="6">
        <f t="shared" si="128"/>
        <v>74</v>
      </c>
      <c r="S308" s="6">
        <f t="shared" si="129"/>
        <v>127517</v>
      </c>
      <c r="T308" s="6">
        <f t="shared" si="129"/>
        <v>438</v>
      </c>
      <c r="U308" s="6">
        <f t="shared" si="129"/>
        <v>12363</v>
      </c>
      <c r="V308" s="6">
        <f t="shared" si="129"/>
        <v>1552</v>
      </c>
      <c r="W308" s="6">
        <f t="shared" si="129"/>
        <v>17328</v>
      </c>
      <c r="X308" s="6">
        <f t="shared" si="129"/>
        <v>1270</v>
      </c>
      <c r="Y308" s="6">
        <f t="shared" si="129"/>
        <v>127517</v>
      </c>
      <c r="Z308" s="6">
        <f t="shared" si="129"/>
        <v>0</v>
      </c>
      <c r="AA308" s="6">
        <f t="shared" si="129"/>
        <v>2</v>
      </c>
      <c r="AB308" s="6">
        <f t="shared" si="129"/>
        <v>20</v>
      </c>
      <c r="AC308" s="6">
        <f t="shared" si="130"/>
        <v>6.8</v>
      </c>
      <c r="AD308" s="6">
        <f t="shared" si="130"/>
        <v>18.2</v>
      </c>
      <c r="AE308" s="6">
        <f t="shared" si="130"/>
        <v>35</v>
      </c>
      <c r="AF308" s="6">
        <f t="shared" si="130"/>
        <v>12363</v>
      </c>
      <c r="AG308" s="6">
        <f t="shared" si="130"/>
        <v>105477</v>
      </c>
      <c r="AH308" s="6">
        <f t="shared" si="130"/>
        <v>32453</v>
      </c>
      <c r="AI308" s="6">
        <f t="shared" si="130"/>
        <v>93114</v>
      </c>
      <c r="AJ308" s="6">
        <f t="shared" si="123"/>
        <v>68489</v>
      </c>
      <c r="AK308" s="8"/>
      <c r="AM308" s="6">
        <f t="shared" si="122"/>
        <v>127517</v>
      </c>
      <c r="AN308" s="4">
        <f t="shared" si="127"/>
        <v>12</v>
      </c>
    </row>
    <row r="309" spans="1:40" x14ac:dyDescent="0.2">
      <c r="A309" s="12" t="str">
        <f t="shared" si="90"/>
        <v>2015-16januaryE40000003</v>
      </c>
      <c r="B309" s="12">
        <f t="shared" si="111"/>
        <v>4</v>
      </c>
      <c r="C309" s="12" t="s">
        <v>237</v>
      </c>
      <c r="D309" s="12" t="s">
        <v>148</v>
      </c>
      <c r="E309" s="12" t="s">
        <v>22</v>
      </c>
      <c r="F309" s="12" t="s">
        <v>155</v>
      </c>
      <c r="G309" s="74" t="s">
        <v>246</v>
      </c>
      <c r="H309" s="12" t="s">
        <v>155</v>
      </c>
      <c r="I309" s="6">
        <f t="shared" si="128"/>
        <v>0</v>
      </c>
      <c r="J309" s="6">
        <f t="shared" si="128"/>
        <v>0</v>
      </c>
      <c r="K309" s="6">
        <f t="shared" si="128"/>
        <v>936</v>
      </c>
      <c r="L309" s="6">
        <f t="shared" si="128"/>
        <v>1391</v>
      </c>
      <c r="M309" s="6">
        <f t="shared" si="128"/>
        <v>13.6</v>
      </c>
      <c r="N309" s="6">
        <f t="shared" si="128"/>
        <v>27051</v>
      </c>
      <c r="O309" s="6">
        <f t="shared" si="128"/>
        <v>44389</v>
      </c>
      <c r="P309" s="6">
        <f t="shared" si="128"/>
        <v>42018</v>
      </c>
      <c r="Q309" s="6">
        <f t="shared" si="128"/>
        <v>45392</v>
      </c>
      <c r="R309" s="6">
        <f t="shared" si="128"/>
        <v>186</v>
      </c>
      <c r="S309" s="6">
        <f t="shared" si="129"/>
        <v>129360</v>
      </c>
      <c r="T309" s="6">
        <f t="shared" si="129"/>
        <v>429</v>
      </c>
      <c r="U309" s="6">
        <f t="shared" si="129"/>
        <v>12381</v>
      </c>
      <c r="V309" s="6">
        <f t="shared" si="129"/>
        <v>1539</v>
      </c>
      <c r="W309" s="6">
        <f t="shared" si="129"/>
        <v>17301</v>
      </c>
      <c r="X309" s="6">
        <f t="shared" si="129"/>
        <v>978</v>
      </c>
      <c r="Y309" s="6">
        <f t="shared" si="129"/>
        <v>129360</v>
      </c>
      <c r="Z309" s="6">
        <f t="shared" si="129"/>
        <v>0</v>
      </c>
      <c r="AA309" s="6">
        <f t="shared" si="129"/>
        <v>2</v>
      </c>
      <c r="AB309" s="6">
        <f t="shared" si="129"/>
        <v>43</v>
      </c>
      <c r="AC309" s="6">
        <f t="shared" si="130"/>
        <v>7.2</v>
      </c>
      <c r="AD309" s="6">
        <f t="shared" si="130"/>
        <v>20.2</v>
      </c>
      <c r="AE309" s="6">
        <f t="shared" si="130"/>
        <v>39.299999999999997</v>
      </c>
      <c r="AF309" s="6">
        <f t="shared" si="130"/>
        <v>12381</v>
      </c>
      <c r="AG309" s="6">
        <f t="shared" si="130"/>
        <v>104832</v>
      </c>
      <c r="AH309" s="6">
        <f t="shared" si="130"/>
        <v>31914</v>
      </c>
      <c r="AI309" s="6">
        <f t="shared" si="130"/>
        <v>92451</v>
      </c>
      <c r="AJ309" s="6">
        <f t="shared" si="123"/>
        <v>68382</v>
      </c>
      <c r="AK309" s="8"/>
      <c r="AM309" s="6">
        <f t="shared" si="122"/>
        <v>129360</v>
      </c>
      <c r="AN309" s="4">
        <f t="shared" si="127"/>
        <v>1</v>
      </c>
    </row>
    <row r="310" spans="1:40" x14ac:dyDescent="0.2">
      <c r="A310" s="12" t="str">
        <f t="shared" si="90"/>
        <v>2015-16februaryE40000003</v>
      </c>
      <c r="B310" s="12">
        <f t="shared" si="111"/>
        <v>4</v>
      </c>
      <c r="C310" s="12" t="s">
        <v>237</v>
      </c>
      <c r="D310" s="12" t="s">
        <v>149</v>
      </c>
      <c r="E310" s="12" t="s">
        <v>22</v>
      </c>
      <c r="F310" s="12" t="s">
        <v>155</v>
      </c>
      <c r="G310" s="74" t="s">
        <v>246</v>
      </c>
      <c r="H310" s="12" t="s">
        <v>155</v>
      </c>
      <c r="I310" s="6">
        <f t="shared" si="128"/>
        <v>0</v>
      </c>
      <c r="J310" s="6">
        <f t="shared" si="128"/>
        <v>0</v>
      </c>
      <c r="K310" s="6">
        <f t="shared" si="128"/>
        <v>802</v>
      </c>
      <c r="L310" s="6">
        <f t="shared" si="128"/>
        <v>1240</v>
      </c>
      <c r="M310" s="6">
        <f t="shared" si="128"/>
        <v>14.3</v>
      </c>
      <c r="N310" s="6">
        <f t="shared" si="128"/>
        <v>23847</v>
      </c>
      <c r="O310" s="6">
        <f t="shared" si="128"/>
        <v>42317</v>
      </c>
      <c r="P310" s="6">
        <f t="shared" si="128"/>
        <v>39417</v>
      </c>
      <c r="Q310" s="6">
        <f t="shared" si="128"/>
        <v>43179</v>
      </c>
      <c r="R310" s="6">
        <f t="shared" si="128"/>
        <v>322</v>
      </c>
      <c r="S310" s="6">
        <f t="shared" si="129"/>
        <v>127374</v>
      </c>
      <c r="T310" s="6">
        <f t="shared" si="129"/>
        <v>433</v>
      </c>
      <c r="U310" s="6">
        <f t="shared" si="129"/>
        <v>12393</v>
      </c>
      <c r="V310" s="6">
        <f t="shared" si="129"/>
        <v>1471</v>
      </c>
      <c r="W310" s="6">
        <f t="shared" si="129"/>
        <v>16496</v>
      </c>
      <c r="X310" s="6">
        <f t="shared" si="129"/>
        <v>905</v>
      </c>
      <c r="Y310" s="6">
        <f t="shared" si="129"/>
        <v>127374</v>
      </c>
      <c r="Z310" s="6">
        <f t="shared" si="129"/>
        <v>0</v>
      </c>
      <c r="AA310" s="6">
        <f t="shared" si="129"/>
        <v>9</v>
      </c>
      <c r="AB310" s="6">
        <f t="shared" si="129"/>
        <v>56</v>
      </c>
      <c r="AC310" s="6">
        <f t="shared" si="130"/>
        <v>7.6</v>
      </c>
      <c r="AD310" s="6">
        <f t="shared" si="130"/>
        <v>21.5</v>
      </c>
      <c r="AE310" s="6">
        <f t="shared" si="130"/>
        <v>42</v>
      </c>
      <c r="AF310" s="6">
        <f t="shared" si="130"/>
        <v>12393</v>
      </c>
      <c r="AG310" s="6">
        <f t="shared" si="130"/>
        <v>98471</v>
      </c>
      <c r="AH310" s="6">
        <f t="shared" si="130"/>
        <v>30131</v>
      </c>
      <c r="AI310" s="6">
        <f t="shared" si="130"/>
        <v>86078</v>
      </c>
      <c r="AJ310" s="6">
        <f t="shared" si="123"/>
        <v>63472</v>
      </c>
      <c r="AK310" s="8"/>
      <c r="AM310" s="6">
        <f t="shared" si="122"/>
        <v>127374</v>
      </c>
      <c r="AN310" s="4">
        <f t="shared" si="127"/>
        <v>2</v>
      </c>
    </row>
    <row r="311" spans="1:40" x14ac:dyDescent="0.2">
      <c r="A311" s="12" t="str">
        <f t="shared" ref="A311" si="131">C311&amp;D311&amp;G311</f>
        <v>2015-16marchE40000004</v>
      </c>
      <c r="B311" s="12">
        <f t="shared" si="111"/>
        <v>4</v>
      </c>
      <c r="C311" s="12" t="s">
        <v>237</v>
      </c>
      <c r="D311" s="12" t="s">
        <v>150</v>
      </c>
      <c r="E311" s="12" t="s">
        <v>22</v>
      </c>
      <c r="F311" s="12" t="s">
        <v>155</v>
      </c>
      <c r="G311" s="74" t="s">
        <v>247</v>
      </c>
      <c r="H311" s="12" t="s">
        <v>155</v>
      </c>
      <c r="I311" s="6">
        <f t="shared" si="128"/>
        <v>0</v>
      </c>
      <c r="J311" s="6">
        <f t="shared" si="128"/>
        <v>0</v>
      </c>
      <c r="K311" s="6">
        <f t="shared" si="128"/>
        <v>920</v>
      </c>
      <c r="L311" s="6">
        <f t="shared" si="128"/>
        <v>1403</v>
      </c>
      <c r="M311" s="6">
        <f t="shared" si="128"/>
        <v>14.2</v>
      </c>
      <c r="N311" s="6">
        <f t="shared" si="128"/>
        <v>26447</v>
      </c>
      <c r="O311" s="6">
        <f t="shared" si="128"/>
        <v>45648</v>
      </c>
      <c r="P311" s="6">
        <f t="shared" si="128"/>
        <v>42504</v>
      </c>
      <c r="Q311" s="6">
        <f t="shared" si="128"/>
        <v>46680</v>
      </c>
      <c r="R311" s="6">
        <f t="shared" si="128"/>
        <v>469</v>
      </c>
      <c r="S311" s="6">
        <f t="shared" si="129"/>
        <v>137518</v>
      </c>
      <c r="T311" s="6">
        <f t="shared" si="129"/>
        <v>404</v>
      </c>
      <c r="U311" s="6">
        <f t="shared" si="129"/>
        <v>12947</v>
      </c>
      <c r="V311" s="6">
        <f t="shared" si="129"/>
        <v>1594</v>
      </c>
      <c r="W311" s="6">
        <f t="shared" si="129"/>
        <v>18166</v>
      </c>
      <c r="X311" s="6">
        <f t="shared" si="129"/>
        <v>836</v>
      </c>
      <c r="Y311" s="6">
        <f t="shared" si="129"/>
        <v>137518</v>
      </c>
      <c r="Z311" s="6">
        <f t="shared" si="129"/>
        <v>0</v>
      </c>
      <c r="AA311" s="6">
        <f t="shared" si="129"/>
        <v>4</v>
      </c>
      <c r="AB311" s="6">
        <f t="shared" si="129"/>
        <v>60</v>
      </c>
      <c r="AC311" s="6">
        <f t="shared" si="130"/>
        <v>7.4</v>
      </c>
      <c r="AD311" s="6">
        <f t="shared" si="130"/>
        <v>21.9</v>
      </c>
      <c r="AE311" s="6">
        <f t="shared" si="130"/>
        <v>42.7</v>
      </c>
      <c r="AF311" s="6">
        <f t="shared" si="130"/>
        <v>12947</v>
      </c>
      <c r="AG311" s="6">
        <f t="shared" si="130"/>
        <v>106563</v>
      </c>
      <c r="AH311" s="6">
        <f t="shared" si="130"/>
        <v>33187</v>
      </c>
      <c r="AI311" s="6">
        <f t="shared" si="130"/>
        <v>93616</v>
      </c>
      <c r="AJ311" s="6">
        <f t="shared" si="123"/>
        <v>68315</v>
      </c>
      <c r="AK311" s="8"/>
      <c r="AM311" s="6">
        <f t="shared" si="122"/>
        <v>137518</v>
      </c>
      <c r="AN311" s="4">
        <f t="shared" ref="AN311" si="132">MONTH(1&amp;D311)</f>
        <v>3</v>
      </c>
    </row>
    <row r="312" spans="1:40" x14ac:dyDescent="0.2">
      <c r="D312" s="13"/>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8"/>
      <c r="AM312" s="6"/>
    </row>
    <row r="313" spans="1:40" x14ac:dyDescent="0.2">
      <c r="D313" s="13"/>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8"/>
      <c r="AM313" s="6"/>
    </row>
    <row r="314" spans="1:40" x14ac:dyDescent="0.2">
      <c r="A314" s="12" t="str">
        <f t="shared" si="90"/>
        <v>2011-12APRILR1F</v>
      </c>
      <c r="B314" s="12">
        <f>VLOOKUP(G314,'Selection Sheet'!$C$17:$E$33, 3, 0)</f>
        <v>2</v>
      </c>
      <c r="C314" s="167" t="s">
        <v>55</v>
      </c>
      <c r="D314" s="167" t="s">
        <v>103</v>
      </c>
      <c r="E314" s="167" t="s">
        <v>104</v>
      </c>
      <c r="F314" s="167" t="s">
        <v>105</v>
      </c>
      <c r="G314" s="167" t="s">
        <v>35</v>
      </c>
      <c r="H314" s="167" t="s">
        <v>32</v>
      </c>
      <c r="I314" s="168">
        <v>388</v>
      </c>
      <c r="J314" s="168">
        <v>497</v>
      </c>
      <c r="K314" s="168" t="s">
        <v>106</v>
      </c>
      <c r="L314" s="168" t="s">
        <v>106</v>
      </c>
      <c r="M314" s="168" t="s">
        <v>205</v>
      </c>
      <c r="N314" s="168" t="s">
        <v>106</v>
      </c>
      <c r="O314" s="168" t="s">
        <v>106</v>
      </c>
      <c r="P314" s="168">
        <v>457</v>
      </c>
      <c r="Q314" s="168">
        <v>462</v>
      </c>
      <c r="R314" s="168">
        <v>23</v>
      </c>
      <c r="S314" s="168">
        <v>1852</v>
      </c>
      <c r="T314" s="168">
        <v>1</v>
      </c>
      <c r="U314" s="168">
        <v>174</v>
      </c>
      <c r="V314" s="168">
        <v>1</v>
      </c>
      <c r="W314" s="168">
        <v>449</v>
      </c>
      <c r="X314" s="168">
        <v>5</v>
      </c>
      <c r="Y314" s="168">
        <v>1852</v>
      </c>
      <c r="Z314" s="168">
        <v>5</v>
      </c>
      <c r="AA314" s="168">
        <v>9</v>
      </c>
      <c r="AB314" s="168">
        <v>12</v>
      </c>
      <c r="AC314" s="168">
        <v>3</v>
      </c>
      <c r="AD314" s="168">
        <v>5</v>
      </c>
      <c r="AE314" s="168">
        <v>5</v>
      </c>
      <c r="AF314" s="168">
        <v>174</v>
      </c>
      <c r="AG314" s="168">
        <v>1633</v>
      </c>
      <c r="AH314" s="168">
        <v>452</v>
      </c>
      <c r="AI314" s="168">
        <v>1459</v>
      </c>
      <c r="AJ314" s="168" t="s">
        <v>205</v>
      </c>
      <c r="AK314" s="8"/>
      <c r="AL314" s="8"/>
      <c r="AM314" s="6">
        <f>SUMIFS($Y314,$X314,"&gt;0",$C314,$C314,$D314,$D314,$B314,$B314)</f>
        <v>1852</v>
      </c>
      <c r="AN314" s="4">
        <f t="shared" si="127"/>
        <v>4</v>
      </c>
    </row>
    <row r="315" spans="1:40" x14ac:dyDescent="0.2">
      <c r="A315" s="12" t="str">
        <f t="shared" si="90"/>
        <v>2011-12APRILRRU</v>
      </c>
      <c r="B315" s="12">
        <f>VLOOKUP(G315,'Selection Sheet'!$C$17:$E$33, 3, 0)</f>
        <v>4</v>
      </c>
      <c r="C315" s="167" t="s">
        <v>55</v>
      </c>
      <c r="D315" s="167" t="s">
        <v>103</v>
      </c>
      <c r="E315" s="167" t="s">
        <v>107</v>
      </c>
      <c r="F315" s="167" t="s">
        <v>108</v>
      </c>
      <c r="G315" s="167" t="s">
        <v>38</v>
      </c>
      <c r="H315" s="167" t="s">
        <v>37</v>
      </c>
      <c r="I315" s="168">
        <v>23562</v>
      </c>
      <c r="J315" s="168">
        <v>30258</v>
      </c>
      <c r="K315" s="168" t="s">
        <v>106</v>
      </c>
      <c r="L315" s="168" t="s">
        <v>106</v>
      </c>
      <c r="M315" s="168" t="s">
        <v>205</v>
      </c>
      <c r="N315" s="168" t="s">
        <v>106</v>
      </c>
      <c r="O315" s="168" t="s">
        <v>106</v>
      </c>
      <c r="P315" s="168">
        <v>29158</v>
      </c>
      <c r="Q315" s="168">
        <v>29356</v>
      </c>
      <c r="R315" s="168">
        <v>116</v>
      </c>
      <c r="S315" s="168">
        <v>117874</v>
      </c>
      <c r="T315" s="168">
        <v>238</v>
      </c>
      <c r="U315" s="168">
        <v>5553</v>
      </c>
      <c r="V315" s="168">
        <v>934</v>
      </c>
      <c r="W315" s="168">
        <v>19862</v>
      </c>
      <c r="X315" s="168">
        <v>3869</v>
      </c>
      <c r="Y315" s="168">
        <v>117874</v>
      </c>
      <c r="Z315" s="168">
        <v>0</v>
      </c>
      <c r="AA315" s="168">
        <v>11</v>
      </c>
      <c r="AB315" s="168">
        <v>63</v>
      </c>
      <c r="AC315" s="168">
        <v>5.6000000000000005</v>
      </c>
      <c r="AD315" s="168">
        <v>11.9</v>
      </c>
      <c r="AE315" s="168">
        <v>18.2</v>
      </c>
      <c r="AF315" s="168">
        <v>5553</v>
      </c>
      <c r="AG315" s="168">
        <v>92934</v>
      </c>
      <c r="AH315" s="168">
        <v>23164</v>
      </c>
      <c r="AI315" s="168">
        <v>87381</v>
      </c>
      <c r="AJ315" s="168" t="s">
        <v>205</v>
      </c>
      <c r="AK315" s="8"/>
      <c r="AM315" s="6">
        <f t="shared" ref="AM315:AM378" si="133">SUMIFS($Y315,$X315,"&gt;0",$C315,$C315,$D315,$D315,$B315,$B315)</f>
        <v>117874</v>
      </c>
      <c r="AN315" s="4">
        <f t="shared" si="127"/>
        <v>4</v>
      </c>
    </row>
    <row r="316" spans="1:40" x14ac:dyDescent="0.2">
      <c r="A316" s="12" t="str">
        <f t="shared" si="90"/>
        <v>2011-12APRILRX5</v>
      </c>
      <c r="B316" s="12">
        <f>VLOOKUP(G316,'Selection Sheet'!$C$17:$E$33, 3, 0)</f>
        <v>2</v>
      </c>
      <c r="C316" s="167" t="s">
        <v>55</v>
      </c>
      <c r="D316" s="167" t="s">
        <v>103</v>
      </c>
      <c r="E316" s="167" t="s">
        <v>109</v>
      </c>
      <c r="F316" s="167" t="s">
        <v>31</v>
      </c>
      <c r="G316" s="167" t="s">
        <v>30</v>
      </c>
      <c r="H316" s="167" t="s">
        <v>29</v>
      </c>
      <c r="I316" s="168">
        <v>6129</v>
      </c>
      <c r="J316" s="168">
        <v>8120</v>
      </c>
      <c r="K316" s="168" t="s">
        <v>106</v>
      </c>
      <c r="L316" s="168" t="s">
        <v>106</v>
      </c>
      <c r="M316" s="168" t="s">
        <v>205</v>
      </c>
      <c r="N316" s="168" t="s">
        <v>106</v>
      </c>
      <c r="O316" s="168" t="s">
        <v>106</v>
      </c>
      <c r="P316" s="168">
        <v>7933</v>
      </c>
      <c r="Q316" s="168">
        <v>8120</v>
      </c>
      <c r="R316" s="168">
        <v>333</v>
      </c>
      <c r="S316" s="168">
        <v>28483</v>
      </c>
      <c r="T316" s="168">
        <v>88</v>
      </c>
      <c r="U316" s="168">
        <v>625</v>
      </c>
      <c r="V316" s="168">
        <v>273</v>
      </c>
      <c r="W316" s="168">
        <v>6001</v>
      </c>
      <c r="X316" s="168">
        <v>38</v>
      </c>
      <c r="Y316" s="168">
        <v>28483</v>
      </c>
      <c r="Z316" s="168">
        <v>1</v>
      </c>
      <c r="AA316" s="168">
        <v>7</v>
      </c>
      <c r="AB316" s="168">
        <v>90</v>
      </c>
      <c r="AC316" s="168">
        <v>5.6000000000000005</v>
      </c>
      <c r="AD316" s="168">
        <v>14.6</v>
      </c>
      <c r="AE316" s="168">
        <v>22.1</v>
      </c>
      <c r="AF316" s="168">
        <v>625</v>
      </c>
      <c r="AG316" s="168">
        <v>21821</v>
      </c>
      <c r="AH316" s="168">
        <v>8875</v>
      </c>
      <c r="AI316" s="168">
        <v>21008</v>
      </c>
      <c r="AJ316" s="168" t="s">
        <v>205</v>
      </c>
      <c r="AK316" s="8"/>
      <c r="AM316" s="6">
        <f t="shared" si="133"/>
        <v>28483</v>
      </c>
      <c r="AN316" s="4">
        <f t="shared" si="127"/>
        <v>4</v>
      </c>
    </row>
    <row r="317" spans="1:40" x14ac:dyDescent="0.2">
      <c r="A317" s="12" t="str">
        <f t="shared" si="90"/>
        <v>2011-12APRILRX6</v>
      </c>
      <c r="B317" s="12">
        <f>VLOOKUP(G317,'Selection Sheet'!$C$17:$E$33, 3, 0)</f>
        <v>1</v>
      </c>
      <c r="C317" s="167" t="s">
        <v>55</v>
      </c>
      <c r="D317" s="167" t="s">
        <v>103</v>
      </c>
      <c r="E317" s="167" t="s">
        <v>110</v>
      </c>
      <c r="F317" s="167" t="s">
        <v>111</v>
      </c>
      <c r="G317" s="167" t="s">
        <v>41</v>
      </c>
      <c r="H317" s="167" t="s">
        <v>40</v>
      </c>
      <c r="I317" s="168">
        <v>9483</v>
      </c>
      <c r="J317" s="168">
        <v>11752</v>
      </c>
      <c r="K317" s="168" t="s">
        <v>106</v>
      </c>
      <c r="L317" s="168" t="s">
        <v>106</v>
      </c>
      <c r="M317" s="168" t="s">
        <v>205</v>
      </c>
      <c r="N317" s="168" t="s">
        <v>106</v>
      </c>
      <c r="O317" s="168" t="s">
        <v>106</v>
      </c>
      <c r="P317" s="168">
        <v>11630</v>
      </c>
      <c r="Q317" s="168">
        <v>11734</v>
      </c>
      <c r="R317" s="168">
        <v>378</v>
      </c>
      <c r="S317" s="168">
        <v>38958</v>
      </c>
      <c r="T317" s="168">
        <v>154</v>
      </c>
      <c r="U317" s="168">
        <v>968</v>
      </c>
      <c r="V317" s="168">
        <v>320</v>
      </c>
      <c r="W317" s="168">
        <v>6089</v>
      </c>
      <c r="X317" s="168">
        <v>0</v>
      </c>
      <c r="Y317" s="168">
        <v>38958</v>
      </c>
      <c r="Z317" s="168">
        <v>1</v>
      </c>
      <c r="AA317" s="168">
        <v>1</v>
      </c>
      <c r="AB317" s="168">
        <v>29</v>
      </c>
      <c r="AC317" s="168">
        <v>5.1666667000000004</v>
      </c>
      <c r="AD317" s="168">
        <v>12.82</v>
      </c>
      <c r="AE317" s="168">
        <v>19.343</v>
      </c>
      <c r="AF317" s="168">
        <v>968</v>
      </c>
      <c r="AG317" s="168">
        <v>25832</v>
      </c>
      <c r="AH317" s="168">
        <v>8900</v>
      </c>
      <c r="AI317" s="168">
        <v>25504</v>
      </c>
      <c r="AJ317" s="168" t="s">
        <v>205</v>
      </c>
      <c r="AK317" s="8"/>
      <c r="AM317" s="6">
        <f t="shared" si="133"/>
        <v>0</v>
      </c>
      <c r="AN317" s="4">
        <f t="shared" si="127"/>
        <v>4</v>
      </c>
    </row>
    <row r="318" spans="1:40" x14ac:dyDescent="0.2">
      <c r="A318" s="12" t="str">
        <f t="shared" si="90"/>
        <v>2011-12APRILRX7</v>
      </c>
      <c r="B318" s="12">
        <f>VLOOKUP(G318,'Selection Sheet'!$C$17:$E$33, 3, 0)</f>
        <v>1</v>
      </c>
      <c r="C318" s="167" t="s">
        <v>55</v>
      </c>
      <c r="D318" s="167" t="s">
        <v>103</v>
      </c>
      <c r="E318" s="167" t="s">
        <v>112</v>
      </c>
      <c r="F318" s="167" t="s">
        <v>113</v>
      </c>
      <c r="G318" s="167" t="s">
        <v>44</v>
      </c>
      <c r="H318" s="167" t="s">
        <v>43</v>
      </c>
      <c r="I318" s="168">
        <v>21363</v>
      </c>
      <c r="J318" s="168">
        <v>28416</v>
      </c>
      <c r="K318" s="168" t="s">
        <v>106</v>
      </c>
      <c r="L318" s="168" t="s">
        <v>106</v>
      </c>
      <c r="M318" s="168" t="s">
        <v>205</v>
      </c>
      <c r="N318" s="168" t="s">
        <v>106</v>
      </c>
      <c r="O318" s="168" t="s">
        <v>106</v>
      </c>
      <c r="P318" s="168">
        <v>27173</v>
      </c>
      <c r="Q318" s="168">
        <v>28199</v>
      </c>
      <c r="R318" s="168">
        <v>818</v>
      </c>
      <c r="S318" s="168">
        <v>100791</v>
      </c>
      <c r="T318" s="168">
        <v>876</v>
      </c>
      <c r="U318" s="168">
        <v>2153</v>
      </c>
      <c r="V318" s="168">
        <v>753</v>
      </c>
      <c r="W318" s="168">
        <v>12955</v>
      </c>
      <c r="X318" s="168">
        <v>0</v>
      </c>
      <c r="Y318" s="168">
        <v>100791</v>
      </c>
      <c r="Z318" s="168">
        <v>1</v>
      </c>
      <c r="AA318" s="168">
        <v>1</v>
      </c>
      <c r="AB318" s="168">
        <v>18</v>
      </c>
      <c r="AC318" s="168">
        <v>4.1500000000000004</v>
      </c>
      <c r="AD318" s="168">
        <v>14.25</v>
      </c>
      <c r="AE318" s="168">
        <v>25.37</v>
      </c>
      <c r="AF318" s="168">
        <v>2153</v>
      </c>
      <c r="AG318" s="168">
        <v>71000</v>
      </c>
      <c r="AH318" s="168">
        <v>11286</v>
      </c>
      <c r="AI318" s="168">
        <v>67501</v>
      </c>
      <c r="AJ318" s="168" t="s">
        <v>205</v>
      </c>
      <c r="AK318" s="8"/>
      <c r="AM318" s="6">
        <f t="shared" si="133"/>
        <v>0</v>
      </c>
      <c r="AN318" s="4">
        <f t="shared" si="127"/>
        <v>4</v>
      </c>
    </row>
    <row r="319" spans="1:40" x14ac:dyDescent="0.2">
      <c r="A319" s="12" t="str">
        <f t="shared" si="90"/>
        <v>2011-12APRILRX8</v>
      </c>
      <c r="B319" s="12">
        <f>VLOOKUP(G319,'Selection Sheet'!$C$17:$E$33, 3, 0)</f>
        <v>1</v>
      </c>
      <c r="C319" s="167" t="s">
        <v>55</v>
      </c>
      <c r="D319" s="167" t="s">
        <v>103</v>
      </c>
      <c r="E319" s="167" t="s">
        <v>114</v>
      </c>
      <c r="F319" s="167" t="s">
        <v>115</v>
      </c>
      <c r="G319" s="167" t="s">
        <v>54</v>
      </c>
      <c r="H319" s="167" t="s">
        <v>53</v>
      </c>
      <c r="I319" s="168">
        <v>15590</v>
      </c>
      <c r="J319" s="168">
        <v>20168</v>
      </c>
      <c r="K319" s="168" t="s">
        <v>106</v>
      </c>
      <c r="L319" s="168" t="s">
        <v>106</v>
      </c>
      <c r="M319" s="168" t="s">
        <v>205</v>
      </c>
      <c r="N319" s="168" t="s">
        <v>106</v>
      </c>
      <c r="O319" s="168" t="s">
        <v>106</v>
      </c>
      <c r="P319" s="168">
        <v>19727</v>
      </c>
      <c r="Q319" s="168">
        <v>20134</v>
      </c>
      <c r="R319" s="168">
        <v>1062</v>
      </c>
      <c r="S319" s="168">
        <v>61824</v>
      </c>
      <c r="T319" s="168">
        <v>506</v>
      </c>
      <c r="U319" s="168">
        <v>1886</v>
      </c>
      <c r="V319" s="168">
        <v>702</v>
      </c>
      <c r="W319" s="168">
        <v>9313</v>
      </c>
      <c r="X319" s="168">
        <v>889</v>
      </c>
      <c r="Y319" s="168">
        <v>61824</v>
      </c>
      <c r="Z319" s="168">
        <v>1</v>
      </c>
      <c r="AA319" s="168">
        <v>35</v>
      </c>
      <c r="AB319" s="168">
        <v>96</v>
      </c>
      <c r="AC319" s="168">
        <v>5.37</v>
      </c>
      <c r="AD319" s="168">
        <v>12.75</v>
      </c>
      <c r="AE319" s="168">
        <v>19.43</v>
      </c>
      <c r="AF319" s="168">
        <v>1886</v>
      </c>
      <c r="AG319" s="168">
        <v>47018</v>
      </c>
      <c r="AH319" s="168">
        <v>10700</v>
      </c>
      <c r="AI319" s="168">
        <v>45132</v>
      </c>
      <c r="AJ319" s="168" t="s">
        <v>205</v>
      </c>
      <c r="AK319" s="8"/>
      <c r="AM319" s="6">
        <f t="shared" si="133"/>
        <v>61824</v>
      </c>
      <c r="AN319" s="4">
        <f t="shared" si="127"/>
        <v>4</v>
      </c>
    </row>
    <row r="320" spans="1:40" x14ac:dyDescent="0.2">
      <c r="A320" s="12" t="str">
        <f t="shared" si="90"/>
        <v>2011-12APRILRX9</v>
      </c>
      <c r="B320" s="12">
        <f>VLOOKUP(G320,'Selection Sheet'!$C$17:$E$33, 3, 0)</f>
        <v>3</v>
      </c>
      <c r="C320" s="167" t="s">
        <v>55</v>
      </c>
      <c r="D320" s="167" t="s">
        <v>103</v>
      </c>
      <c r="E320" s="167" t="s">
        <v>116</v>
      </c>
      <c r="F320" s="167" t="s">
        <v>117</v>
      </c>
      <c r="G320" s="167" t="s">
        <v>24</v>
      </c>
      <c r="H320" s="167" t="s">
        <v>23</v>
      </c>
      <c r="I320" s="168">
        <v>13711</v>
      </c>
      <c r="J320" s="168">
        <v>18247</v>
      </c>
      <c r="K320" s="168" t="s">
        <v>106</v>
      </c>
      <c r="L320" s="168" t="s">
        <v>106</v>
      </c>
      <c r="M320" s="168" t="s">
        <v>205</v>
      </c>
      <c r="N320" s="168" t="s">
        <v>106</v>
      </c>
      <c r="O320" s="168" t="s">
        <v>106</v>
      </c>
      <c r="P320" s="168">
        <v>17113</v>
      </c>
      <c r="Q320" s="168">
        <v>18220</v>
      </c>
      <c r="R320" s="168">
        <v>1029</v>
      </c>
      <c r="S320" s="168">
        <v>58767</v>
      </c>
      <c r="T320" s="168">
        <v>131</v>
      </c>
      <c r="U320" s="168">
        <v>2246</v>
      </c>
      <c r="V320" s="168">
        <v>918</v>
      </c>
      <c r="W320" s="168">
        <v>14334</v>
      </c>
      <c r="X320" s="168">
        <v>34</v>
      </c>
      <c r="Y320" s="168">
        <v>58767</v>
      </c>
      <c r="Z320" s="168">
        <v>2</v>
      </c>
      <c r="AA320" s="168">
        <v>42</v>
      </c>
      <c r="AB320" s="168">
        <v>89</v>
      </c>
      <c r="AC320" s="168">
        <v>5.63</v>
      </c>
      <c r="AD320" s="168">
        <v>17.5</v>
      </c>
      <c r="AE320" s="168">
        <v>28.97</v>
      </c>
      <c r="AF320" s="168">
        <v>2246</v>
      </c>
      <c r="AG320" s="168">
        <v>46764</v>
      </c>
      <c r="AH320" s="168">
        <v>18226</v>
      </c>
      <c r="AI320" s="168">
        <v>44427</v>
      </c>
      <c r="AJ320" s="168" t="s">
        <v>205</v>
      </c>
      <c r="AK320" s="8"/>
      <c r="AM320" s="6">
        <f t="shared" si="133"/>
        <v>58767</v>
      </c>
      <c r="AN320" s="4">
        <f t="shared" si="127"/>
        <v>4</v>
      </c>
    </row>
    <row r="321" spans="1:40" x14ac:dyDescent="0.2">
      <c r="A321" s="12" t="str">
        <f t="shared" si="90"/>
        <v>2011-12APRILRYA</v>
      </c>
      <c r="B321" s="12">
        <f>VLOOKUP(G321,'Selection Sheet'!$C$17:$E$33, 3, 0)</f>
        <v>3</v>
      </c>
      <c r="C321" s="167" t="s">
        <v>55</v>
      </c>
      <c r="D321" s="167" t="s">
        <v>103</v>
      </c>
      <c r="E321" s="167" t="s">
        <v>118</v>
      </c>
      <c r="F321" s="167" t="s">
        <v>119</v>
      </c>
      <c r="G321" s="167" t="s">
        <v>52</v>
      </c>
      <c r="H321" s="167" t="s">
        <v>51</v>
      </c>
      <c r="I321" s="168">
        <v>16705</v>
      </c>
      <c r="J321" s="168">
        <v>21510</v>
      </c>
      <c r="K321" s="168" t="s">
        <v>106</v>
      </c>
      <c r="L321" s="168" t="s">
        <v>106</v>
      </c>
      <c r="M321" s="168" t="s">
        <v>205</v>
      </c>
      <c r="N321" s="168" t="s">
        <v>106</v>
      </c>
      <c r="O321" s="168" t="s">
        <v>106</v>
      </c>
      <c r="P321" s="168">
        <v>21115</v>
      </c>
      <c r="Q321" s="168">
        <v>21510</v>
      </c>
      <c r="R321" s="168">
        <v>101</v>
      </c>
      <c r="S321" s="168">
        <v>66902</v>
      </c>
      <c r="T321" s="168">
        <v>1012</v>
      </c>
      <c r="U321" s="168">
        <v>3323</v>
      </c>
      <c r="V321" s="168">
        <v>765</v>
      </c>
      <c r="W321" s="168">
        <v>17937</v>
      </c>
      <c r="X321" s="168">
        <v>0</v>
      </c>
      <c r="Y321" s="168">
        <v>66902</v>
      </c>
      <c r="Z321" s="168">
        <v>1</v>
      </c>
      <c r="AA321" s="168">
        <v>1</v>
      </c>
      <c r="AB321" s="168">
        <v>10</v>
      </c>
      <c r="AC321" s="168">
        <v>5.57</v>
      </c>
      <c r="AD321" s="168">
        <v>13.58</v>
      </c>
      <c r="AE321" s="168">
        <v>20.650000000000002</v>
      </c>
      <c r="AF321" s="168">
        <v>3323</v>
      </c>
      <c r="AG321" s="168">
        <v>58986</v>
      </c>
      <c r="AH321" s="168">
        <v>18297</v>
      </c>
      <c r="AI321" s="168">
        <v>55663</v>
      </c>
      <c r="AJ321" s="168" t="s">
        <v>205</v>
      </c>
      <c r="AK321" s="8"/>
      <c r="AM321" s="6">
        <f t="shared" si="133"/>
        <v>0</v>
      </c>
      <c r="AN321" s="4">
        <f t="shared" si="127"/>
        <v>4</v>
      </c>
    </row>
    <row r="322" spans="1:40" x14ac:dyDescent="0.2">
      <c r="A322" s="12" t="str">
        <f t="shared" si="90"/>
        <v>2011-12APRILRYC</v>
      </c>
      <c r="B322" s="12">
        <f>VLOOKUP(G322,'Selection Sheet'!$C$17:$E$33, 3, 0)</f>
        <v>3</v>
      </c>
      <c r="C322" s="167" t="s">
        <v>55</v>
      </c>
      <c r="D322" s="167" t="s">
        <v>103</v>
      </c>
      <c r="E322" s="167" t="s">
        <v>120</v>
      </c>
      <c r="F322" s="167" t="s">
        <v>121</v>
      </c>
      <c r="G322" s="167" t="s">
        <v>27</v>
      </c>
      <c r="H322" s="167" t="s">
        <v>26</v>
      </c>
      <c r="I322" s="168">
        <v>14407</v>
      </c>
      <c r="J322" s="168">
        <v>19071</v>
      </c>
      <c r="K322" s="168" t="s">
        <v>106</v>
      </c>
      <c r="L322" s="168" t="s">
        <v>106</v>
      </c>
      <c r="M322" s="168" t="s">
        <v>205</v>
      </c>
      <c r="N322" s="168" t="s">
        <v>106</v>
      </c>
      <c r="O322" s="168" t="s">
        <v>106</v>
      </c>
      <c r="P322" s="168">
        <v>18141</v>
      </c>
      <c r="Q322" s="168">
        <v>18907</v>
      </c>
      <c r="R322" s="168">
        <v>1277</v>
      </c>
      <c r="S322" s="168">
        <v>69982</v>
      </c>
      <c r="T322" s="168">
        <v>0</v>
      </c>
      <c r="U322" s="168">
        <v>1914</v>
      </c>
      <c r="V322" s="168">
        <v>650</v>
      </c>
      <c r="W322" s="168">
        <v>20707</v>
      </c>
      <c r="X322" s="168">
        <v>0</v>
      </c>
      <c r="Y322" s="168">
        <v>69982</v>
      </c>
      <c r="Z322" s="168">
        <v>3</v>
      </c>
      <c r="AA322" s="168">
        <v>24</v>
      </c>
      <c r="AB322" s="168">
        <v>63</v>
      </c>
      <c r="AC322" s="168">
        <v>4.6000000000000005</v>
      </c>
      <c r="AD322" s="168">
        <v>15.33</v>
      </c>
      <c r="AE322" s="168">
        <v>22.98</v>
      </c>
      <c r="AF322" s="168">
        <v>1914</v>
      </c>
      <c r="AG322" s="168">
        <v>53804</v>
      </c>
      <c r="AH322" s="168">
        <v>25306</v>
      </c>
      <c r="AI322" s="168">
        <v>52803</v>
      </c>
      <c r="AJ322" s="168" t="s">
        <v>205</v>
      </c>
      <c r="AK322" s="8"/>
      <c r="AM322" s="6">
        <f t="shared" si="133"/>
        <v>0</v>
      </c>
      <c r="AN322" s="4">
        <f t="shared" si="127"/>
        <v>4</v>
      </c>
    </row>
    <row r="323" spans="1:40" x14ac:dyDescent="0.2">
      <c r="A323" s="12" t="str">
        <f t="shared" si="90"/>
        <v>2011-12APRILRYD</v>
      </c>
      <c r="B323" s="12">
        <f>VLOOKUP(G323,'Selection Sheet'!$C$17:$E$33, 3, 0)</f>
        <v>2</v>
      </c>
      <c r="C323" s="167" t="s">
        <v>55</v>
      </c>
      <c r="D323" s="167" t="s">
        <v>103</v>
      </c>
      <c r="E323" s="167" t="s">
        <v>122</v>
      </c>
      <c r="F323" s="167" t="s">
        <v>123</v>
      </c>
      <c r="G323" s="167" t="s">
        <v>48</v>
      </c>
      <c r="H323" s="167" t="s">
        <v>47</v>
      </c>
      <c r="I323" s="168">
        <v>11544</v>
      </c>
      <c r="J323" s="168">
        <v>15217</v>
      </c>
      <c r="K323" s="168" t="s">
        <v>106</v>
      </c>
      <c r="L323" s="168" t="s">
        <v>106</v>
      </c>
      <c r="M323" s="168" t="s">
        <v>205</v>
      </c>
      <c r="N323" s="168" t="s">
        <v>106</v>
      </c>
      <c r="O323" s="168" t="s">
        <v>106</v>
      </c>
      <c r="P323" s="168">
        <v>14924</v>
      </c>
      <c r="Q323" s="168">
        <v>15217</v>
      </c>
      <c r="R323" s="168">
        <v>412</v>
      </c>
      <c r="S323" s="168">
        <v>45808</v>
      </c>
      <c r="T323" s="168">
        <v>34</v>
      </c>
      <c r="U323" s="168">
        <v>1359</v>
      </c>
      <c r="V323" s="168">
        <v>412</v>
      </c>
      <c r="W323" s="168">
        <v>14465</v>
      </c>
      <c r="X323" s="168">
        <v>0</v>
      </c>
      <c r="Y323" s="168">
        <v>45808</v>
      </c>
      <c r="Z323" s="168">
        <v>3</v>
      </c>
      <c r="AA323" s="168">
        <v>16</v>
      </c>
      <c r="AB323" s="168">
        <v>51</v>
      </c>
      <c r="AC323" s="168">
        <v>5.63</v>
      </c>
      <c r="AD323" s="168">
        <v>16.27</v>
      </c>
      <c r="AE323" s="168">
        <v>24.5</v>
      </c>
      <c r="AF323" s="168">
        <v>1360</v>
      </c>
      <c r="AG323" s="168">
        <v>44198</v>
      </c>
      <c r="AH323" s="168">
        <v>16057</v>
      </c>
      <c r="AI323" s="168">
        <v>44198</v>
      </c>
      <c r="AJ323" s="168" t="s">
        <v>205</v>
      </c>
      <c r="AK323" s="8"/>
      <c r="AM323" s="6">
        <f t="shared" si="133"/>
        <v>0</v>
      </c>
      <c r="AN323" s="4">
        <f t="shared" si="127"/>
        <v>4</v>
      </c>
    </row>
    <row r="324" spans="1:40" x14ac:dyDescent="0.2">
      <c r="A324" s="12" t="str">
        <f t="shared" si="90"/>
        <v>2011-12APRILRYE</v>
      </c>
      <c r="B324" s="12">
        <f>VLOOKUP(G324,'Selection Sheet'!$C$17:$E$33, 3, 0)</f>
        <v>2</v>
      </c>
      <c r="C324" s="167" t="s">
        <v>55</v>
      </c>
      <c r="D324" s="167" t="s">
        <v>103</v>
      </c>
      <c r="E324" s="167" t="s">
        <v>104</v>
      </c>
      <c r="F324" s="167" t="s">
        <v>105</v>
      </c>
      <c r="G324" s="167" t="s">
        <v>46</v>
      </c>
      <c r="H324" s="167" t="s">
        <v>45</v>
      </c>
      <c r="I324" s="168">
        <v>6782</v>
      </c>
      <c r="J324" s="168">
        <v>8389</v>
      </c>
      <c r="K324" s="168" t="s">
        <v>106</v>
      </c>
      <c r="L324" s="168" t="s">
        <v>106</v>
      </c>
      <c r="M324" s="168" t="s">
        <v>205</v>
      </c>
      <c r="N324" s="168" t="s">
        <v>106</v>
      </c>
      <c r="O324" s="168" t="s">
        <v>106</v>
      </c>
      <c r="P324" s="168">
        <v>8100</v>
      </c>
      <c r="Q324" s="168">
        <v>8377</v>
      </c>
      <c r="R324" s="168">
        <v>0</v>
      </c>
      <c r="S324" s="168">
        <v>0</v>
      </c>
      <c r="T324" s="168">
        <v>238</v>
      </c>
      <c r="U324" s="168">
        <v>1759</v>
      </c>
      <c r="V324" s="168">
        <v>668</v>
      </c>
      <c r="W324" s="168">
        <v>11248</v>
      </c>
      <c r="X324" s="168">
        <v>0</v>
      </c>
      <c r="Y324" s="168">
        <v>0</v>
      </c>
      <c r="Z324" s="168">
        <v>3</v>
      </c>
      <c r="AA324" s="168">
        <v>18</v>
      </c>
      <c r="AB324" s="168">
        <v>75</v>
      </c>
      <c r="AC324" s="168">
        <v>5.8500000000000005</v>
      </c>
      <c r="AD324" s="168">
        <v>16.45</v>
      </c>
      <c r="AE324" s="168">
        <v>26.55</v>
      </c>
      <c r="AF324" s="168">
        <v>1759</v>
      </c>
      <c r="AG324" s="168">
        <v>30657</v>
      </c>
      <c r="AH324" s="168">
        <v>11443</v>
      </c>
      <c r="AI324" s="168">
        <v>28888</v>
      </c>
      <c r="AJ324" s="168" t="s">
        <v>205</v>
      </c>
      <c r="AK324" s="8"/>
      <c r="AM324" s="6">
        <f t="shared" si="133"/>
        <v>0</v>
      </c>
      <c r="AN324" s="4">
        <f t="shared" si="127"/>
        <v>4</v>
      </c>
    </row>
    <row r="325" spans="1:40" x14ac:dyDescent="0.2">
      <c r="A325" s="12" t="str">
        <f t="shared" si="90"/>
        <v>2011-12APRILRYF</v>
      </c>
      <c r="B325" s="12">
        <f>VLOOKUP(G325,'Selection Sheet'!$C$17:$E$33, 3, 0)</f>
        <v>2</v>
      </c>
      <c r="C325" s="167" t="s">
        <v>55</v>
      </c>
      <c r="D325" s="167" t="s">
        <v>103</v>
      </c>
      <c r="E325" s="167" t="s">
        <v>109</v>
      </c>
      <c r="F325" s="167" t="s">
        <v>31</v>
      </c>
      <c r="G325" s="167" t="s">
        <v>50</v>
      </c>
      <c r="H325" s="167" t="s">
        <v>49</v>
      </c>
      <c r="I325" s="168">
        <v>10008</v>
      </c>
      <c r="J325" s="168">
        <v>12972</v>
      </c>
      <c r="K325" s="168" t="s">
        <v>106</v>
      </c>
      <c r="L325" s="168" t="s">
        <v>106</v>
      </c>
      <c r="M325" s="168" t="s">
        <v>205</v>
      </c>
      <c r="N325" s="168" t="s">
        <v>106</v>
      </c>
      <c r="O325" s="168" t="s">
        <v>106</v>
      </c>
      <c r="P325" s="168">
        <v>12497</v>
      </c>
      <c r="Q325" s="168">
        <v>12965</v>
      </c>
      <c r="R325" s="168">
        <v>3038</v>
      </c>
      <c r="S325" s="168">
        <v>42297</v>
      </c>
      <c r="T325" s="168">
        <v>280</v>
      </c>
      <c r="U325" s="168">
        <v>1687</v>
      </c>
      <c r="V325" s="168">
        <v>636</v>
      </c>
      <c r="W325" s="168">
        <v>10497</v>
      </c>
      <c r="X325" s="168">
        <v>0</v>
      </c>
      <c r="Y325" s="168">
        <v>42297</v>
      </c>
      <c r="Z325" s="168">
        <v>2</v>
      </c>
      <c r="AA325" s="168">
        <v>42</v>
      </c>
      <c r="AB325" s="168">
        <v>109</v>
      </c>
      <c r="AC325" s="168">
        <v>5.1000000000000005</v>
      </c>
      <c r="AD325" s="168">
        <v>16.899999999999999</v>
      </c>
      <c r="AE325" s="168">
        <v>25.7</v>
      </c>
      <c r="AF325" s="168">
        <v>1687</v>
      </c>
      <c r="AG325" s="168">
        <v>28069</v>
      </c>
      <c r="AH325" s="168">
        <v>12012</v>
      </c>
      <c r="AI325" s="168">
        <v>25050</v>
      </c>
      <c r="AJ325" s="168" t="s">
        <v>205</v>
      </c>
      <c r="AK325" s="8"/>
      <c r="AM325" s="6">
        <f t="shared" si="133"/>
        <v>0</v>
      </c>
      <c r="AN325" s="4">
        <f t="shared" si="127"/>
        <v>4</v>
      </c>
    </row>
    <row r="326" spans="1:40" x14ac:dyDescent="0.2">
      <c r="A326" s="12" t="str">
        <f t="shared" si="90"/>
        <v>2011-12AUGUSTR1F</v>
      </c>
      <c r="B326" s="12">
        <f>VLOOKUP(G326,'Selection Sheet'!$C$17:$E$33, 3, 0)</f>
        <v>2</v>
      </c>
      <c r="C326" s="167" t="s">
        <v>55</v>
      </c>
      <c r="D326" s="167" t="s">
        <v>127</v>
      </c>
      <c r="E326" s="167" t="s">
        <v>104</v>
      </c>
      <c r="F326" s="167" t="s">
        <v>105</v>
      </c>
      <c r="G326" s="167" t="s">
        <v>35</v>
      </c>
      <c r="H326" s="167" t="s">
        <v>32</v>
      </c>
      <c r="I326" s="168">
        <v>412</v>
      </c>
      <c r="J326" s="168">
        <v>546</v>
      </c>
      <c r="K326" s="168" t="s">
        <v>106</v>
      </c>
      <c r="L326" s="168" t="s">
        <v>106</v>
      </c>
      <c r="M326" s="168" t="s">
        <v>205</v>
      </c>
      <c r="N326" s="168" t="s">
        <v>106</v>
      </c>
      <c r="O326" s="168" t="s">
        <v>106</v>
      </c>
      <c r="P326" s="168">
        <v>485</v>
      </c>
      <c r="Q326" s="168">
        <v>499</v>
      </c>
      <c r="R326" s="168">
        <v>47</v>
      </c>
      <c r="S326" s="168">
        <v>2159</v>
      </c>
      <c r="T326" s="168">
        <v>11</v>
      </c>
      <c r="U326" s="168">
        <v>225</v>
      </c>
      <c r="V326" s="168">
        <v>12</v>
      </c>
      <c r="W326" s="168">
        <v>469</v>
      </c>
      <c r="X326" s="168">
        <v>12</v>
      </c>
      <c r="Y326" s="168">
        <v>2159</v>
      </c>
      <c r="Z326" s="168">
        <v>4</v>
      </c>
      <c r="AA326" s="168">
        <v>7</v>
      </c>
      <c r="AB326" s="168">
        <v>9</v>
      </c>
      <c r="AC326" s="168">
        <v>6</v>
      </c>
      <c r="AD326" s="168">
        <v>18</v>
      </c>
      <c r="AE326" s="168">
        <v>24</v>
      </c>
      <c r="AF326" s="168">
        <v>225</v>
      </c>
      <c r="AG326" s="168">
        <v>1768</v>
      </c>
      <c r="AH326" s="168">
        <v>507</v>
      </c>
      <c r="AI326" s="168">
        <v>1543</v>
      </c>
      <c r="AJ326" s="168">
        <v>1074</v>
      </c>
      <c r="AK326" s="8"/>
      <c r="AM326" s="6">
        <f t="shared" si="133"/>
        <v>2159</v>
      </c>
      <c r="AN326" s="4">
        <f t="shared" si="127"/>
        <v>8</v>
      </c>
    </row>
    <row r="327" spans="1:40" x14ac:dyDescent="0.2">
      <c r="A327" s="12" t="str">
        <f t="shared" si="90"/>
        <v>2011-12AUGUSTRRU</v>
      </c>
      <c r="B327" s="12">
        <f>VLOOKUP(G327,'Selection Sheet'!$C$17:$E$33, 3, 0)</f>
        <v>4</v>
      </c>
      <c r="C327" s="167" t="s">
        <v>55</v>
      </c>
      <c r="D327" s="167" t="s">
        <v>127</v>
      </c>
      <c r="E327" s="167" t="s">
        <v>107</v>
      </c>
      <c r="F327" s="167" t="s">
        <v>108</v>
      </c>
      <c r="G327" s="167" t="s">
        <v>38</v>
      </c>
      <c r="H327" s="167" t="s">
        <v>37</v>
      </c>
      <c r="I327" s="168">
        <v>23203</v>
      </c>
      <c r="J327" s="168">
        <v>29768</v>
      </c>
      <c r="K327" s="168" t="s">
        <v>106</v>
      </c>
      <c r="L327" s="168" t="s">
        <v>106</v>
      </c>
      <c r="M327" s="168" t="s">
        <v>205</v>
      </c>
      <c r="N327" s="168" t="s">
        <v>106</v>
      </c>
      <c r="O327" s="168" t="s">
        <v>106</v>
      </c>
      <c r="P327" s="168">
        <v>28745</v>
      </c>
      <c r="Q327" s="168">
        <v>28935</v>
      </c>
      <c r="R327" s="168">
        <v>55</v>
      </c>
      <c r="S327" s="168">
        <v>112353</v>
      </c>
      <c r="T327" s="168">
        <v>259</v>
      </c>
      <c r="U327" s="168">
        <v>5824</v>
      </c>
      <c r="V327" s="168">
        <v>974</v>
      </c>
      <c r="W327" s="168">
        <v>19028</v>
      </c>
      <c r="X327" s="168">
        <v>3496</v>
      </c>
      <c r="Y327" s="168">
        <v>112353</v>
      </c>
      <c r="Z327" s="168">
        <v>0</v>
      </c>
      <c r="AA327" s="168">
        <v>2</v>
      </c>
      <c r="AB327" s="168">
        <v>37</v>
      </c>
      <c r="AC327" s="168">
        <v>5.4</v>
      </c>
      <c r="AD327" s="168">
        <v>11.700000000000001</v>
      </c>
      <c r="AE327" s="168">
        <v>18.100000000000001</v>
      </c>
      <c r="AF327" s="168">
        <v>5824</v>
      </c>
      <c r="AG327" s="168">
        <v>89534</v>
      </c>
      <c r="AH327" s="168">
        <v>23526</v>
      </c>
      <c r="AI327" s="168">
        <v>83710</v>
      </c>
      <c r="AJ327" s="168">
        <v>64038</v>
      </c>
      <c r="AK327" s="8"/>
      <c r="AM327" s="6">
        <f t="shared" si="133"/>
        <v>112353</v>
      </c>
      <c r="AN327" s="4">
        <f t="shared" si="127"/>
        <v>8</v>
      </c>
    </row>
    <row r="328" spans="1:40" x14ac:dyDescent="0.2">
      <c r="A328" s="12" t="str">
        <f t="shared" ref="A328:A391" si="134">C328&amp;D328&amp;G328</f>
        <v>2011-12AUGUSTRX5</v>
      </c>
      <c r="B328" s="12">
        <f>VLOOKUP(G328,'Selection Sheet'!$C$17:$E$33, 3, 0)</f>
        <v>2</v>
      </c>
      <c r="C328" s="167" t="s">
        <v>55</v>
      </c>
      <c r="D328" s="167" t="s">
        <v>127</v>
      </c>
      <c r="E328" s="167" t="s">
        <v>109</v>
      </c>
      <c r="F328" s="167" t="s">
        <v>31</v>
      </c>
      <c r="G328" s="167" t="s">
        <v>30</v>
      </c>
      <c r="H328" s="167" t="s">
        <v>29</v>
      </c>
      <c r="I328" s="168">
        <v>6189</v>
      </c>
      <c r="J328" s="168">
        <v>7978</v>
      </c>
      <c r="K328" s="168" t="s">
        <v>106</v>
      </c>
      <c r="L328" s="168" t="s">
        <v>106</v>
      </c>
      <c r="M328" s="168" t="s">
        <v>205</v>
      </c>
      <c r="N328" s="168" t="s">
        <v>106</v>
      </c>
      <c r="O328" s="168" t="s">
        <v>106</v>
      </c>
      <c r="P328" s="168">
        <v>7681</v>
      </c>
      <c r="Q328" s="168">
        <v>7696</v>
      </c>
      <c r="R328" s="168">
        <v>227</v>
      </c>
      <c r="S328" s="168">
        <v>27754</v>
      </c>
      <c r="T328" s="168">
        <v>90</v>
      </c>
      <c r="U328" s="168">
        <v>987</v>
      </c>
      <c r="V328" s="168">
        <v>224</v>
      </c>
      <c r="W328" s="168">
        <v>6888</v>
      </c>
      <c r="X328" s="168">
        <v>32</v>
      </c>
      <c r="Y328" s="168">
        <v>27754</v>
      </c>
      <c r="Z328" s="168">
        <v>1</v>
      </c>
      <c r="AA328" s="168">
        <v>1.5</v>
      </c>
      <c r="AB328" s="168">
        <v>50</v>
      </c>
      <c r="AC328" s="168">
        <v>5.4</v>
      </c>
      <c r="AD328" s="168">
        <v>13.9</v>
      </c>
      <c r="AE328" s="168">
        <v>21.2</v>
      </c>
      <c r="AF328" s="168">
        <v>987</v>
      </c>
      <c r="AG328" s="168">
        <v>17121</v>
      </c>
      <c r="AH328" s="168">
        <v>7550</v>
      </c>
      <c r="AI328" s="168">
        <v>16455</v>
      </c>
      <c r="AJ328" s="168">
        <v>14359</v>
      </c>
      <c r="AK328" s="8"/>
      <c r="AM328" s="6">
        <f t="shared" si="133"/>
        <v>27754</v>
      </c>
      <c r="AN328" s="4">
        <f t="shared" si="127"/>
        <v>8</v>
      </c>
    </row>
    <row r="329" spans="1:40" x14ac:dyDescent="0.2">
      <c r="A329" s="12" t="str">
        <f t="shared" si="134"/>
        <v>2011-12AUGUSTRX6</v>
      </c>
      <c r="B329" s="12">
        <f>VLOOKUP(G329,'Selection Sheet'!$C$17:$E$33, 3, 0)</f>
        <v>1</v>
      </c>
      <c r="C329" s="167" t="s">
        <v>55</v>
      </c>
      <c r="D329" s="167" t="s">
        <v>127</v>
      </c>
      <c r="E329" s="167" t="s">
        <v>110</v>
      </c>
      <c r="F329" s="167" t="s">
        <v>111</v>
      </c>
      <c r="G329" s="167" t="s">
        <v>41</v>
      </c>
      <c r="H329" s="167" t="s">
        <v>40</v>
      </c>
      <c r="I329" s="168">
        <v>9551</v>
      </c>
      <c r="J329" s="168">
        <v>12129</v>
      </c>
      <c r="K329" s="168" t="s">
        <v>106</v>
      </c>
      <c r="L329" s="168" t="s">
        <v>106</v>
      </c>
      <c r="M329" s="168" t="s">
        <v>205</v>
      </c>
      <c r="N329" s="168" t="s">
        <v>106</v>
      </c>
      <c r="O329" s="168" t="s">
        <v>106</v>
      </c>
      <c r="P329" s="168">
        <v>11970</v>
      </c>
      <c r="Q329" s="168">
        <v>12125</v>
      </c>
      <c r="R329" s="168">
        <v>305</v>
      </c>
      <c r="S329" s="168">
        <v>38558</v>
      </c>
      <c r="T329" s="168">
        <v>110</v>
      </c>
      <c r="U329" s="168">
        <v>823</v>
      </c>
      <c r="V329" s="168">
        <v>324</v>
      </c>
      <c r="W329" s="168">
        <v>5965</v>
      </c>
      <c r="X329" s="168">
        <v>0</v>
      </c>
      <c r="Y329" s="168">
        <v>38558</v>
      </c>
      <c r="Z329" s="168">
        <v>1</v>
      </c>
      <c r="AA329" s="168">
        <v>1</v>
      </c>
      <c r="AB329" s="168">
        <v>30</v>
      </c>
      <c r="AC329" s="168">
        <v>5.266666667</v>
      </c>
      <c r="AD329" s="168">
        <v>13.47083333</v>
      </c>
      <c r="AE329" s="168">
        <v>20.256666670000001</v>
      </c>
      <c r="AF329" s="168">
        <v>823</v>
      </c>
      <c r="AG329" s="168">
        <v>25705</v>
      </c>
      <c r="AH329" s="168">
        <v>8381</v>
      </c>
      <c r="AI329" s="168">
        <v>25664</v>
      </c>
      <c r="AJ329" s="168">
        <v>24692</v>
      </c>
      <c r="AK329" s="8"/>
      <c r="AM329" s="6">
        <f t="shared" si="133"/>
        <v>0</v>
      </c>
      <c r="AN329" s="4">
        <f t="shared" si="127"/>
        <v>8</v>
      </c>
    </row>
    <row r="330" spans="1:40" x14ac:dyDescent="0.2">
      <c r="A330" s="12" t="str">
        <f t="shared" si="134"/>
        <v>2011-12AUGUSTRX7</v>
      </c>
      <c r="B330" s="12">
        <f>VLOOKUP(G330,'Selection Sheet'!$C$17:$E$33, 3, 0)</f>
        <v>1</v>
      </c>
      <c r="C330" s="167" t="s">
        <v>55</v>
      </c>
      <c r="D330" s="167" t="s">
        <v>127</v>
      </c>
      <c r="E330" s="167" t="s">
        <v>112</v>
      </c>
      <c r="F330" s="167" t="s">
        <v>113</v>
      </c>
      <c r="G330" s="167" t="s">
        <v>44</v>
      </c>
      <c r="H330" s="167" t="s">
        <v>43</v>
      </c>
      <c r="I330" s="168">
        <v>22289</v>
      </c>
      <c r="J330" s="168">
        <v>27585</v>
      </c>
      <c r="K330" s="168" t="s">
        <v>106</v>
      </c>
      <c r="L330" s="168" t="s">
        <v>106</v>
      </c>
      <c r="M330" s="168" t="s">
        <v>205</v>
      </c>
      <c r="N330" s="168" t="s">
        <v>106</v>
      </c>
      <c r="O330" s="168" t="s">
        <v>106</v>
      </c>
      <c r="P330" s="168">
        <v>26297</v>
      </c>
      <c r="Q330" s="168">
        <v>27214</v>
      </c>
      <c r="R330" s="168">
        <v>755</v>
      </c>
      <c r="S330" s="168">
        <v>96550</v>
      </c>
      <c r="T330" s="168">
        <v>880</v>
      </c>
      <c r="U330" s="168">
        <v>2295</v>
      </c>
      <c r="V330" s="168">
        <v>815</v>
      </c>
      <c r="W330" s="168">
        <v>13263</v>
      </c>
      <c r="X330" s="168">
        <v>0</v>
      </c>
      <c r="Y330" s="168">
        <v>96550</v>
      </c>
      <c r="Z330" s="168">
        <v>1</v>
      </c>
      <c r="AA330" s="168">
        <v>3</v>
      </c>
      <c r="AB330" s="168">
        <v>6</v>
      </c>
      <c r="AC330" s="168">
        <v>4.68</v>
      </c>
      <c r="AD330" s="168">
        <v>12.38</v>
      </c>
      <c r="AE330" s="168">
        <v>21.23</v>
      </c>
      <c r="AF330" s="168">
        <v>2295</v>
      </c>
      <c r="AG330" s="168">
        <v>69539</v>
      </c>
      <c r="AH330" s="168">
        <v>13595</v>
      </c>
      <c r="AI330" s="168">
        <v>67911</v>
      </c>
      <c r="AJ330" s="168">
        <v>62584</v>
      </c>
      <c r="AK330" s="8"/>
      <c r="AM330" s="6">
        <f t="shared" si="133"/>
        <v>0</v>
      </c>
      <c r="AN330" s="4">
        <f t="shared" si="127"/>
        <v>8</v>
      </c>
    </row>
    <row r="331" spans="1:40" x14ac:dyDescent="0.2">
      <c r="A331" s="12" t="str">
        <f t="shared" si="134"/>
        <v>2011-12AUGUSTRX8</v>
      </c>
      <c r="B331" s="12">
        <f>VLOOKUP(G331,'Selection Sheet'!$C$17:$E$33, 3, 0)</f>
        <v>1</v>
      </c>
      <c r="C331" s="167" t="s">
        <v>55</v>
      </c>
      <c r="D331" s="167" t="s">
        <v>127</v>
      </c>
      <c r="E331" s="167" t="s">
        <v>114</v>
      </c>
      <c r="F331" s="167" t="s">
        <v>115</v>
      </c>
      <c r="G331" s="167" t="s">
        <v>54</v>
      </c>
      <c r="H331" s="167" t="s">
        <v>53</v>
      </c>
      <c r="I331" s="168">
        <v>14932</v>
      </c>
      <c r="J331" s="168">
        <v>19743</v>
      </c>
      <c r="K331" s="168" t="s">
        <v>106</v>
      </c>
      <c r="L331" s="168" t="s">
        <v>106</v>
      </c>
      <c r="M331" s="168" t="s">
        <v>205</v>
      </c>
      <c r="N331" s="168" t="s">
        <v>106</v>
      </c>
      <c r="O331" s="168" t="s">
        <v>106</v>
      </c>
      <c r="P331" s="168">
        <v>19304</v>
      </c>
      <c r="Q331" s="168">
        <v>19716</v>
      </c>
      <c r="R331" s="168">
        <v>682</v>
      </c>
      <c r="S331" s="168">
        <v>59725</v>
      </c>
      <c r="T331" s="168">
        <v>464</v>
      </c>
      <c r="U331" s="168">
        <v>1870</v>
      </c>
      <c r="V331" s="168">
        <v>742</v>
      </c>
      <c r="W331" s="168">
        <v>9120</v>
      </c>
      <c r="X331" s="168">
        <v>729</v>
      </c>
      <c r="Y331" s="168">
        <v>59725</v>
      </c>
      <c r="Z331" s="168">
        <v>1</v>
      </c>
      <c r="AA331" s="168">
        <v>5</v>
      </c>
      <c r="AB331" s="168">
        <v>73</v>
      </c>
      <c r="AC331" s="168">
        <v>5.22</v>
      </c>
      <c r="AD331" s="168">
        <v>12.76</v>
      </c>
      <c r="AE331" s="168">
        <v>19.490000000000002</v>
      </c>
      <c r="AF331" s="168">
        <v>1870</v>
      </c>
      <c r="AG331" s="168">
        <v>46242</v>
      </c>
      <c r="AH331" s="168">
        <v>10713</v>
      </c>
      <c r="AI331" s="168">
        <v>44316</v>
      </c>
      <c r="AJ331" s="168">
        <v>38715</v>
      </c>
      <c r="AK331" s="8"/>
      <c r="AM331" s="6">
        <f t="shared" si="133"/>
        <v>59725</v>
      </c>
      <c r="AN331" s="4">
        <f t="shared" si="127"/>
        <v>8</v>
      </c>
    </row>
    <row r="332" spans="1:40" x14ac:dyDescent="0.2">
      <c r="A332" s="12" t="str">
        <f t="shared" si="134"/>
        <v>2011-12AUGUSTRX9</v>
      </c>
      <c r="B332" s="12">
        <f>VLOOKUP(G332,'Selection Sheet'!$C$17:$E$33, 3, 0)</f>
        <v>3</v>
      </c>
      <c r="C332" s="167" t="s">
        <v>55</v>
      </c>
      <c r="D332" s="167" t="s">
        <v>127</v>
      </c>
      <c r="E332" s="167" t="s">
        <v>116</v>
      </c>
      <c r="F332" s="167" t="s">
        <v>117</v>
      </c>
      <c r="G332" s="167" t="s">
        <v>24</v>
      </c>
      <c r="H332" s="167" t="s">
        <v>23</v>
      </c>
      <c r="I332" s="168">
        <v>13402</v>
      </c>
      <c r="J332" s="168">
        <v>18007</v>
      </c>
      <c r="K332" s="168" t="s">
        <v>106</v>
      </c>
      <c r="L332" s="168" t="s">
        <v>106</v>
      </c>
      <c r="M332" s="168" t="s">
        <v>205</v>
      </c>
      <c r="N332" s="168" t="s">
        <v>106</v>
      </c>
      <c r="O332" s="168" t="s">
        <v>106</v>
      </c>
      <c r="P332" s="168">
        <v>16596</v>
      </c>
      <c r="Q332" s="168">
        <v>17988</v>
      </c>
      <c r="R332" s="168">
        <v>1173</v>
      </c>
      <c r="S332" s="168">
        <v>60253</v>
      </c>
      <c r="T332" s="168">
        <v>150</v>
      </c>
      <c r="U332" s="168">
        <v>3859</v>
      </c>
      <c r="V332" s="168">
        <v>769</v>
      </c>
      <c r="W332" s="168">
        <v>13308</v>
      </c>
      <c r="X332" s="168">
        <v>64</v>
      </c>
      <c r="Y332" s="168">
        <v>60253</v>
      </c>
      <c r="Z332" s="168">
        <v>2</v>
      </c>
      <c r="AA332" s="168">
        <v>28</v>
      </c>
      <c r="AB332" s="168">
        <v>70</v>
      </c>
      <c r="AC332" s="168">
        <v>6.0333333332999999</v>
      </c>
      <c r="AD332" s="168">
        <v>20.400000000000002</v>
      </c>
      <c r="AE332" s="168">
        <v>35.533333333000002</v>
      </c>
      <c r="AF332" s="168">
        <v>3859</v>
      </c>
      <c r="AG332" s="168">
        <v>46455</v>
      </c>
      <c r="AH332" s="168">
        <v>17134</v>
      </c>
      <c r="AI332" s="168">
        <v>42535</v>
      </c>
      <c r="AJ332" s="168">
        <v>29227</v>
      </c>
      <c r="AK332" s="8"/>
      <c r="AM332" s="6">
        <f t="shared" si="133"/>
        <v>60253</v>
      </c>
      <c r="AN332" s="4">
        <f t="shared" si="127"/>
        <v>8</v>
      </c>
    </row>
    <row r="333" spans="1:40" x14ac:dyDescent="0.2">
      <c r="A333" s="12" t="str">
        <f t="shared" si="134"/>
        <v>2011-12AUGUSTRYA</v>
      </c>
      <c r="B333" s="12">
        <f>VLOOKUP(G333,'Selection Sheet'!$C$17:$E$33, 3, 0)</f>
        <v>3</v>
      </c>
      <c r="C333" s="167" t="s">
        <v>55</v>
      </c>
      <c r="D333" s="167" t="s">
        <v>127</v>
      </c>
      <c r="E333" s="167" t="s">
        <v>118</v>
      </c>
      <c r="F333" s="167" t="s">
        <v>119</v>
      </c>
      <c r="G333" s="167" t="s">
        <v>52</v>
      </c>
      <c r="H333" s="167" t="s">
        <v>51</v>
      </c>
      <c r="I333" s="168">
        <v>18930</v>
      </c>
      <c r="J333" s="168">
        <v>24304</v>
      </c>
      <c r="K333" s="168" t="s">
        <v>106</v>
      </c>
      <c r="L333" s="168" t="s">
        <v>106</v>
      </c>
      <c r="M333" s="168" t="s">
        <v>205</v>
      </c>
      <c r="N333" s="168" t="s">
        <v>106</v>
      </c>
      <c r="O333" s="168" t="s">
        <v>106</v>
      </c>
      <c r="P333" s="168">
        <v>23840</v>
      </c>
      <c r="Q333" s="168">
        <v>24304</v>
      </c>
      <c r="R333" s="168">
        <v>726</v>
      </c>
      <c r="S333" s="168">
        <v>70543</v>
      </c>
      <c r="T333" s="168">
        <v>282</v>
      </c>
      <c r="U333" s="168">
        <v>3311</v>
      </c>
      <c r="V333" s="168">
        <v>746</v>
      </c>
      <c r="W333" s="168">
        <v>18206</v>
      </c>
      <c r="X333" s="168">
        <v>0</v>
      </c>
      <c r="Y333" s="168">
        <v>70543</v>
      </c>
      <c r="Z333" s="168">
        <v>3</v>
      </c>
      <c r="AA333" s="168">
        <v>22</v>
      </c>
      <c r="AB333" s="168">
        <v>57</v>
      </c>
      <c r="AC333" s="168">
        <v>5.5600000000000005</v>
      </c>
      <c r="AD333" s="168">
        <v>14.030000000000001</v>
      </c>
      <c r="AE333" s="168">
        <v>21.21</v>
      </c>
      <c r="AF333" s="168">
        <v>3311</v>
      </c>
      <c r="AG333" s="168">
        <v>58150</v>
      </c>
      <c r="AH333" s="168">
        <v>18573</v>
      </c>
      <c r="AI333" s="168">
        <v>54839</v>
      </c>
      <c r="AJ333" s="168">
        <v>43519</v>
      </c>
      <c r="AK333" s="8"/>
      <c r="AM333" s="6">
        <f t="shared" si="133"/>
        <v>0</v>
      </c>
      <c r="AN333" s="4">
        <f t="shared" si="127"/>
        <v>8</v>
      </c>
    </row>
    <row r="334" spans="1:40" x14ac:dyDescent="0.2">
      <c r="A334" s="12" t="str">
        <f t="shared" si="134"/>
        <v>2011-12AUGUSTRYC</v>
      </c>
      <c r="B334" s="12">
        <f>VLOOKUP(G334,'Selection Sheet'!$C$17:$E$33, 3, 0)</f>
        <v>3</v>
      </c>
      <c r="C334" s="167" t="s">
        <v>55</v>
      </c>
      <c r="D334" s="167" t="s">
        <v>127</v>
      </c>
      <c r="E334" s="167" t="s">
        <v>120</v>
      </c>
      <c r="F334" s="167" t="s">
        <v>121</v>
      </c>
      <c r="G334" s="167" t="s">
        <v>27</v>
      </c>
      <c r="H334" s="167" t="s">
        <v>26</v>
      </c>
      <c r="I334" s="168">
        <v>14111</v>
      </c>
      <c r="J334" s="168">
        <v>18326</v>
      </c>
      <c r="K334" s="168" t="s">
        <v>106</v>
      </c>
      <c r="L334" s="168" t="s">
        <v>106</v>
      </c>
      <c r="M334" s="168" t="s">
        <v>205</v>
      </c>
      <c r="N334" s="168" t="s">
        <v>106</v>
      </c>
      <c r="O334" s="168" t="s">
        <v>106</v>
      </c>
      <c r="P334" s="168">
        <v>17224</v>
      </c>
      <c r="Q334" s="168">
        <v>18143</v>
      </c>
      <c r="R334" s="168">
        <v>1482</v>
      </c>
      <c r="S334" s="168">
        <v>72641</v>
      </c>
      <c r="T334" s="168">
        <v>187</v>
      </c>
      <c r="U334" s="168">
        <v>1980</v>
      </c>
      <c r="V334" s="168">
        <v>1005</v>
      </c>
      <c r="W334" s="168">
        <v>21198</v>
      </c>
      <c r="X334" s="168">
        <v>0</v>
      </c>
      <c r="Y334" s="168">
        <v>72641</v>
      </c>
      <c r="Z334" s="168">
        <v>1</v>
      </c>
      <c r="AA334" s="168">
        <v>27</v>
      </c>
      <c r="AB334" s="168">
        <v>84</v>
      </c>
      <c r="AC334" s="168">
        <v>4.47</v>
      </c>
      <c r="AD334" s="168">
        <v>15.700000000000001</v>
      </c>
      <c r="AE334" s="168">
        <v>25.150000000000002</v>
      </c>
      <c r="AF334" s="168">
        <v>1980</v>
      </c>
      <c r="AG334" s="168">
        <v>54281</v>
      </c>
      <c r="AH334" s="168">
        <v>24694</v>
      </c>
      <c r="AI334" s="168">
        <v>52313</v>
      </c>
      <c r="AJ334" s="168">
        <v>36632</v>
      </c>
      <c r="AK334" s="8"/>
      <c r="AM334" s="6">
        <f t="shared" si="133"/>
        <v>0</v>
      </c>
      <c r="AN334" s="4">
        <f t="shared" si="127"/>
        <v>8</v>
      </c>
    </row>
    <row r="335" spans="1:40" x14ac:dyDescent="0.2">
      <c r="A335" s="12" t="str">
        <f t="shared" si="134"/>
        <v>2011-12AUGUSTRYD</v>
      </c>
      <c r="B335" s="12">
        <f>VLOOKUP(G335,'Selection Sheet'!$C$17:$E$33, 3, 0)</f>
        <v>2</v>
      </c>
      <c r="C335" s="167" t="s">
        <v>55</v>
      </c>
      <c r="D335" s="167" t="s">
        <v>127</v>
      </c>
      <c r="E335" s="167" t="s">
        <v>122</v>
      </c>
      <c r="F335" s="167" t="s">
        <v>123</v>
      </c>
      <c r="G335" s="167" t="s">
        <v>48</v>
      </c>
      <c r="H335" s="167" t="s">
        <v>47</v>
      </c>
      <c r="I335" s="168">
        <v>14142</v>
      </c>
      <c r="J335" s="168">
        <v>18331</v>
      </c>
      <c r="K335" s="168" t="s">
        <v>106</v>
      </c>
      <c r="L335" s="168" t="s">
        <v>106</v>
      </c>
      <c r="M335" s="168" t="s">
        <v>205</v>
      </c>
      <c r="N335" s="168" t="s">
        <v>106</v>
      </c>
      <c r="O335" s="168" t="s">
        <v>106</v>
      </c>
      <c r="P335" s="168">
        <v>18014</v>
      </c>
      <c r="Q335" s="168">
        <v>18331</v>
      </c>
      <c r="R335" s="168">
        <v>321</v>
      </c>
      <c r="S335" s="168">
        <v>45971</v>
      </c>
      <c r="T335" s="168">
        <v>294</v>
      </c>
      <c r="U335" s="168">
        <v>2320</v>
      </c>
      <c r="V335" s="168">
        <v>818</v>
      </c>
      <c r="W335" s="168">
        <v>14628</v>
      </c>
      <c r="X335" s="168">
        <v>0</v>
      </c>
      <c r="Y335" s="168">
        <v>45971</v>
      </c>
      <c r="Z335" s="168">
        <v>3</v>
      </c>
      <c r="AA335" s="168">
        <v>17</v>
      </c>
      <c r="AB335" s="168">
        <v>51</v>
      </c>
      <c r="AC335" s="168">
        <v>5.42</v>
      </c>
      <c r="AD335" s="168">
        <v>15.530000000000001</v>
      </c>
      <c r="AE335" s="168">
        <v>23.38</v>
      </c>
      <c r="AF335" s="168">
        <v>2320</v>
      </c>
      <c r="AG335" s="168">
        <v>46081</v>
      </c>
      <c r="AH335" s="168">
        <v>16649</v>
      </c>
      <c r="AI335" s="168">
        <v>43761</v>
      </c>
      <c r="AJ335" s="168">
        <v>32920</v>
      </c>
      <c r="AK335" s="8"/>
      <c r="AM335" s="6">
        <f t="shared" si="133"/>
        <v>0</v>
      </c>
      <c r="AN335" s="4">
        <f t="shared" si="127"/>
        <v>8</v>
      </c>
    </row>
    <row r="336" spans="1:40" x14ac:dyDescent="0.2">
      <c r="A336" s="12" t="str">
        <f t="shared" si="134"/>
        <v>2011-12AUGUSTRYE</v>
      </c>
      <c r="B336" s="12">
        <f>VLOOKUP(G336,'Selection Sheet'!$C$17:$E$33, 3, 0)</f>
        <v>2</v>
      </c>
      <c r="C336" s="167" t="s">
        <v>55</v>
      </c>
      <c r="D336" s="167" t="s">
        <v>127</v>
      </c>
      <c r="E336" s="167" t="s">
        <v>104</v>
      </c>
      <c r="F336" s="167" t="s">
        <v>105</v>
      </c>
      <c r="G336" s="167" t="s">
        <v>46</v>
      </c>
      <c r="H336" s="167" t="s">
        <v>45</v>
      </c>
      <c r="I336" s="168">
        <v>6459</v>
      </c>
      <c r="J336" s="168">
        <v>8381</v>
      </c>
      <c r="K336" s="168" t="s">
        <v>106</v>
      </c>
      <c r="L336" s="168" t="s">
        <v>106</v>
      </c>
      <c r="M336" s="168" t="s">
        <v>205</v>
      </c>
      <c r="N336" s="168" t="s">
        <v>106</v>
      </c>
      <c r="O336" s="168" t="s">
        <v>106</v>
      </c>
      <c r="P336" s="168">
        <v>8064</v>
      </c>
      <c r="Q336" s="168">
        <v>8373</v>
      </c>
      <c r="R336" s="168">
        <v>0</v>
      </c>
      <c r="S336" s="168">
        <v>34171</v>
      </c>
      <c r="T336" s="168">
        <v>305</v>
      </c>
      <c r="U336" s="168">
        <v>1757</v>
      </c>
      <c r="V336" s="168">
        <v>690</v>
      </c>
      <c r="W336" s="168">
        <v>11226</v>
      </c>
      <c r="X336" s="168">
        <v>782</v>
      </c>
      <c r="Y336" s="168">
        <v>34171</v>
      </c>
      <c r="Z336" s="168">
        <v>3</v>
      </c>
      <c r="AA336" s="168">
        <v>36</v>
      </c>
      <c r="AB336" s="168">
        <v>111</v>
      </c>
      <c r="AC336" s="168">
        <v>5.88</v>
      </c>
      <c r="AD336" s="168">
        <v>16.899999999999999</v>
      </c>
      <c r="AE336" s="168">
        <v>26.55</v>
      </c>
      <c r="AF336" s="168">
        <v>1757</v>
      </c>
      <c r="AG336" s="168">
        <v>30651</v>
      </c>
      <c r="AH336" s="168">
        <v>11556</v>
      </c>
      <c r="AI336" s="168">
        <v>28894</v>
      </c>
      <c r="AJ336" s="168">
        <v>17569</v>
      </c>
      <c r="AK336" s="8"/>
      <c r="AM336" s="6">
        <f t="shared" si="133"/>
        <v>34171</v>
      </c>
      <c r="AN336" s="4">
        <f t="shared" si="127"/>
        <v>8</v>
      </c>
    </row>
    <row r="337" spans="1:40" x14ac:dyDescent="0.2">
      <c r="A337" s="12" t="str">
        <f t="shared" si="134"/>
        <v>2011-12AUGUSTRYF</v>
      </c>
      <c r="B337" s="12">
        <f>VLOOKUP(G337,'Selection Sheet'!$C$17:$E$33, 3, 0)</f>
        <v>2</v>
      </c>
      <c r="C337" s="167" t="s">
        <v>55</v>
      </c>
      <c r="D337" s="167" t="s">
        <v>127</v>
      </c>
      <c r="E337" s="167" t="s">
        <v>109</v>
      </c>
      <c r="F337" s="167" t="s">
        <v>31</v>
      </c>
      <c r="G337" s="167" t="s">
        <v>50</v>
      </c>
      <c r="H337" s="167" t="s">
        <v>49</v>
      </c>
      <c r="I337" s="168">
        <v>9818</v>
      </c>
      <c r="J337" s="168">
        <v>12785</v>
      </c>
      <c r="K337" s="168" t="s">
        <v>106</v>
      </c>
      <c r="L337" s="168" t="s">
        <v>106</v>
      </c>
      <c r="M337" s="168" t="s">
        <v>205</v>
      </c>
      <c r="N337" s="168" t="s">
        <v>106</v>
      </c>
      <c r="O337" s="168" t="s">
        <v>106</v>
      </c>
      <c r="P337" s="168">
        <v>12114</v>
      </c>
      <c r="Q337" s="168">
        <v>12688</v>
      </c>
      <c r="R337" s="168">
        <v>1758</v>
      </c>
      <c r="S337" s="168">
        <v>41723</v>
      </c>
      <c r="T337" s="168">
        <v>265</v>
      </c>
      <c r="U337" s="168">
        <v>1769</v>
      </c>
      <c r="V337" s="168">
        <v>1077</v>
      </c>
      <c r="W337" s="168">
        <v>11087</v>
      </c>
      <c r="X337" s="168">
        <v>0</v>
      </c>
      <c r="Y337" s="168">
        <v>41723</v>
      </c>
      <c r="Z337" s="168">
        <v>2</v>
      </c>
      <c r="AA337" s="168">
        <v>47</v>
      </c>
      <c r="AB337" s="168">
        <v>117</v>
      </c>
      <c r="AC337" s="168">
        <v>5.1000000000000005</v>
      </c>
      <c r="AD337" s="168">
        <v>18</v>
      </c>
      <c r="AE337" s="168">
        <v>28</v>
      </c>
      <c r="AF337" s="168">
        <v>1769</v>
      </c>
      <c r="AG337" s="168">
        <v>29830</v>
      </c>
      <c r="AH337" s="168">
        <v>12775</v>
      </c>
      <c r="AI337" s="168">
        <v>26430</v>
      </c>
      <c r="AJ337" s="168">
        <v>21995</v>
      </c>
      <c r="AK337" s="8"/>
      <c r="AM337" s="6">
        <f t="shared" si="133"/>
        <v>0</v>
      </c>
      <c r="AN337" s="4">
        <f t="shared" si="127"/>
        <v>8</v>
      </c>
    </row>
    <row r="338" spans="1:40" x14ac:dyDescent="0.2">
      <c r="A338" s="12" t="str">
        <f t="shared" si="134"/>
        <v>2011-12DECEMBERR1F</v>
      </c>
      <c r="B338" s="12">
        <f>VLOOKUP(G338,'Selection Sheet'!$C$17:$E$33, 3, 0)</f>
        <v>2</v>
      </c>
      <c r="C338" s="167" t="s">
        <v>55</v>
      </c>
      <c r="D338" s="167" t="s">
        <v>131</v>
      </c>
      <c r="E338" s="167" t="s">
        <v>104</v>
      </c>
      <c r="F338" s="167" t="s">
        <v>105</v>
      </c>
      <c r="G338" s="167" t="s">
        <v>35</v>
      </c>
      <c r="H338" s="167" t="s">
        <v>32</v>
      </c>
      <c r="I338" s="168">
        <v>493</v>
      </c>
      <c r="J338" s="168">
        <v>663</v>
      </c>
      <c r="K338" s="168" t="s">
        <v>106</v>
      </c>
      <c r="L338" s="168" t="s">
        <v>106</v>
      </c>
      <c r="M338" s="168" t="s">
        <v>205</v>
      </c>
      <c r="N338" s="168" t="s">
        <v>106</v>
      </c>
      <c r="O338" s="168" t="s">
        <v>106</v>
      </c>
      <c r="P338" s="168">
        <v>626</v>
      </c>
      <c r="Q338" s="168">
        <v>636</v>
      </c>
      <c r="R338" s="168">
        <v>37</v>
      </c>
      <c r="S338" s="168">
        <v>2020</v>
      </c>
      <c r="T338" s="168">
        <v>1</v>
      </c>
      <c r="U338" s="168">
        <v>112</v>
      </c>
      <c r="V338" s="168">
        <v>11</v>
      </c>
      <c r="W338" s="168">
        <v>494</v>
      </c>
      <c r="X338" s="168">
        <v>16</v>
      </c>
      <c r="Y338" s="168">
        <v>2020</v>
      </c>
      <c r="Z338" s="168">
        <v>1</v>
      </c>
      <c r="AA338" s="168">
        <v>4</v>
      </c>
      <c r="AB338" s="168">
        <v>9</v>
      </c>
      <c r="AC338" s="168">
        <v>6.36</v>
      </c>
      <c r="AD338" s="168">
        <v>17.330000000000002</v>
      </c>
      <c r="AE338" s="168">
        <v>19.330000000000002</v>
      </c>
      <c r="AF338" s="168">
        <v>112</v>
      </c>
      <c r="AG338" s="168">
        <v>1758</v>
      </c>
      <c r="AH338" s="168">
        <v>746</v>
      </c>
      <c r="AI338" s="168">
        <v>1646</v>
      </c>
      <c r="AJ338" s="168">
        <v>1152</v>
      </c>
      <c r="AK338" s="8"/>
      <c r="AM338" s="6">
        <f t="shared" si="133"/>
        <v>2020</v>
      </c>
      <c r="AN338" s="4">
        <f t="shared" si="127"/>
        <v>12</v>
      </c>
    </row>
    <row r="339" spans="1:40" x14ac:dyDescent="0.2">
      <c r="A339" s="12" t="str">
        <f t="shared" si="134"/>
        <v>2011-12DECEMBERRRU</v>
      </c>
      <c r="B339" s="12">
        <f>VLOOKUP(G339,'Selection Sheet'!$C$17:$E$33, 3, 0)</f>
        <v>4</v>
      </c>
      <c r="C339" s="167" t="s">
        <v>55</v>
      </c>
      <c r="D339" s="167" t="s">
        <v>131</v>
      </c>
      <c r="E339" s="167" t="s">
        <v>107</v>
      </c>
      <c r="F339" s="167" t="s">
        <v>108</v>
      </c>
      <c r="G339" s="167" t="s">
        <v>38</v>
      </c>
      <c r="H339" s="167" t="s">
        <v>37</v>
      </c>
      <c r="I339" s="168">
        <v>25891</v>
      </c>
      <c r="J339" s="168">
        <v>35738</v>
      </c>
      <c r="K339" s="168" t="s">
        <v>106</v>
      </c>
      <c r="L339" s="168" t="s">
        <v>106</v>
      </c>
      <c r="M339" s="168" t="s">
        <v>205</v>
      </c>
      <c r="N339" s="168" t="s">
        <v>106</v>
      </c>
      <c r="O339" s="168" t="s">
        <v>106</v>
      </c>
      <c r="P339" s="168">
        <v>34296</v>
      </c>
      <c r="Q339" s="168">
        <v>34658</v>
      </c>
      <c r="R339" s="168">
        <v>124</v>
      </c>
      <c r="S339" s="168">
        <v>134197</v>
      </c>
      <c r="T339" s="168">
        <v>444</v>
      </c>
      <c r="U339" s="168">
        <v>5705</v>
      </c>
      <c r="V339" s="168">
        <v>1095</v>
      </c>
      <c r="W339" s="168">
        <v>20339</v>
      </c>
      <c r="X339" s="168">
        <v>3776</v>
      </c>
      <c r="Y339" s="168">
        <v>134197</v>
      </c>
      <c r="Z339" s="168">
        <v>0</v>
      </c>
      <c r="AA339" s="168">
        <v>5</v>
      </c>
      <c r="AB339" s="168">
        <v>55</v>
      </c>
      <c r="AC339" s="168">
        <v>5.8</v>
      </c>
      <c r="AD339" s="168">
        <v>12.9</v>
      </c>
      <c r="AE339" s="168">
        <v>20</v>
      </c>
      <c r="AF339" s="168">
        <v>5705</v>
      </c>
      <c r="AG339" s="168">
        <v>96556</v>
      </c>
      <c r="AH339" s="168">
        <v>30037</v>
      </c>
      <c r="AI339" s="168">
        <v>90851</v>
      </c>
      <c r="AJ339" s="168">
        <v>69817</v>
      </c>
      <c r="AK339" s="8"/>
      <c r="AM339" s="6">
        <f t="shared" si="133"/>
        <v>134197</v>
      </c>
      <c r="AN339" s="4">
        <f t="shared" si="127"/>
        <v>12</v>
      </c>
    </row>
    <row r="340" spans="1:40" x14ac:dyDescent="0.2">
      <c r="A340" s="12" t="str">
        <f t="shared" si="134"/>
        <v>2011-12DECEMBERRX5</v>
      </c>
      <c r="B340" s="12">
        <f>VLOOKUP(G340,'Selection Sheet'!$C$17:$E$33, 3, 0)</f>
        <v>2</v>
      </c>
      <c r="C340" s="167" t="s">
        <v>55</v>
      </c>
      <c r="D340" s="167" t="s">
        <v>131</v>
      </c>
      <c r="E340" s="167" t="s">
        <v>109</v>
      </c>
      <c r="F340" s="167" t="s">
        <v>31</v>
      </c>
      <c r="G340" s="167" t="s">
        <v>30</v>
      </c>
      <c r="H340" s="167" t="s">
        <v>29</v>
      </c>
      <c r="I340" s="168">
        <v>7316</v>
      </c>
      <c r="J340" s="168">
        <v>9981</v>
      </c>
      <c r="K340" s="168" t="s">
        <v>106</v>
      </c>
      <c r="L340" s="168" t="s">
        <v>106</v>
      </c>
      <c r="M340" s="168" t="s">
        <v>205</v>
      </c>
      <c r="N340" s="168" t="s">
        <v>106</v>
      </c>
      <c r="O340" s="168" t="s">
        <v>106</v>
      </c>
      <c r="P340" s="168">
        <v>9513</v>
      </c>
      <c r="Q340" s="168">
        <v>9932</v>
      </c>
      <c r="R340" s="168">
        <v>342</v>
      </c>
      <c r="S340" s="168">
        <v>33298</v>
      </c>
      <c r="T340" s="168">
        <v>111</v>
      </c>
      <c r="U340" s="168">
        <v>1801</v>
      </c>
      <c r="V340" s="168">
        <v>231</v>
      </c>
      <c r="W340" s="168">
        <v>8507</v>
      </c>
      <c r="X340" s="168">
        <v>8</v>
      </c>
      <c r="Y340" s="168">
        <v>33298</v>
      </c>
      <c r="Z340" s="168">
        <v>1</v>
      </c>
      <c r="AA340" s="168">
        <v>10</v>
      </c>
      <c r="AB340" s="168">
        <v>72</v>
      </c>
      <c r="AC340" s="168">
        <v>5.6000000000000005</v>
      </c>
      <c r="AD340" s="168">
        <v>15.18</v>
      </c>
      <c r="AE340" s="168">
        <v>22.97</v>
      </c>
      <c r="AF340" s="168">
        <v>1801</v>
      </c>
      <c r="AG340" s="168">
        <v>19426</v>
      </c>
      <c r="AH340" s="168">
        <v>8706</v>
      </c>
      <c r="AI340" s="168">
        <v>18068</v>
      </c>
      <c r="AJ340" s="168">
        <v>15045</v>
      </c>
      <c r="AK340" s="8"/>
      <c r="AM340" s="6">
        <f t="shared" si="133"/>
        <v>33298</v>
      </c>
      <c r="AN340" s="4">
        <f t="shared" si="127"/>
        <v>12</v>
      </c>
    </row>
    <row r="341" spans="1:40" x14ac:dyDescent="0.2">
      <c r="A341" s="12" t="str">
        <f t="shared" si="134"/>
        <v>2011-12DECEMBERRX6</v>
      </c>
      <c r="B341" s="12">
        <f>VLOOKUP(G341,'Selection Sheet'!$C$17:$E$33, 3, 0)</f>
        <v>1</v>
      </c>
      <c r="C341" s="167" t="s">
        <v>55</v>
      </c>
      <c r="D341" s="167" t="s">
        <v>131</v>
      </c>
      <c r="E341" s="167" t="s">
        <v>110</v>
      </c>
      <c r="F341" s="167" t="s">
        <v>111</v>
      </c>
      <c r="G341" s="167" t="s">
        <v>41</v>
      </c>
      <c r="H341" s="167" t="s">
        <v>40</v>
      </c>
      <c r="I341" s="168">
        <v>10209</v>
      </c>
      <c r="J341" s="168">
        <v>13596</v>
      </c>
      <c r="K341" s="168" t="s">
        <v>106</v>
      </c>
      <c r="L341" s="168" t="s">
        <v>106</v>
      </c>
      <c r="M341" s="168" t="s">
        <v>205</v>
      </c>
      <c r="N341" s="168" t="s">
        <v>106</v>
      </c>
      <c r="O341" s="168" t="s">
        <v>106</v>
      </c>
      <c r="P341" s="168">
        <v>13334</v>
      </c>
      <c r="Q341" s="168">
        <v>13586</v>
      </c>
      <c r="R341" s="168">
        <v>337</v>
      </c>
      <c r="S341" s="168">
        <v>41969</v>
      </c>
      <c r="T341" s="168">
        <v>148</v>
      </c>
      <c r="U341" s="168">
        <v>992</v>
      </c>
      <c r="V341" s="168">
        <v>333</v>
      </c>
      <c r="W341" s="168">
        <v>6618</v>
      </c>
      <c r="X341" s="168">
        <v>0</v>
      </c>
      <c r="Y341" s="168">
        <v>41969</v>
      </c>
      <c r="Z341" s="168">
        <v>1</v>
      </c>
      <c r="AA341" s="168">
        <v>1</v>
      </c>
      <c r="AB341" s="168">
        <v>29</v>
      </c>
      <c r="AC341" s="168">
        <v>5.5</v>
      </c>
      <c r="AD341" s="168">
        <v>15.016666669999999</v>
      </c>
      <c r="AE341" s="168">
        <v>22.473000000000003</v>
      </c>
      <c r="AF341" s="168">
        <v>992</v>
      </c>
      <c r="AG341" s="168">
        <v>25812</v>
      </c>
      <c r="AH341" s="168">
        <v>9170</v>
      </c>
      <c r="AI341" s="168">
        <v>28457</v>
      </c>
      <c r="AJ341" s="168">
        <v>26845</v>
      </c>
      <c r="AK341" s="8"/>
      <c r="AM341" s="6">
        <f t="shared" si="133"/>
        <v>0</v>
      </c>
      <c r="AN341" s="4">
        <f t="shared" si="127"/>
        <v>12</v>
      </c>
    </row>
    <row r="342" spans="1:40" x14ac:dyDescent="0.2">
      <c r="A342" s="12" t="str">
        <f t="shared" si="134"/>
        <v>2011-12DECEMBERRX7</v>
      </c>
      <c r="B342" s="12">
        <f>VLOOKUP(G342,'Selection Sheet'!$C$17:$E$33, 3, 0)</f>
        <v>1</v>
      </c>
      <c r="C342" s="167" t="s">
        <v>55</v>
      </c>
      <c r="D342" s="167" t="s">
        <v>131</v>
      </c>
      <c r="E342" s="167" t="s">
        <v>112</v>
      </c>
      <c r="F342" s="167" t="s">
        <v>113</v>
      </c>
      <c r="G342" s="167" t="s">
        <v>44</v>
      </c>
      <c r="H342" s="167" t="s">
        <v>43</v>
      </c>
      <c r="I342" s="168">
        <v>24587</v>
      </c>
      <c r="J342" s="168">
        <v>32520</v>
      </c>
      <c r="K342" s="168" t="s">
        <v>106</v>
      </c>
      <c r="L342" s="168" t="s">
        <v>106</v>
      </c>
      <c r="M342" s="168" t="s">
        <v>205</v>
      </c>
      <c r="N342" s="168" t="s">
        <v>106</v>
      </c>
      <c r="O342" s="168" t="s">
        <v>106</v>
      </c>
      <c r="P342" s="168">
        <v>30585</v>
      </c>
      <c r="Q342" s="168">
        <v>32315</v>
      </c>
      <c r="R342" s="168">
        <v>1384</v>
      </c>
      <c r="S342" s="168">
        <v>111244</v>
      </c>
      <c r="T342" s="168">
        <v>938</v>
      </c>
      <c r="U342" s="168">
        <v>2728</v>
      </c>
      <c r="V342" s="168">
        <v>917</v>
      </c>
      <c r="W342" s="168">
        <v>14342</v>
      </c>
      <c r="X342" s="168">
        <v>0</v>
      </c>
      <c r="Y342" s="168">
        <v>111244</v>
      </c>
      <c r="Z342" s="168">
        <v>1</v>
      </c>
      <c r="AA342" s="168">
        <v>4</v>
      </c>
      <c r="AB342" s="168">
        <v>13</v>
      </c>
      <c r="AC342" s="168">
        <v>5.0200000000000005</v>
      </c>
      <c r="AD342" s="168">
        <v>15</v>
      </c>
      <c r="AE342" s="168">
        <v>28.580000000000002</v>
      </c>
      <c r="AF342" s="168">
        <v>2728</v>
      </c>
      <c r="AG342" s="168">
        <v>77791</v>
      </c>
      <c r="AH342" s="168">
        <v>15038</v>
      </c>
      <c r="AI342" s="168">
        <v>75793</v>
      </c>
      <c r="AJ342" s="168">
        <v>69952</v>
      </c>
      <c r="AK342" s="8"/>
      <c r="AM342" s="6">
        <f t="shared" si="133"/>
        <v>0</v>
      </c>
      <c r="AN342" s="4">
        <f t="shared" si="127"/>
        <v>12</v>
      </c>
    </row>
    <row r="343" spans="1:40" x14ac:dyDescent="0.2">
      <c r="A343" s="12" t="str">
        <f t="shared" si="134"/>
        <v>2011-12DECEMBERRX8</v>
      </c>
      <c r="B343" s="12">
        <f>VLOOKUP(G343,'Selection Sheet'!$C$17:$E$33, 3, 0)</f>
        <v>1</v>
      </c>
      <c r="C343" s="167" t="s">
        <v>55</v>
      </c>
      <c r="D343" s="167" t="s">
        <v>131</v>
      </c>
      <c r="E343" s="167" t="s">
        <v>114</v>
      </c>
      <c r="F343" s="167" t="s">
        <v>115</v>
      </c>
      <c r="G343" s="167" t="s">
        <v>54</v>
      </c>
      <c r="H343" s="167" t="s">
        <v>53</v>
      </c>
      <c r="I343" s="168">
        <v>16706</v>
      </c>
      <c r="J343" s="168">
        <v>23048</v>
      </c>
      <c r="K343" s="168" t="s">
        <v>106</v>
      </c>
      <c r="L343" s="168" t="s">
        <v>106</v>
      </c>
      <c r="M343" s="168" t="s">
        <v>205</v>
      </c>
      <c r="N343" s="168" t="s">
        <v>106</v>
      </c>
      <c r="O343" s="168" t="s">
        <v>106</v>
      </c>
      <c r="P343" s="168">
        <v>22327</v>
      </c>
      <c r="Q343" s="168">
        <v>23021</v>
      </c>
      <c r="R343" s="168">
        <v>1425</v>
      </c>
      <c r="S343" s="168">
        <v>69897</v>
      </c>
      <c r="T343" s="168">
        <v>448</v>
      </c>
      <c r="U343" s="168">
        <v>2753</v>
      </c>
      <c r="V343" s="168">
        <v>858</v>
      </c>
      <c r="W343" s="168">
        <v>10323</v>
      </c>
      <c r="X343" s="168">
        <v>851</v>
      </c>
      <c r="Y343" s="168">
        <v>69897</v>
      </c>
      <c r="Z343" s="168">
        <v>1</v>
      </c>
      <c r="AA343" s="168">
        <v>29</v>
      </c>
      <c r="AB343" s="168">
        <v>100</v>
      </c>
      <c r="AC343" s="168">
        <v>5.39</v>
      </c>
      <c r="AD343" s="168">
        <v>13.86</v>
      </c>
      <c r="AE343" s="168">
        <v>20.96</v>
      </c>
      <c r="AF343" s="168">
        <v>2753</v>
      </c>
      <c r="AG343" s="168">
        <v>52407</v>
      </c>
      <c r="AH343" s="168">
        <v>11703</v>
      </c>
      <c r="AI343" s="168">
        <v>49601</v>
      </c>
      <c r="AJ343" s="168">
        <v>43099</v>
      </c>
      <c r="AK343" s="8"/>
      <c r="AM343" s="6">
        <f t="shared" si="133"/>
        <v>69897</v>
      </c>
      <c r="AN343" s="4">
        <f t="shared" si="127"/>
        <v>12</v>
      </c>
    </row>
    <row r="344" spans="1:40" x14ac:dyDescent="0.2">
      <c r="A344" s="12" t="str">
        <f t="shared" si="134"/>
        <v>2011-12DECEMBERRX9</v>
      </c>
      <c r="B344" s="12">
        <f>VLOOKUP(G344,'Selection Sheet'!$C$17:$E$33, 3, 0)</f>
        <v>3</v>
      </c>
      <c r="C344" s="167" t="s">
        <v>55</v>
      </c>
      <c r="D344" s="167" t="s">
        <v>131</v>
      </c>
      <c r="E344" s="167" t="s">
        <v>116</v>
      </c>
      <c r="F344" s="167" t="s">
        <v>117</v>
      </c>
      <c r="G344" s="167" t="s">
        <v>24</v>
      </c>
      <c r="H344" s="167" t="s">
        <v>23</v>
      </c>
      <c r="I344" s="168">
        <v>15130</v>
      </c>
      <c r="J344" s="168">
        <v>20771</v>
      </c>
      <c r="K344" s="168" t="s">
        <v>106</v>
      </c>
      <c r="L344" s="168" t="s">
        <v>106</v>
      </c>
      <c r="M344" s="168" t="s">
        <v>205</v>
      </c>
      <c r="N344" s="168" t="s">
        <v>106</v>
      </c>
      <c r="O344" s="168" t="s">
        <v>106</v>
      </c>
      <c r="P344" s="168">
        <v>18786</v>
      </c>
      <c r="Q344" s="168">
        <v>20671</v>
      </c>
      <c r="R344" s="168">
        <v>732</v>
      </c>
      <c r="S344" s="168">
        <v>67810</v>
      </c>
      <c r="T344" s="168">
        <v>95</v>
      </c>
      <c r="U344" s="168">
        <v>3855</v>
      </c>
      <c r="V344" s="168">
        <v>991</v>
      </c>
      <c r="W344" s="168">
        <v>15267</v>
      </c>
      <c r="X344" s="168">
        <v>74</v>
      </c>
      <c r="Y344" s="168">
        <v>67810</v>
      </c>
      <c r="Z344" s="168">
        <v>2</v>
      </c>
      <c r="AA344" s="168">
        <v>28</v>
      </c>
      <c r="AB344" s="168">
        <v>74</v>
      </c>
      <c r="AC344" s="168">
        <v>6.2</v>
      </c>
      <c r="AD344" s="168">
        <v>21.900000000000002</v>
      </c>
      <c r="AE344" s="168">
        <v>38.050000000000004</v>
      </c>
      <c r="AF344" s="168">
        <v>3855</v>
      </c>
      <c r="AG344" s="168">
        <v>52284</v>
      </c>
      <c r="AH344" s="168">
        <v>19489</v>
      </c>
      <c r="AI344" s="168">
        <v>48395</v>
      </c>
      <c r="AJ344" s="168">
        <v>33128</v>
      </c>
      <c r="AK344" s="8"/>
      <c r="AM344" s="6">
        <f t="shared" si="133"/>
        <v>67810</v>
      </c>
      <c r="AN344" s="4">
        <f t="shared" si="127"/>
        <v>12</v>
      </c>
    </row>
    <row r="345" spans="1:40" x14ac:dyDescent="0.2">
      <c r="A345" s="12" t="str">
        <f t="shared" si="134"/>
        <v>2011-12DECEMBERRYA</v>
      </c>
      <c r="B345" s="12">
        <f>VLOOKUP(G345,'Selection Sheet'!$C$17:$E$33, 3, 0)</f>
        <v>3</v>
      </c>
      <c r="C345" s="167" t="s">
        <v>55</v>
      </c>
      <c r="D345" s="167" t="s">
        <v>131</v>
      </c>
      <c r="E345" s="167" t="s">
        <v>118</v>
      </c>
      <c r="F345" s="167" t="s">
        <v>119</v>
      </c>
      <c r="G345" s="167" t="s">
        <v>52</v>
      </c>
      <c r="H345" s="167" t="s">
        <v>51</v>
      </c>
      <c r="I345" s="168">
        <v>24603</v>
      </c>
      <c r="J345" s="168">
        <v>32594</v>
      </c>
      <c r="K345" s="168" t="s">
        <v>106</v>
      </c>
      <c r="L345" s="168" t="s">
        <v>106</v>
      </c>
      <c r="M345" s="168" t="s">
        <v>205</v>
      </c>
      <c r="N345" s="168" t="s">
        <v>106</v>
      </c>
      <c r="O345" s="168" t="s">
        <v>106</v>
      </c>
      <c r="P345" s="168">
        <v>31950</v>
      </c>
      <c r="Q345" s="168">
        <v>32594</v>
      </c>
      <c r="R345" s="168">
        <v>705</v>
      </c>
      <c r="S345" s="168">
        <v>76413</v>
      </c>
      <c r="T345" s="168">
        <v>635</v>
      </c>
      <c r="U345" s="168">
        <v>4016</v>
      </c>
      <c r="V345" s="168">
        <v>943</v>
      </c>
      <c r="W345" s="168">
        <v>19937</v>
      </c>
      <c r="X345" s="168">
        <v>0</v>
      </c>
      <c r="Y345" s="168">
        <v>76413</v>
      </c>
      <c r="Z345" s="168">
        <v>1</v>
      </c>
      <c r="AA345" s="168">
        <v>8</v>
      </c>
      <c r="AB345" s="168">
        <v>51</v>
      </c>
      <c r="AC345" s="168">
        <v>5.55</v>
      </c>
      <c r="AD345" s="168">
        <v>14.15</v>
      </c>
      <c r="AE345" s="168">
        <v>21.93</v>
      </c>
      <c r="AF345" s="168">
        <v>4016</v>
      </c>
      <c r="AG345" s="168">
        <v>64459</v>
      </c>
      <c r="AH345" s="168">
        <v>20370</v>
      </c>
      <c r="AI345" s="168">
        <v>60443</v>
      </c>
      <c r="AJ345" s="168">
        <v>47330</v>
      </c>
      <c r="AK345" s="8"/>
      <c r="AM345" s="6">
        <f t="shared" si="133"/>
        <v>0</v>
      </c>
      <c r="AN345" s="4">
        <f t="shared" si="127"/>
        <v>12</v>
      </c>
    </row>
    <row r="346" spans="1:40" x14ac:dyDescent="0.2">
      <c r="A346" s="12" t="str">
        <f t="shared" si="134"/>
        <v>2011-12DECEMBERRYC</v>
      </c>
      <c r="B346" s="12">
        <f>VLOOKUP(G346,'Selection Sheet'!$C$17:$E$33, 3, 0)</f>
        <v>3</v>
      </c>
      <c r="C346" s="167" t="s">
        <v>55</v>
      </c>
      <c r="D346" s="167" t="s">
        <v>131</v>
      </c>
      <c r="E346" s="167" t="s">
        <v>120</v>
      </c>
      <c r="F346" s="167" t="s">
        <v>121</v>
      </c>
      <c r="G346" s="167" t="s">
        <v>27</v>
      </c>
      <c r="H346" s="167" t="s">
        <v>26</v>
      </c>
      <c r="I346" s="168">
        <v>15103</v>
      </c>
      <c r="J346" s="168">
        <v>20631</v>
      </c>
      <c r="K346" s="168" t="s">
        <v>106</v>
      </c>
      <c r="L346" s="168" t="s">
        <v>106</v>
      </c>
      <c r="M346" s="168" t="s">
        <v>205</v>
      </c>
      <c r="N346" s="168" t="s">
        <v>106</v>
      </c>
      <c r="O346" s="168" t="s">
        <v>106</v>
      </c>
      <c r="P346" s="168">
        <v>19218</v>
      </c>
      <c r="Q346" s="168">
        <v>20518</v>
      </c>
      <c r="R346" s="168">
        <v>642</v>
      </c>
      <c r="S346" s="168">
        <v>79482</v>
      </c>
      <c r="T346" s="168">
        <v>462</v>
      </c>
      <c r="U346" s="168">
        <v>3338</v>
      </c>
      <c r="V346" s="168">
        <v>1207</v>
      </c>
      <c r="W346" s="168">
        <v>23431</v>
      </c>
      <c r="X346" s="168">
        <v>0</v>
      </c>
      <c r="Y346" s="168">
        <v>79482</v>
      </c>
      <c r="Z346" s="168">
        <v>1</v>
      </c>
      <c r="AA346" s="168">
        <v>21</v>
      </c>
      <c r="AB346" s="168">
        <v>83</v>
      </c>
      <c r="AC346" s="168">
        <v>4.92</v>
      </c>
      <c r="AD346" s="168">
        <v>18.330000000000002</v>
      </c>
      <c r="AE346" s="168">
        <v>28.42</v>
      </c>
      <c r="AF346" s="168">
        <v>3338</v>
      </c>
      <c r="AG346" s="168">
        <v>60575</v>
      </c>
      <c r="AH346" s="168">
        <v>26836</v>
      </c>
      <c r="AI346" s="168">
        <v>57218</v>
      </c>
      <c r="AJ346" s="168">
        <v>39232</v>
      </c>
      <c r="AK346" s="8"/>
      <c r="AM346" s="6">
        <f t="shared" si="133"/>
        <v>0</v>
      </c>
      <c r="AN346" s="4">
        <f t="shared" si="127"/>
        <v>12</v>
      </c>
    </row>
    <row r="347" spans="1:40" x14ac:dyDescent="0.2">
      <c r="A347" s="12" t="str">
        <f t="shared" si="134"/>
        <v>2011-12DECEMBERRYD</v>
      </c>
      <c r="B347" s="12">
        <f>VLOOKUP(G347,'Selection Sheet'!$C$17:$E$33, 3, 0)</f>
        <v>2</v>
      </c>
      <c r="C347" s="167" t="s">
        <v>55</v>
      </c>
      <c r="D347" s="167" t="s">
        <v>131</v>
      </c>
      <c r="E347" s="167" t="s">
        <v>122</v>
      </c>
      <c r="F347" s="167" t="s">
        <v>123</v>
      </c>
      <c r="G347" s="167" t="s">
        <v>48</v>
      </c>
      <c r="H347" s="167" t="s">
        <v>47</v>
      </c>
      <c r="I347" s="168">
        <v>17203</v>
      </c>
      <c r="J347" s="168">
        <v>22436</v>
      </c>
      <c r="K347" s="168" t="s">
        <v>106</v>
      </c>
      <c r="L347" s="168" t="s">
        <v>106</v>
      </c>
      <c r="M347" s="168" t="s">
        <v>205</v>
      </c>
      <c r="N347" s="168" t="s">
        <v>106</v>
      </c>
      <c r="O347" s="168" t="s">
        <v>106</v>
      </c>
      <c r="P347" s="168">
        <v>21926</v>
      </c>
      <c r="Q347" s="168">
        <v>22436</v>
      </c>
      <c r="R347" s="168">
        <v>392</v>
      </c>
      <c r="S347" s="168">
        <v>51346</v>
      </c>
      <c r="T347" s="168">
        <v>311</v>
      </c>
      <c r="U347" s="168">
        <v>2767</v>
      </c>
      <c r="V347" s="168">
        <v>986</v>
      </c>
      <c r="W347" s="168">
        <v>16673</v>
      </c>
      <c r="X347" s="168">
        <v>0</v>
      </c>
      <c r="Y347" s="168">
        <v>51346</v>
      </c>
      <c r="Z347" s="168">
        <v>3</v>
      </c>
      <c r="AA347" s="168">
        <v>24</v>
      </c>
      <c r="AB347" s="168">
        <v>67</v>
      </c>
      <c r="AC347" s="168">
        <v>5.3500000000000005</v>
      </c>
      <c r="AD347" s="168">
        <v>16.18</v>
      </c>
      <c r="AE347" s="168">
        <v>24.45</v>
      </c>
      <c r="AF347" s="168">
        <v>2767</v>
      </c>
      <c r="AG347" s="168">
        <v>51067</v>
      </c>
      <c r="AH347" s="168">
        <v>18823</v>
      </c>
      <c r="AI347" s="168">
        <v>48300</v>
      </c>
      <c r="AJ347" s="168">
        <v>35753</v>
      </c>
      <c r="AK347" s="8"/>
      <c r="AM347" s="6">
        <f t="shared" si="133"/>
        <v>0</v>
      </c>
      <c r="AN347" s="4">
        <f t="shared" si="127"/>
        <v>12</v>
      </c>
    </row>
    <row r="348" spans="1:40" x14ac:dyDescent="0.2">
      <c r="A348" s="12" t="str">
        <f t="shared" si="134"/>
        <v>2011-12DECEMBERRYE</v>
      </c>
      <c r="B348" s="12">
        <f>VLOOKUP(G348,'Selection Sheet'!$C$17:$E$33, 3, 0)</f>
        <v>2</v>
      </c>
      <c r="C348" s="167" t="s">
        <v>55</v>
      </c>
      <c r="D348" s="167" t="s">
        <v>131</v>
      </c>
      <c r="E348" s="167" t="s">
        <v>104</v>
      </c>
      <c r="F348" s="167" t="s">
        <v>105</v>
      </c>
      <c r="G348" s="167" t="s">
        <v>46</v>
      </c>
      <c r="H348" s="167" t="s">
        <v>45</v>
      </c>
      <c r="I348" s="168">
        <v>7405</v>
      </c>
      <c r="J348" s="168">
        <v>10389</v>
      </c>
      <c r="K348" s="168" t="s">
        <v>106</v>
      </c>
      <c r="L348" s="168" t="s">
        <v>106</v>
      </c>
      <c r="M348" s="168" t="s">
        <v>205</v>
      </c>
      <c r="N348" s="168" t="s">
        <v>106</v>
      </c>
      <c r="O348" s="168" t="s">
        <v>106</v>
      </c>
      <c r="P348" s="168">
        <v>9625</v>
      </c>
      <c r="Q348" s="168">
        <v>10355</v>
      </c>
      <c r="R348" s="168">
        <v>863</v>
      </c>
      <c r="S348" s="168">
        <v>39228</v>
      </c>
      <c r="T348" s="168">
        <v>269</v>
      </c>
      <c r="U348" s="168">
        <v>1909</v>
      </c>
      <c r="V348" s="168">
        <v>976</v>
      </c>
      <c r="W348" s="168">
        <v>13389</v>
      </c>
      <c r="X348" s="168">
        <v>2268</v>
      </c>
      <c r="Y348" s="168">
        <v>39228</v>
      </c>
      <c r="Z348" s="168">
        <v>3</v>
      </c>
      <c r="AA348" s="168">
        <v>55</v>
      </c>
      <c r="AB348" s="168">
        <v>131</v>
      </c>
      <c r="AC348" s="168">
        <v>6.48</v>
      </c>
      <c r="AD348" s="168">
        <v>20.8</v>
      </c>
      <c r="AE348" s="168">
        <v>36.42</v>
      </c>
      <c r="AF348" s="168">
        <v>1909</v>
      </c>
      <c r="AG348" s="168">
        <v>34609</v>
      </c>
      <c r="AH348" s="168">
        <v>13389</v>
      </c>
      <c r="AI348" s="168">
        <v>32700</v>
      </c>
      <c r="AJ348" s="168">
        <v>19771</v>
      </c>
      <c r="AK348" s="8"/>
      <c r="AM348" s="6">
        <f t="shared" si="133"/>
        <v>39228</v>
      </c>
      <c r="AN348" s="4">
        <f t="shared" si="127"/>
        <v>12</v>
      </c>
    </row>
    <row r="349" spans="1:40" x14ac:dyDescent="0.2">
      <c r="A349" s="12" t="str">
        <f t="shared" si="134"/>
        <v>2011-12DECEMBERRYF</v>
      </c>
      <c r="B349" s="12">
        <f>VLOOKUP(G349,'Selection Sheet'!$C$17:$E$33, 3, 0)</f>
        <v>2</v>
      </c>
      <c r="C349" s="167" t="s">
        <v>55</v>
      </c>
      <c r="D349" s="167" t="s">
        <v>131</v>
      </c>
      <c r="E349" s="167" t="s">
        <v>109</v>
      </c>
      <c r="F349" s="167" t="s">
        <v>31</v>
      </c>
      <c r="G349" s="167" t="s">
        <v>50</v>
      </c>
      <c r="H349" s="167" t="s">
        <v>49</v>
      </c>
      <c r="I349" s="168">
        <v>9788</v>
      </c>
      <c r="J349" s="168">
        <v>13020</v>
      </c>
      <c r="K349" s="168" t="s">
        <v>106</v>
      </c>
      <c r="L349" s="168" t="s">
        <v>106</v>
      </c>
      <c r="M349" s="168" t="s">
        <v>205</v>
      </c>
      <c r="N349" s="168" t="s">
        <v>106</v>
      </c>
      <c r="O349" s="168" t="s">
        <v>106</v>
      </c>
      <c r="P349" s="168">
        <v>12473</v>
      </c>
      <c r="Q349" s="168">
        <v>12989</v>
      </c>
      <c r="R349" s="168">
        <v>1585</v>
      </c>
      <c r="S349" s="168">
        <v>43693</v>
      </c>
      <c r="T349" s="168">
        <v>259</v>
      </c>
      <c r="U349" s="168">
        <v>1903</v>
      </c>
      <c r="V349" s="168">
        <v>761</v>
      </c>
      <c r="W349" s="168">
        <v>11506</v>
      </c>
      <c r="X349" s="168">
        <v>0</v>
      </c>
      <c r="Y349" s="168">
        <v>43693</v>
      </c>
      <c r="Z349" s="168">
        <v>2</v>
      </c>
      <c r="AA349" s="168">
        <v>50</v>
      </c>
      <c r="AB349" s="168">
        <v>100</v>
      </c>
      <c r="AC349" s="168">
        <v>5.2</v>
      </c>
      <c r="AD349" s="168">
        <v>17.8</v>
      </c>
      <c r="AE349" s="168">
        <v>28.3</v>
      </c>
      <c r="AF349" s="168">
        <v>1903</v>
      </c>
      <c r="AG349" s="168">
        <v>30753</v>
      </c>
      <c r="AH349" s="168">
        <v>13013</v>
      </c>
      <c r="AI349" s="168">
        <v>26984</v>
      </c>
      <c r="AJ349" s="168">
        <v>22540</v>
      </c>
      <c r="AK349" s="8"/>
      <c r="AM349" s="6">
        <f t="shared" si="133"/>
        <v>0</v>
      </c>
      <c r="AN349" s="4">
        <f t="shared" si="127"/>
        <v>12</v>
      </c>
    </row>
    <row r="350" spans="1:40" x14ac:dyDescent="0.2">
      <c r="A350" s="12" t="str">
        <f t="shared" si="134"/>
        <v>2011-12FEBRUARYR1F</v>
      </c>
      <c r="B350" s="12">
        <f>VLOOKUP(G350,'Selection Sheet'!$C$17:$E$33, 3, 0)</f>
        <v>2</v>
      </c>
      <c r="C350" s="167" t="s">
        <v>55</v>
      </c>
      <c r="D350" s="167" t="s">
        <v>133</v>
      </c>
      <c r="E350" s="167" t="s">
        <v>104</v>
      </c>
      <c r="F350" s="167" t="s">
        <v>105</v>
      </c>
      <c r="G350" s="167" t="s">
        <v>35</v>
      </c>
      <c r="H350" s="167" t="s">
        <v>32</v>
      </c>
      <c r="I350" s="168">
        <v>460</v>
      </c>
      <c r="J350" s="168">
        <v>595</v>
      </c>
      <c r="K350" s="168" t="s">
        <v>106</v>
      </c>
      <c r="L350" s="168" t="s">
        <v>106</v>
      </c>
      <c r="M350" s="168" t="s">
        <v>205</v>
      </c>
      <c r="N350" s="168" t="s">
        <v>106</v>
      </c>
      <c r="O350" s="168" t="s">
        <v>106</v>
      </c>
      <c r="P350" s="168">
        <v>572</v>
      </c>
      <c r="Q350" s="168">
        <v>582</v>
      </c>
      <c r="R350" s="168">
        <v>40</v>
      </c>
      <c r="S350" s="168">
        <v>1882</v>
      </c>
      <c r="T350" s="168">
        <v>3</v>
      </c>
      <c r="U350" s="168">
        <v>130</v>
      </c>
      <c r="V350" s="168">
        <v>16</v>
      </c>
      <c r="W350" s="168">
        <v>480</v>
      </c>
      <c r="X350" s="168">
        <v>13</v>
      </c>
      <c r="Y350" s="168">
        <v>1882</v>
      </c>
      <c r="Z350" s="168">
        <v>1</v>
      </c>
      <c r="AA350" s="168">
        <v>4</v>
      </c>
      <c r="AB350" s="168">
        <v>8</v>
      </c>
      <c r="AC350" s="168">
        <v>5.39</v>
      </c>
      <c r="AD350" s="168">
        <v>16.559999999999999</v>
      </c>
      <c r="AE350" s="168">
        <v>21.580000000000002</v>
      </c>
      <c r="AF350" s="168">
        <v>130</v>
      </c>
      <c r="AG350" s="168">
        <v>1659</v>
      </c>
      <c r="AH350" s="168">
        <v>667</v>
      </c>
      <c r="AI350" s="168">
        <v>1529</v>
      </c>
      <c r="AJ350" s="168">
        <v>1049</v>
      </c>
      <c r="AK350" s="8"/>
      <c r="AM350" s="6">
        <f t="shared" si="133"/>
        <v>1882</v>
      </c>
      <c r="AN350" s="4">
        <f t="shared" si="127"/>
        <v>2</v>
      </c>
    </row>
    <row r="351" spans="1:40" x14ac:dyDescent="0.2">
      <c r="A351" s="12" t="str">
        <f t="shared" si="134"/>
        <v>2011-12FEBRUARYRRU</v>
      </c>
      <c r="B351" s="12">
        <f>VLOOKUP(G351,'Selection Sheet'!$C$17:$E$33, 3, 0)</f>
        <v>4</v>
      </c>
      <c r="C351" s="167" t="s">
        <v>55</v>
      </c>
      <c r="D351" s="167" t="s">
        <v>133</v>
      </c>
      <c r="E351" s="167" t="s">
        <v>107</v>
      </c>
      <c r="F351" s="167" t="s">
        <v>108</v>
      </c>
      <c r="G351" s="167" t="s">
        <v>38</v>
      </c>
      <c r="H351" s="167" t="s">
        <v>37</v>
      </c>
      <c r="I351" s="168">
        <v>25849</v>
      </c>
      <c r="J351" s="168">
        <v>34819</v>
      </c>
      <c r="K351" s="168" t="s">
        <v>106</v>
      </c>
      <c r="L351" s="168" t="s">
        <v>106</v>
      </c>
      <c r="M351" s="168" t="s">
        <v>205</v>
      </c>
      <c r="N351" s="168" t="s">
        <v>106</v>
      </c>
      <c r="O351" s="168" t="s">
        <v>106</v>
      </c>
      <c r="P351" s="168">
        <v>33448</v>
      </c>
      <c r="Q351" s="168">
        <v>33775</v>
      </c>
      <c r="R351" s="168">
        <v>191</v>
      </c>
      <c r="S351" s="168">
        <v>128940</v>
      </c>
      <c r="T351" s="168">
        <v>428</v>
      </c>
      <c r="U351" s="168">
        <v>5658</v>
      </c>
      <c r="V351" s="168">
        <v>1069</v>
      </c>
      <c r="W351" s="168">
        <v>18974</v>
      </c>
      <c r="X351" s="168">
        <v>3728</v>
      </c>
      <c r="Y351" s="168">
        <v>128940</v>
      </c>
      <c r="Z351" s="168">
        <v>0</v>
      </c>
      <c r="AA351" s="168">
        <v>18</v>
      </c>
      <c r="AB351" s="168">
        <v>72</v>
      </c>
      <c r="AC351" s="168">
        <v>5.7</v>
      </c>
      <c r="AD351" s="168">
        <v>12.8</v>
      </c>
      <c r="AE351" s="168">
        <v>19.5</v>
      </c>
      <c r="AF351" s="168">
        <v>5658</v>
      </c>
      <c r="AG351" s="168">
        <v>92982</v>
      </c>
      <c r="AH351" s="168">
        <v>27312</v>
      </c>
      <c r="AI351" s="168">
        <v>87324</v>
      </c>
      <c r="AJ351" s="168">
        <v>67738</v>
      </c>
      <c r="AK351" s="8"/>
      <c r="AM351" s="6">
        <f t="shared" si="133"/>
        <v>128940</v>
      </c>
      <c r="AN351" s="4">
        <f t="shared" si="127"/>
        <v>2</v>
      </c>
    </row>
    <row r="352" spans="1:40" x14ac:dyDescent="0.2">
      <c r="A352" s="12" t="str">
        <f t="shared" si="134"/>
        <v>2011-12FEBRUARYRX5</v>
      </c>
      <c r="B352" s="12">
        <f>VLOOKUP(G352,'Selection Sheet'!$C$17:$E$33, 3, 0)</f>
        <v>2</v>
      </c>
      <c r="C352" s="167" t="s">
        <v>55</v>
      </c>
      <c r="D352" s="167" t="s">
        <v>133</v>
      </c>
      <c r="E352" s="167" t="s">
        <v>109</v>
      </c>
      <c r="F352" s="167" t="s">
        <v>31</v>
      </c>
      <c r="G352" s="167" t="s">
        <v>30</v>
      </c>
      <c r="H352" s="167" t="s">
        <v>29</v>
      </c>
      <c r="I352" s="168">
        <v>6620</v>
      </c>
      <c r="J352" s="168">
        <v>8997</v>
      </c>
      <c r="K352" s="168" t="s">
        <v>106</v>
      </c>
      <c r="L352" s="168" t="s">
        <v>106</v>
      </c>
      <c r="M352" s="168" t="s">
        <v>205</v>
      </c>
      <c r="N352" s="168" t="s">
        <v>106</v>
      </c>
      <c r="O352" s="168" t="s">
        <v>106</v>
      </c>
      <c r="P352" s="168">
        <v>8541</v>
      </c>
      <c r="Q352" s="168">
        <v>8955</v>
      </c>
      <c r="R352" s="168">
        <v>384</v>
      </c>
      <c r="S352" s="168">
        <v>30723</v>
      </c>
      <c r="T352" s="168">
        <v>174</v>
      </c>
      <c r="U352" s="168">
        <v>1703</v>
      </c>
      <c r="V352" s="168">
        <v>209</v>
      </c>
      <c r="W352" s="168">
        <v>7753</v>
      </c>
      <c r="X352" s="168">
        <v>40</v>
      </c>
      <c r="Y352" s="168">
        <v>30723</v>
      </c>
      <c r="Z352" s="168">
        <v>1</v>
      </c>
      <c r="AA352" s="168">
        <v>15</v>
      </c>
      <c r="AB352" s="168">
        <v>75</v>
      </c>
      <c r="AC352" s="168">
        <v>5.67</v>
      </c>
      <c r="AD352" s="168">
        <v>15</v>
      </c>
      <c r="AE352" s="168">
        <v>22.830000000000002</v>
      </c>
      <c r="AF352" s="168">
        <v>1703</v>
      </c>
      <c r="AG352" s="168">
        <v>17630</v>
      </c>
      <c r="AH352" s="168">
        <v>8021</v>
      </c>
      <c r="AI352" s="168">
        <v>16325</v>
      </c>
      <c r="AJ352" s="168">
        <v>13775</v>
      </c>
      <c r="AK352" s="8"/>
      <c r="AM352" s="6">
        <f t="shared" si="133"/>
        <v>30723</v>
      </c>
      <c r="AN352" s="4">
        <f t="shared" si="127"/>
        <v>2</v>
      </c>
    </row>
    <row r="353" spans="1:40" x14ac:dyDescent="0.2">
      <c r="A353" s="12" t="str">
        <f t="shared" si="134"/>
        <v>2011-12FEBRUARYRX6</v>
      </c>
      <c r="B353" s="12">
        <f>VLOOKUP(G353,'Selection Sheet'!$C$17:$E$33, 3, 0)</f>
        <v>1</v>
      </c>
      <c r="C353" s="167" t="s">
        <v>55</v>
      </c>
      <c r="D353" s="167" t="s">
        <v>133</v>
      </c>
      <c r="E353" s="167" t="s">
        <v>110</v>
      </c>
      <c r="F353" s="167" t="s">
        <v>111</v>
      </c>
      <c r="G353" s="167" t="s">
        <v>41</v>
      </c>
      <c r="H353" s="167" t="s">
        <v>40</v>
      </c>
      <c r="I353" s="168">
        <v>9128</v>
      </c>
      <c r="J353" s="168">
        <v>12198</v>
      </c>
      <c r="K353" s="168" t="s">
        <v>106</v>
      </c>
      <c r="L353" s="168" t="s">
        <v>106</v>
      </c>
      <c r="M353" s="168" t="s">
        <v>205</v>
      </c>
      <c r="N353" s="168" t="s">
        <v>106</v>
      </c>
      <c r="O353" s="168" t="s">
        <v>106</v>
      </c>
      <c r="P353" s="168">
        <v>11929</v>
      </c>
      <c r="Q353" s="168">
        <v>12188</v>
      </c>
      <c r="R353" s="168">
        <v>287</v>
      </c>
      <c r="S353" s="168">
        <v>38947</v>
      </c>
      <c r="T353" s="168">
        <v>138</v>
      </c>
      <c r="U353" s="168">
        <v>944</v>
      </c>
      <c r="V353" s="168">
        <v>336</v>
      </c>
      <c r="W353" s="168">
        <v>5898</v>
      </c>
      <c r="X353" s="168">
        <v>0</v>
      </c>
      <c r="Y353" s="168">
        <v>38947</v>
      </c>
      <c r="Z353" s="168">
        <v>1</v>
      </c>
      <c r="AA353" s="168">
        <v>1</v>
      </c>
      <c r="AB353" s="168">
        <v>35</v>
      </c>
      <c r="AC353" s="168">
        <v>5.65</v>
      </c>
      <c r="AD353" s="168">
        <v>15.17</v>
      </c>
      <c r="AE353" s="168">
        <v>23.028000000000002</v>
      </c>
      <c r="AF353" s="168">
        <v>944</v>
      </c>
      <c r="AG353" s="168">
        <v>25993</v>
      </c>
      <c r="AH353" s="168">
        <v>8664</v>
      </c>
      <c r="AI353" s="168">
        <v>25798</v>
      </c>
      <c r="AJ353" s="168">
        <v>24676</v>
      </c>
      <c r="AK353" s="8"/>
      <c r="AM353" s="6">
        <f t="shared" si="133"/>
        <v>0</v>
      </c>
      <c r="AN353" s="4">
        <f t="shared" si="127"/>
        <v>2</v>
      </c>
    </row>
    <row r="354" spans="1:40" x14ac:dyDescent="0.2">
      <c r="A354" s="12" t="str">
        <f t="shared" si="134"/>
        <v>2011-12FEBRUARYRX7</v>
      </c>
      <c r="B354" s="12">
        <f>VLOOKUP(G354,'Selection Sheet'!$C$17:$E$33, 3, 0)</f>
        <v>1</v>
      </c>
      <c r="C354" s="167" t="s">
        <v>55</v>
      </c>
      <c r="D354" s="167" t="s">
        <v>133</v>
      </c>
      <c r="E354" s="167" t="s">
        <v>112</v>
      </c>
      <c r="F354" s="167" t="s">
        <v>113</v>
      </c>
      <c r="G354" s="167" t="s">
        <v>44</v>
      </c>
      <c r="H354" s="167" t="s">
        <v>43</v>
      </c>
      <c r="I354" s="168">
        <v>22938</v>
      </c>
      <c r="J354" s="168">
        <v>30326</v>
      </c>
      <c r="K354" s="168" t="s">
        <v>106</v>
      </c>
      <c r="L354" s="168" t="s">
        <v>106</v>
      </c>
      <c r="M354" s="168" t="s">
        <v>205</v>
      </c>
      <c r="N354" s="168" t="s">
        <v>106</v>
      </c>
      <c r="O354" s="168" t="s">
        <v>106</v>
      </c>
      <c r="P354" s="168">
        <v>28304</v>
      </c>
      <c r="Q354" s="168">
        <v>30145</v>
      </c>
      <c r="R354" s="168">
        <v>1192</v>
      </c>
      <c r="S354" s="168">
        <v>104093</v>
      </c>
      <c r="T354" s="168">
        <v>878</v>
      </c>
      <c r="U354" s="168">
        <v>2398</v>
      </c>
      <c r="V354" s="168">
        <v>860</v>
      </c>
      <c r="W354" s="168">
        <v>12798</v>
      </c>
      <c r="X354" s="168">
        <v>0</v>
      </c>
      <c r="Y354" s="168">
        <v>104093</v>
      </c>
      <c r="Z354" s="168">
        <v>1</v>
      </c>
      <c r="AA354" s="168">
        <v>5</v>
      </c>
      <c r="AB354" s="168">
        <v>12</v>
      </c>
      <c r="AC354" s="168">
        <v>5.05</v>
      </c>
      <c r="AD354" s="168">
        <v>15.5</v>
      </c>
      <c r="AE354" s="168">
        <v>33.07</v>
      </c>
      <c r="AF354" s="168">
        <v>2398</v>
      </c>
      <c r="AG354" s="168">
        <v>71134</v>
      </c>
      <c r="AH354" s="168">
        <v>13239</v>
      </c>
      <c r="AI354" s="168">
        <v>69353</v>
      </c>
      <c r="AJ354" s="168">
        <v>64211</v>
      </c>
      <c r="AK354" s="8"/>
      <c r="AM354" s="6">
        <f t="shared" si="133"/>
        <v>0</v>
      </c>
      <c r="AN354" s="4">
        <f t="shared" si="127"/>
        <v>2</v>
      </c>
    </row>
    <row r="355" spans="1:40" x14ac:dyDescent="0.2">
      <c r="A355" s="12" t="str">
        <f t="shared" si="134"/>
        <v>2011-12FEBRUARYRX8</v>
      </c>
      <c r="B355" s="12">
        <f>VLOOKUP(G355,'Selection Sheet'!$C$17:$E$33, 3, 0)</f>
        <v>1</v>
      </c>
      <c r="C355" s="167" t="s">
        <v>55</v>
      </c>
      <c r="D355" s="167" t="s">
        <v>133</v>
      </c>
      <c r="E355" s="167" t="s">
        <v>114</v>
      </c>
      <c r="F355" s="167" t="s">
        <v>115</v>
      </c>
      <c r="G355" s="167" t="s">
        <v>54</v>
      </c>
      <c r="H355" s="167" t="s">
        <v>53</v>
      </c>
      <c r="I355" s="168">
        <v>15948</v>
      </c>
      <c r="J355" s="168">
        <v>21623</v>
      </c>
      <c r="K355" s="168" t="s">
        <v>106</v>
      </c>
      <c r="L355" s="168" t="s">
        <v>106</v>
      </c>
      <c r="M355" s="168" t="s">
        <v>205</v>
      </c>
      <c r="N355" s="168" t="s">
        <v>106</v>
      </c>
      <c r="O355" s="168" t="s">
        <v>106</v>
      </c>
      <c r="P355" s="168">
        <v>21095</v>
      </c>
      <c r="Q355" s="168">
        <v>21594</v>
      </c>
      <c r="R355" s="168">
        <v>1138</v>
      </c>
      <c r="S355" s="168">
        <v>64461</v>
      </c>
      <c r="T355" s="168">
        <v>750</v>
      </c>
      <c r="U355" s="168">
        <v>2566</v>
      </c>
      <c r="V355" s="168">
        <v>860</v>
      </c>
      <c r="W355" s="168">
        <v>9556</v>
      </c>
      <c r="X355" s="168">
        <v>783</v>
      </c>
      <c r="Y355" s="168">
        <v>64461</v>
      </c>
      <c r="Z355" s="168">
        <v>1</v>
      </c>
      <c r="AA355" s="168">
        <v>26</v>
      </c>
      <c r="AB355" s="168">
        <v>96</v>
      </c>
      <c r="AC355" s="168">
        <v>5.3</v>
      </c>
      <c r="AD355" s="168">
        <v>13.19</v>
      </c>
      <c r="AE355" s="168">
        <v>19.63</v>
      </c>
      <c r="AF355" s="168">
        <v>2566</v>
      </c>
      <c r="AG355" s="168">
        <v>48695</v>
      </c>
      <c r="AH355" s="168">
        <v>10820</v>
      </c>
      <c r="AI355" s="168">
        <v>46051</v>
      </c>
      <c r="AJ355" s="168">
        <v>40423</v>
      </c>
      <c r="AK355" s="8"/>
      <c r="AM355" s="6">
        <f t="shared" si="133"/>
        <v>64461</v>
      </c>
      <c r="AN355" s="4">
        <f t="shared" si="127"/>
        <v>2</v>
      </c>
    </row>
    <row r="356" spans="1:40" x14ac:dyDescent="0.2">
      <c r="A356" s="12" t="str">
        <f t="shared" si="134"/>
        <v>2011-12FEBRUARYRX9</v>
      </c>
      <c r="B356" s="12">
        <f>VLOOKUP(G356,'Selection Sheet'!$C$17:$E$33, 3, 0)</f>
        <v>3</v>
      </c>
      <c r="C356" s="167" t="s">
        <v>55</v>
      </c>
      <c r="D356" s="167" t="s">
        <v>133</v>
      </c>
      <c r="E356" s="167" t="s">
        <v>116</v>
      </c>
      <c r="F356" s="167" t="s">
        <v>117</v>
      </c>
      <c r="G356" s="167" t="s">
        <v>24</v>
      </c>
      <c r="H356" s="167" t="s">
        <v>23</v>
      </c>
      <c r="I356" s="168">
        <v>13553</v>
      </c>
      <c r="J356" s="168">
        <v>18659</v>
      </c>
      <c r="K356" s="168" t="s">
        <v>106</v>
      </c>
      <c r="L356" s="168" t="s">
        <v>106</v>
      </c>
      <c r="M356" s="168" t="s">
        <v>205</v>
      </c>
      <c r="N356" s="168" t="s">
        <v>106</v>
      </c>
      <c r="O356" s="168" t="s">
        <v>106</v>
      </c>
      <c r="P356" s="168">
        <v>16843</v>
      </c>
      <c r="Q356" s="168">
        <v>18642</v>
      </c>
      <c r="R356" s="168">
        <v>587</v>
      </c>
      <c r="S356" s="168">
        <v>61403</v>
      </c>
      <c r="T356" s="168">
        <v>142</v>
      </c>
      <c r="U356" s="168">
        <v>2903</v>
      </c>
      <c r="V356" s="168">
        <v>886</v>
      </c>
      <c r="W356" s="168">
        <v>13627</v>
      </c>
      <c r="X356" s="168">
        <v>45</v>
      </c>
      <c r="Y356" s="168">
        <v>61403</v>
      </c>
      <c r="Z356" s="168">
        <v>2</v>
      </c>
      <c r="AA356" s="168">
        <v>33</v>
      </c>
      <c r="AB356" s="168">
        <v>81</v>
      </c>
      <c r="AC356" s="168">
        <v>6.2833333332999999</v>
      </c>
      <c r="AD356" s="168">
        <v>22.466666667000002</v>
      </c>
      <c r="AE356" s="168">
        <v>39.716666666999998</v>
      </c>
      <c r="AF356" s="168">
        <v>2903</v>
      </c>
      <c r="AG356" s="168">
        <v>47214</v>
      </c>
      <c r="AH356" s="168">
        <v>17502</v>
      </c>
      <c r="AI356" s="168">
        <v>44305</v>
      </c>
      <c r="AJ356" s="168">
        <v>30678</v>
      </c>
      <c r="AK356" s="8"/>
      <c r="AM356" s="6">
        <f t="shared" si="133"/>
        <v>61403</v>
      </c>
      <c r="AN356" s="4">
        <f t="shared" si="127"/>
        <v>2</v>
      </c>
    </row>
    <row r="357" spans="1:40" x14ac:dyDescent="0.2">
      <c r="A357" s="12" t="str">
        <f t="shared" si="134"/>
        <v>2011-12FEBRUARYRYA</v>
      </c>
      <c r="B357" s="12">
        <f>VLOOKUP(G357,'Selection Sheet'!$C$17:$E$33, 3, 0)</f>
        <v>3</v>
      </c>
      <c r="C357" s="167" t="s">
        <v>55</v>
      </c>
      <c r="D357" s="167" t="s">
        <v>133</v>
      </c>
      <c r="E357" s="167" t="s">
        <v>118</v>
      </c>
      <c r="F357" s="167" t="s">
        <v>119</v>
      </c>
      <c r="G357" s="167" t="s">
        <v>52</v>
      </c>
      <c r="H357" s="167" t="s">
        <v>51</v>
      </c>
      <c r="I357" s="168">
        <v>20667</v>
      </c>
      <c r="J357" s="168">
        <v>28373</v>
      </c>
      <c r="K357" s="168" t="s">
        <v>106</v>
      </c>
      <c r="L357" s="168" t="s">
        <v>106</v>
      </c>
      <c r="M357" s="168" t="s">
        <v>205</v>
      </c>
      <c r="N357" s="168" t="s">
        <v>106</v>
      </c>
      <c r="O357" s="168" t="s">
        <v>106</v>
      </c>
      <c r="P357" s="168">
        <v>27605</v>
      </c>
      <c r="Q357" s="168">
        <v>28373</v>
      </c>
      <c r="R357" s="168">
        <v>550</v>
      </c>
      <c r="S357" s="168">
        <v>71975</v>
      </c>
      <c r="T357" s="168">
        <v>638</v>
      </c>
      <c r="U357" s="168">
        <v>4145</v>
      </c>
      <c r="V357" s="168">
        <v>930</v>
      </c>
      <c r="W357" s="168">
        <v>18525</v>
      </c>
      <c r="X357" s="168">
        <v>0</v>
      </c>
      <c r="Y357" s="168">
        <v>71975</v>
      </c>
      <c r="Z357" s="168">
        <v>1</v>
      </c>
      <c r="AA357" s="168">
        <v>4</v>
      </c>
      <c r="AB357" s="168">
        <v>46</v>
      </c>
      <c r="AC357" s="168">
        <v>5.78</v>
      </c>
      <c r="AD357" s="168">
        <v>15.16</v>
      </c>
      <c r="AE357" s="168">
        <v>23.45</v>
      </c>
      <c r="AF357" s="168">
        <v>4145</v>
      </c>
      <c r="AG357" s="168">
        <v>60076</v>
      </c>
      <c r="AH357" s="168">
        <v>18868</v>
      </c>
      <c r="AI357" s="168">
        <v>55931</v>
      </c>
      <c r="AJ357" s="168">
        <v>43831</v>
      </c>
      <c r="AK357" s="8"/>
      <c r="AM357" s="6">
        <f t="shared" si="133"/>
        <v>0</v>
      </c>
      <c r="AN357" s="4">
        <f t="shared" si="127"/>
        <v>2</v>
      </c>
    </row>
    <row r="358" spans="1:40" x14ac:dyDescent="0.2">
      <c r="A358" s="12" t="str">
        <f t="shared" si="134"/>
        <v>2011-12FEBRUARYRYC</v>
      </c>
      <c r="B358" s="12">
        <f>VLOOKUP(G358,'Selection Sheet'!$C$17:$E$33, 3, 0)</f>
        <v>3</v>
      </c>
      <c r="C358" s="167" t="s">
        <v>55</v>
      </c>
      <c r="D358" s="167" t="s">
        <v>133</v>
      </c>
      <c r="E358" s="167" t="s">
        <v>120</v>
      </c>
      <c r="F358" s="167" t="s">
        <v>121</v>
      </c>
      <c r="G358" s="167" t="s">
        <v>27</v>
      </c>
      <c r="H358" s="167" t="s">
        <v>26</v>
      </c>
      <c r="I358" s="168">
        <v>13432</v>
      </c>
      <c r="J358" s="168">
        <v>18478</v>
      </c>
      <c r="K358" s="168" t="s">
        <v>106</v>
      </c>
      <c r="L358" s="168" t="s">
        <v>106</v>
      </c>
      <c r="M358" s="168" t="s">
        <v>205</v>
      </c>
      <c r="N358" s="168" t="s">
        <v>106</v>
      </c>
      <c r="O358" s="168" t="s">
        <v>106</v>
      </c>
      <c r="P358" s="168">
        <v>17251</v>
      </c>
      <c r="Q358" s="168">
        <v>18393</v>
      </c>
      <c r="R358" s="168">
        <v>476</v>
      </c>
      <c r="S358" s="168">
        <v>73985</v>
      </c>
      <c r="T358" s="168">
        <v>498</v>
      </c>
      <c r="U358" s="168">
        <v>3348</v>
      </c>
      <c r="V358" s="168">
        <v>1088</v>
      </c>
      <c r="W358" s="168">
        <v>21545</v>
      </c>
      <c r="X358" s="168">
        <v>0</v>
      </c>
      <c r="Y358" s="168">
        <v>73985</v>
      </c>
      <c r="Z358" s="168">
        <v>1</v>
      </c>
      <c r="AA358" s="168">
        <v>15</v>
      </c>
      <c r="AB358" s="168">
        <v>68</v>
      </c>
      <c r="AC358" s="168">
        <v>4.97</v>
      </c>
      <c r="AD358" s="168">
        <v>18.350000000000001</v>
      </c>
      <c r="AE358" s="168">
        <v>28.28</v>
      </c>
      <c r="AF358" s="168">
        <v>3348</v>
      </c>
      <c r="AG358" s="168">
        <v>55375</v>
      </c>
      <c r="AH358" s="168">
        <v>24599</v>
      </c>
      <c r="AI358" s="168">
        <v>52007</v>
      </c>
      <c r="AJ358" s="168">
        <v>35933</v>
      </c>
      <c r="AK358" s="8"/>
      <c r="AM358" s="6">
        <f t="shared" si="133"/>
        <v>0</v>
      </c>
      <c r="AN358" s="4">
        <f t="shared" si="127"/>
        <v>2</v>
      </c>
    </row>
    <row r="359" spans="1:40" x14ac:dyDescent="0.2">
      <c r="A359" s="12" t="str">
        <f t="shared" si="134"/>
        <v>2011-12FEBRUARYRYD</v>
      </c>
      <c r="B359" s="12">
        <f>VLOOKUP(G359,'Selection Sheet'!$C$17:$E$33, 3, 0)</f>
        <v>2</v>
      </c>
      <c r="C359" s="167" t="s">
        <v>55</v>
      </c>
      <c r="D359" s="167" t="s">
        <v>133</v>
      </c>
      <c r="E359" s="167" t="s">
        <v>122</v>
      </c>
      <c r="F359" s="167" t="s">
        <v>123</v>
      </c>
      <c r="G359" s="167" t="s">
        <v>48</v>
      </c>
      <c r="H359" s="167" t="s">
        <v>47</v>
      </c>
      <c r="I359" s="168">
        <v>16245</v>
      </c>
      <c r="J359" s="168">
        <v>21663</v>
      </c>
      <c r="K359" s="168" t="s">
        <v>106</v>
      </c>
      <c r="L359" s="168" t="s">
        <v>106</v>
      </c>
      <c r="M359" s="168" t="s">
        <v>205</v>
      </c>
      <c r="N359" s="168" t="s">
        <v>106</v>
      </c>
      <c r="O359" s="168" t="s">
        <v>106</v>
      </c>
      <c r="P359" s="168">
        <v>21045</v>
      </c>
      <c r="Q359" s="168">
        <v>21663</v>
      </c>
      <c r="R359" s="168">
        <v>1015</v>
      </c>
      <c r="S359" s="168">
        <v>49077</v>
      </c>
      <c r="T359" s="168">
        <v>382</v>
      </c>
      <c r="U359" s="168">
        <v>2723</v>
      </c>
      <c r="V359" s="168">
        <v>1039</v>
      </c>
      <c r="W359" s="168">
        <v>15440</v>
      </c>
      <c r="X359" s="168">
        <v>0</v>
      </c>
      <c r="Y359" s="168">
        <v>49077</v>
      </c>
      <c r="Z359" s="168">
        <v>3</v>
      </c>
      <c r="AA359" s="168">
        <v>28</v>
      </c>
      <c r="AB359" s="168">
        <v>78</v>
      </c>
      <c r="AC359" s="168">
        <v>5.62</v>
      </c>
      <c r="AD359" s="168">
        <v>17.25</v>
      </c>
      <c r="AE359" s="168">
        <v>26.580000000000002</v>
      </c>
      <c r="AF359" s="168">
        <v>2723</v>
      </c>
      <c r="AG359" s="168">
        <v>47712</v>
      </c>
      <c r="AH359" s="168">
        <v>17268</v>
      </c>
      <c r="AI359" s="168">
        <v>44989</v>
      </c>
      <c r="AJ359" s="168">
        <v>33405</v>
      </c>
      <c r="AK359" s="8"/>
      <c r="AM359" s="6">
        <f t="shared" si="133"/>
        <v>0</v>
      </c>
      <c r="AN359" s="4">
        <f t="shared" si="127"/>
        <v>2</v>
      </c>
    </row>
    <row r="360" spans="1:40" x14ac:dyDescent="0.2">
      <c r="A360" s="12" t="str">
        <f t="shared" si="134"/>
        <v>2011-12FEBRUARYRYE</v>
      </c>
      <c r="B360" s="12">
        <f>VLOOKUP(G360,'Selection Sheet'!$C$17:$E$33, 3, 0)</f>
        <v>2</v>
      </c>
      <c r="C360" s="167" t="s">
        <v>55</v>
      </c>
      <c r="D360" s="167" t="s">
        <v>133</v>
      </c>
      <c r="E360" s="167" t="s">
        <v>104</v>
      </c>
      <c r="F360" s="167" t="s">
        <v>105</v>
      </c>
      <c r="G360" s="167" t="s">
        <v>46</v>
      </c>
      <c r="H360" s="167" t="s">
        <v>45</v>
      </c>
      <c r="I360" s="168">
        <v>6408</v>
      </c>
      <c r="J360" s="168">
        <v>9010</v>
      </c>
      <c r="K360" s="168" t="s">
        <v>106</v>
      </c>
      <c r="L360" s="168" t="s">
        <v>106</v>
      </c>
      <c r="M360" s="168" t="s">
        <v>205</v>
      </c>
      <c r="N360" s="168" t="s">
        <v>106</v>
      </c>
      <c r="O360" s="168" t="s">
        <v>106</v>
      </c>
      <c r="P360" s="168">
        <v>8467</v>
      </c>
      <c r="Q360" s="168">
        <v>9003</v>
      </c>
      <c r="R360" s="168">
        <v>998</v>
      </c>
      <c r="S360" s="168">
        <v>35456</v>
      </c>
      <c r="T360" s="168">
        <v>293</v>
      </c>
      <c r="U360" s="168">
        <v>1735</v>
      </c>
      <c r="V360" s="168">
        <v>821</v>
      </c>
      <c r="W360" s="168">
        <v>12176</v>
      </c>
      <c r="X360" s="168">
        <v>2288</v>
      </c>
      <c r="Y360" s="168">
        <v>35456</v>
      </c>
      <c r="Z360" s="168">
        <v>3</v>
      </c>
      <c r="AA360" s="168">
        <v>55</v>
      </c>
      <c r="AB360" s="168">
        <v>126</v>
      </c>
      <c r="AC360" s="168">
        <v>6.37</v>
      </c>
      <c r="AD360" s="168">
        <v>19.38</v>
      </c>
      <c r="AE360" s="168">
        <v>33.22</v>
      </c>
      <c r="AF360" s="168">
        <v>1735</v>
      </c>
      <c r="AG360" s="168">
        <v>31156</v>
      </c>
      <c r="AH360" s="168">
        <v>12480</v>
      </c>
      <c r="AI360" s="168">
        <v>29421</v>
      </c>
      <c r="AJ360" s="168">
        <v>17688</v>
      </c>
      <c r="AK360" s="8"/>
      <c r="AM360" s="6">
        <f t="shared" si="133"/>
        <v>35456</v>
      </c>
      <c r="AN360" s="4">
        <f t="shared" si="127"/>
        <v>2</v>
      </c>
    </row>
    <row r="361" spans="1:40" x14ac:dyDescent="0.2">
      <c r="A361" s="12" t="str">
        <f t="shared" si="134"/>
        <v>2011-12FEBRUARYRYF</v>
      </c>
      <c r="B361" s="12">
        <f>VLOOKUP(G361,'Selection Sheet'!$C$17:$E$33, 3, 0)</f>
        <v>2</v>
      </c>
      <c r="C361" s="167" t="s">
        <v>55</v>
      </c>
      <c r="D361" s="167" t="s">
        <v>133</v>
      </c>
      <c r="E361" s="167" t="s">
        <v>109</v>
      </c>
      <c r="F361" s="167" t="s">
        <v>31</v>
      </c>
      <c r="G361" s="167" t="s">
        <v>50</v>
      </c>
      <c r="H361" s="167" t="s">
        <v>49</v>
      </c>
      <c r="I361" s="168">
        <v>8772</v>
      </c>
      <c r="J361" s="168">
        <v>11874</v>
      </c>
      <c r="K361" s="168" t="s">
        <v>106</v>
      </c>
      <c r="L361" s="168" t="s">
        <v>106</v>
      </c>
      <c r="M361" s="168" t="s">
        <v>205</v>
      </c>
      <c r="N361" s="168" t="s">
        <v>106</v>
      </c>
      <c r="O361" s="168" t="s">
        <v>106</v>
      </c>
      <c r="P361" s="168">
        <v>11321</v>
      </c>
      <c r="Q361" s="168">
        <v>11857</v>
      </c>
      <c r="R361" s="168">
        <v>1590</v>
      </c>
      <c r="S361" s="168">
        <v>40908</v>
      </c>
      <c r="T361" s="168">
        <v>223</v>
      </c>
      <c r="U361" s="168">
        <v>1780</v>
      </c>
      <c r="V361" s="168">
        <v>665</v>
      </c>
      <c r="W361" s="168">
        <v>10481</v>
      </c>
      <c r="X361" s="168">
        <v>0</v>
      </c>
      <c r="Y361" s="168">
        <v>40908</v>
      </c>
      <c r="Z361" s="168">
        <v>2</v>
      </c>
      <c r="AA361" s="168">
        <v>54</v>
      </c>
      <c r="AB361" s="168">
        <v>102</v>
      </c>
      <c r="AC361" s="168">
        <v>5.4</v>
      </c>
      <c r="AD361" s="168">
        <v>18.900000000000002</v>
      </c>
      <c r="AE361" s="168">
        <v>29.400000000000002</v>
      </c>
      <c r="AF361" s="168">
        <v>1780</v>
      </c>
      <c r="AG361" s="168">
        <v>28282</v>
      </c>
      <c r="AH361" s="168">
        <v>11863</v>
      </c>
      <c r="AI361" s="168">
        <v>24599</v>
      </c>
      <c r="AJ361" s="168">
        <v>21203</v>
      </c>
      <c r="AK361" s="8"/>
      <c r="AM361" s="6">
        <f t="shared" si="133"/>
        <v>0</v>
      </c>
      <c r="AN361" s="4">
        <f t="shared" si="127"/>
        <v>2</v>
      </c>
    </row>
    <row r="362" spans="1:40" x14ac:dyDescent="0.2">
      <c r="A362" s="12" t="str">
        <f t="shared" si="134"/>
        <v>2011-12JANUARYR1F</v>
      </c>
      <c r="B362" s="12">
        <f>VLOOKUP(G362,'Selection Sheet'!$C$17:$E$33, 3, 0)</f>
        <v>2</v>
      </c>
      <c r="C362" s="167" t="s">
        <v>55</v>
      </c>
      <c r="D362" s="167" t="s">
        <v>132</v>
      </c>
      <c r="E362" s="167" t="s">
        <v>104</v>
      </c>
      <c r="F362" s="167" t="s">
        <v>105</v>
      </c>
      <c r="G362" s="167" t="s">
        <v>35</v>
      </c>
      <c r="H362" s="167" t="s">
        <v>32</v>
      </c>
      <c r="I362" s="168">
        <v>464</v>
      </c>
      <c r="J362" s="168">
        <v>592</v>
      </c>
      <c r="K362" s="168" t="s">
        <v>106</v>
      </c>
      <c r="L362" s="168" t="s">
        <v>106</v>
      </c>
      <c r="M362" s="168" t="s">
        <v>205</v>
      </c>
      <c r="N362" s="168" t="s">
        <v>106</v>
      </c>
      <c r="O362" s="168" t="s">
        <v>106</v>
      </c>
      <c r="P362" s="168">
        <v>565</v>
      </c>
      <c r="Q362" s="168">
        <v>579</v>
      </c>
      <c r="R362" s="168">
        <v>28</v>
      </c>
      <c r="S362" s="168">
        <v>1871</v>
      </c>
      <c r="T362" s="168">
        <v>4</v>
      </c>
      <c r="U362" s="168">
        <v>112</v>
      </c>
      <c r="V362" s="168">
        <v>9</v>
      </c>
      <c r="W362" s="168">
        <v>440</v>
      </c>
      <c r="X362" s="168">
        <v>9</v>
      </c>
      <c r="Y362" s="168">
        <v>1871</v>
      </c>
      <c r="Z362" s="168">
        <v>1</v>
      </c>
      <c r="AA362" s="168">
        <v>4</v>
      </c>
      <c r="AB362" s="168">
        <v>11</v>
      </c>
      <c r="AC362" s="168">
        <v>6.26</v>
      </c>
      <c r="AD362" s="168">
        <v>15.26</v>
      </c>
      <c r="AE362" s="168">
        <v>18.36</v>
      </c>
      <c r="AF362" s="168">
        <v>112</v>
      </c>
      <c r="AG362" s="168">
        <v>1632</v>
      </c>
      <c r="AH362" s="168">
        <v>639</v>
      </c>
      <c r="AI362" s="168">
        <v>1520</v>
      </c>
      <c r="AJ362" s="168">
        <v>1080</v>
      </c>
      <c r="AK362" s="8"/>
      <c r="AM362" s="6">
        <f t="shared" si="133"/>
        <v>1871</v>
      </c>
      <c r="AN362" s="4">
        <f t="shared" si="127"/>
        <v>1</v>
      </c>
    </row>
    <row r="363" spans="1:40" x14ac:dyDescent="0.2">
      <c r="A363" s="12" t="str">
        <f t="shared" si="134"/>
        <v>2011-12JANUARYRRU</v>
      </c>
      <c r="B363" s="12">
        <f>VLOOKUP(G363,'Selection Sheet'!$C$17:$E$33, 3, 0)</f>
        <v>4</v>
      </c>
      <c r="C363" s="167" t="s">
        <v>55</v>
      </c>
      <c r="D363" s="167" t="s">
        <v>132</v>
      </c>
      <c r="E363" s="167" t="s">
        <v>107</v>
      </c>
      <c r="F363" s="167" t="s">
        <v>108</v>
      </c>
      <c r="G363" s="167" t="s">
        <v>38</v>
      </c>
      <c r="H363" s="167" t="s">
        <v>37</v>
      </c>
      <c r="I363" s="168">
        <v>26855</v>
      </c>
      <c r="J363" s="168">
        <v>33946</v>
      </c>
      <c r="K363" s="168" t="s">
        <v>106</v>
      </c>
      <c r="L363" s="168" t="s">
        <v>106</v>
      </c>
      <c r="M363" s="168" t="s">
        <v>205</v>
      </c>
      <c r="N363" s="168" t="s">
        <v>106</v>
      </c>
      <c r="O363" s="168" t="s">
        <v>106</v>
      </c>
      <c r="P363" s="168">
        <v>32661</v>
      </c>
      <c r="Q363" s="168">
        <v>32889</v>
      </c>
      <c r="R363" s="168">
        <v>121</v>
      </c>
      <c r="S363" s="168">
        <v>121716</v>
      </c>
      <c r="T363" s="168">
        <v>383</v>
      </c>
      <c r="U363" s="168">
        <v>5481</v>
      </c>
      <c r="V363" s="168">
        <v>953</v>
      </c>
      <c r="W363" s="168">
        <v>19025</v>
      </c>
      <c r="X363" s="168">
        <v>3598</v>
      </c>
      <c r="Y363" s="168">
        <v>121716</v>
      </c>
      <c r="Z363" s="168">
        <v>0</v>
      </c>
      <c r="AA363" s="168">
        <v>2</v>
      </c>
      <c r="AB363" s="168">
        <v>60</v>
      </c>
      <c r="AC363" s="168">
        <v>5.3</v>
      </c>
      <c r="AD363" s="168">
        <v>11.700000000000001</v>
      </c>
      <c r="AE363" s="168">
        <v>18.600000000000001</v>
      </c>
      <c r="AF363" s="168">
        <v>5481</v>
      </c>
      <c r="AG363" s="168">
        <v>94141</v>
      </c>
      <c r="AH363" s="168">
        <v>28362</v>
      </c>
      <c r="AI363" s="168">
        <v>88660</v>
      </c>
      <c r="AJ363" s="168">
        <v>68942</v>
      </c>
      <c r="AK363" s="8"/>
      <c r="AM363" s="6">
        <f t="shared" si="133"/>
        <v>121716</v>
      </c>
      <c r="AN363" s="4">
        <f t="shared" si="127"/>
        <v>1</v>
      </c>
    </row>
    <row r="364" spans="1:40" x14ac:dyDescent="0.2">
      <c r="A364" s="12" t="str">
        <f t="shared" si="134"/>
        <v>2011-12JANUARYRX5</v>
      </c>
      <c r="B364" s="12">
        <f>VLOOKUP(G364,'Selection Sheet'!$C$17:$E$33, 3, 0)</f>
        <v>2</v>
      </c>
      <c r="C364" s="167" t="s">
        <v>55</v>
      </c>
      <c r="D364" s="167" t="s">
        <v>132</v>
      </c>
      <c r="E364" s="167" t="s">
        <v>109</v>
      </c>
      <c r="F364" s="167" t="s">
        <v>31</v>
      </c>
      <c r="G364" s="167" t="s">
        <v>30</v>
      </c>
      <c r="H364" s="167" t="s">
        <v>29</v>
      </c>
      <c r="I364" s="168">
        <v>7080</v>
      </c>
      <c r="J364" s="168">
        <v>9228</v>
      </c>
      <c r="K364" s="168" t="s">
        <v>106</v>
      </c>
      <c r="L364" s="168" t="s">
        <v>106</v>
      </c>
      <c r="M364" s="168" t="s">
        <v>205</v>
      </c>
      <c r="N364" s="168" t="s">
        <v>106</v>
      </c>
      <c r="O364" s="168" t="s">
        <v>106</v>
      </c>
      <c r="P364" s="168">
        <v>8862</v>
      </c>
      <c r="Q364" s="168">
        <v>9184</v>
      </c>
      <c r="R364" s="168">
        <v>309</v>
      </c>
      <c r="S364" s="168">
        <v>30280</v>
      </c>
      <c r="T364" s="168">
        <v>103</v>
      </c>
      <c r="U364" s="168">
        <v>1421</v>
      </c>
      <c r="V364" s="168">
        <v>340</v>
      </c>
      <c r="W364" s="168">
        <v>7776</v>
      </c>
      <c r="X364" s="168">
        <v>17</v>
      </c>
      <c r="Y364" s="168">
        <v>30280</v>
      </c>
      <c r="Z364" s="168">
        <v>1</v>
      </c>
      <c r="AA364" s="168">
        <v>8</v>
      </c>
      <c r="AB364" s="168">
        <v>73</v>
      </c>
      <c r="AC364" s="168">
        <v>5.4</v>
      </c>
      <c r="AD364" s="168">
        <v>13.98</v>
      </c>
      <c r="AE364" s="168">
        <v>20.6</v>
      </c>
      <c r="AF364" s="168">
        <v>1421</v>
      </c>
      <c r="AG364" s="168">
        <v>17952</v>
      </c>
      <c r="AH364" s="168">
        <v>8052</v>
      </c>
      <c r="AI364" s="168">
        <v>16882</v>
      </c>
      <c r="AJ364" s="168">
        <v>14398</v>
      </c>
      <c r="AK364" s="8"/>
      <c r="AM364" s="6">
        <f t="shared" si="133"/>
        <v>30280</v>
      </c>
      <c r="AN364" s="4">
        <f t="shared" si="127"/>
        <v>1</v>
      </c>
    </row>
    <row r="365" spans="1:40" x14ac:dyDescent="0.2">
      <c r="A365" s="12" t="str">
        <f t="shared" si="134"/>
        <v>2011-12JANUARYRX6</v>
      </c>
      <c r="B365" s="12">
        <f>VLOOKUP(G365,'Selection Sheet'!$C$17:$E$33, 3, 0)</f>
        <v>1</v>
      </c>
      <c r="C365" s="167" t="s">
        <v>55</v>
      </c>
      <c r="D365" s="167" t="s">
        <v>132</v>
      </c>
      <c r="E365" s="167" t="s">
        <v>110</v>
      </c>
      <c r="F365" s="167" t="s">
        <v>111</v>
      </c>
      <c r="G365" s="167" t="s">
        <v>41</v>
      </c>
      <c r="H365" s="167" t="s">
        <v>40</v>
      </c>
      <c r="I365" s="168">
        <v>10018</v>
      </c>
      <c r="J365" s="168">
        <v>12667</v>
      </c>
      <c r="K365" s="168" t="s">
        <v>106</v>
      </c>
      <c r="L365" s="168" t="s">
        <v>106</v>
      </c>
      <c r="M365" s="168" t="s">
        <v>205</v>
      </c>
      <c r="N365" s="168" t="s">
        <v>106</v>
      </c>
      <c r="O365" s="168" t="s">
        <v>106</v>
      </c>
      <c r="P365" s="168">
        <v>12477</v>
      </c>
      <c r="Q365" s="168">
        <v>12663</v>
      </c>
      <c r="R365" s="168">
        <v>233</v>
      </c>
      <c r="S365" s="168">
        <v>39197</v>
      </c>
      <c r="T365" s="168">
        <v>133</v>
      </c>
      <c r="U365" s="168">
        <v>805</v>
      </c>
      <c r="V365" s="168">
        <v>293</v>
      </c>
      <c r="W365" s="168">
        <v>6019</v>
      </c>
      <c r="X365" s="168">
        <v>0</v>
      </c>
      <c r="Y365" s="168">
        <v>39197</v>
      </c>
      <c r="Z365" s="168">
        <v>1</v>
      </c>
      <c r="AA365" s="168">
        <v>1</v>
      </c>
      <c r="AB365" s="168">
        <v>30</v>
      </c>
      <c r="AC365" s="168">
        <v>5.2833333329999999</v>
      </c>
      <c r="AD365" s="168">
        <v>13.85</v>
      </c>
      <c r="AE365" s="168">
        <v>20.66</v>
      </c>
      <c r="AF365" s="168">
        <v>805</v>
      </c>
      <c r="AG365" s="168">
        <v>26605</v>
      </c>
      <c r="AH365" s="168">
        <v>8717</v>
      </c>
      <c r="AI365" s="168">
        <v>26687</v>
      </c>
      <c r="AJ365" s="168">
        <v>25934</v>
      </c>
      <c r="AK365" s="8"/>
      <c r="AM365" s="6">
        <f t="shared" si="133"/>
        <v>0</v>
      </c>
      <c r="AN365" s="4">
        <f t="shared" si="127"/>
        <v>1</v>
      </c>
    </row>
    <row r="366" spans="1:40" x14ac:dyDescent="0.2">
      <c r="A366" s="12" t="str">
        <f t="shared" si="134"/>
        <v>2011-12JANUARYRX7</v>
      </c>
      <c r="B366" s="12">
        <f>VLOOKUP(G366,'Selection Sheet'!$C$17:$E$33, 3, 0)</f>
        <v>1</v>
      </c>
      <c r="C366" s="167" t="s">
        <v>55</v>
      </c>
      <c r="D366" s="167" t="s">
        <v>132</v>
      </c>
      <c r="E366" s="167" t="s">
        <v>112</v>
      </c>
      <c r="F366" s="167" t="s">
        <v>113</v>
      </c>
      <c r="G366" s="167" t="s">
        <v>44</v>
      </c>
      <c r="H366" s="167" t="s">
        <v>43</v>
      </c>
      <c r="I366" s="168">
        <v>24519</v>
      </c>
      <c r="J366" s="168">
        <v>30989</v>
      </c>
      <c r="K366" s="168" t="s">
        <v>106</v>
      </c>
      <c r="L366" s="168" t="s">
        <v>106</v>
      </c>
      <c r="M366" s="168" t="s">
        <v>205</v>
      </c>
      <c r="N366" s="168" t="s">
        <v>106</v>
      </c>
      <c r="O366" s="168" t="s">
        <v>106</v>
      </c>
      <c r="P366" s="168">
        <v>29674</v>
      </c>
      <c r="Q366" s="168">
        <v>30792</v>
      </c>
      <c r="R366" s="168">
        <v>1853</v>
      </c>
      <c r="S366" s="168">
        <v>102616</v>
      </c>
      <c r="T366" s="168">
        <v>885</v>
      </c>
      <c r="U366" s="168">
        <v>2498</v>
      </c>
      <c r="V366" s="168">
        <v>770</v>
      </c>
      <c r="W366" s="168">
        <v>12932</v>
      </c>
      <c r="X366" s="168">
        <v>0</v>
      </c>
      <c r="Y366" s="168">
        <v>102616</v>
      </c>
      <c r="Z366" s="168">
        <v>1</v>
      </c>
      <c r="AA366" s="168">
        <v>4</v>
      </c>
      <c r="AB366" s="168">
        <v>13</v>
      </c>
      <c r="AC366" s="168">
        <v>4.82</v>
      </c>
      <c r="AD366" s="168">
        <v>12.98</v>
      </c>
      <c r="AE366" s="168">
        <v>23.67</v>
      </c>
      <c r="AF366" s="168">
        <v>2498</v>
      </c>
      <c r="AG366" s="168">
        <v>72729</v>
      </c>
      <c r="AH366" s="168">
        <v>13347</v>
      </c>
      <c r="AI366" s="168">
        <v>70866</v>
      </c>
      <c r="AJ366" s="168">
        <v>66020</v>
      </c>
      <c r="AK366" s="8"/>
      <c r="AM366" s="6">
        <f t="shared" si="133"/>
        <v>0</v>
      </c>
      <c r="AN366" s="4">
        <f t="shared" si="127"/>
        <v>1</v>
      </c>
    </row>
    <row r="367" spans="1:40" x14ac:dyDescent="0.2">
      <c r="A367" s="12" t="str">
        <f t="shared" si="134"/>
        <v>2011-12JANUARYRX8</v>
      </c>
      <c r="B367" s="12">
        <f>VLOOKUP(G367,'Selection Sheet'!$C$17:$E$33, 3, 0)</f>
        <v>1</v>
      </c>
      <c r="C367" s="167" t="s">
        <v>55</v>
      </c>
      <c r="D367" s="167" t="s">
        <v>132</v>
      </c>
      <c r="E367" s="167" t="s">
        <v>114</v>
      </c>
      <c r="F367" s="167" t="s">
        <v>115</v>
      </c>
      <c r="G367" s="167" t="s">
        <v>54</v>
      </c>
      <c r="H367" s="167" t="s">
        <v>53</v>
      </c>
      <c r="I367" s="168">
        <v>17112</v>
      </c>
      <c r="J367" s="168">
        <v>21879</v>
      </c>
      <c r="K367" s="168" t="s">
        <v>106</v>
      </c>
      <c r="L367" s="168" t="s">
        <v>106</v>
      </c>
      <c r="M367" s="168" t="s">
        <v>205</v>
      </c>
      <c r="N367" s="168" t="s">
        <v>106</v>
      </c>
      <c r="O367" s="168" t="s">
        <v>106</v>
      </c>
      <c r="P367" s="168">
        <v>21519</v>
      </c>
      <c r="Q367" s="168">
        <v>21865</v>
      </c>
      <c r="R367" s="168">
        <v>2046</v>
      </c>
      <c r="S367" s="168">
        <v>64801</v>
      </c>
      <c r="T367" s="168">
        <v>631</v>
      </c>
      <c r="U367" s="168">
        <v>2435</v>
      </c>
      <c r="V367" s="168">
        <v>728</v>
      </c>
      <c r="W367" s="168">
        <v>9174</v>
      </c>
      <c r="X367" s="168">
        <v>792</v>
      </c>
      <c r="Y367" s="168">
        <v>64801</v>
      </c>
      <c r="Z367" s="168">
        <v>1</v>
      </c>
      <c r="AA367" s="168">
        <v>5</v>
      </c>
      <c r="AB367" s="168">
        <v>70</v>
      </c>
      <c r="AC367" s="168">
        <v>5</v>
      </c>
      <c r="AD367" s="168">
        <v>12.06</v>
      </c>
      <c r="AE367" s="168">
        <v>17.78</v>
      </c>
      <c r="AF367" s="168">
        <v>2435</v>
      </c>
      <c r="AG367" s="168">
        <v>48473</v>
      </c>
      <c r="AH367" s="168">
        <v>10441</v>
      </c>
      <c r="AI367" s="168">
        <v>45998</v>
      </c>
      <c r="AJ367" s="168">
        <v>41362</v>
      </c>
      <c r="AK367" s="8"/>
      <c r="AM367" s="6">
        <f t="shared" si="133"/>
        <v>64801</v>
      </c>
      <c r="AN367" s="4">
        <f t="shared" si="127"/>
        <v>1</v>
      </c>
    </row>
    <row r="368" spans="1:40" x14ac:dyDescent="0.2">
      <c r="A368" s="12" t="str">
        <f t="shared" si="134"/>
        <v>2011-12JANUARYRX9</v>
      </c>
      <c r="B368" s="12">
        <f>VLOOKUP(G368,'Selection Sheet'!$C$17:$E$33, 3, 0)</f>
        <v>3</v>
      </c>
      <c r="C368" s="167" t="s">
        <v>55</v>
      </c>
      <c r="D368" s="167" t="s">
        <v>132</v>
      </c>
      <c r="E368" s="167" t="s">
        <v>116</v>
      </c>
      <c r="F368" s="167" t="s">
        <v>117</v>
      </c>
      <c r="G368" s="167" t="s">
        <v>24</v>
      </c>
      <c r="H368" s="167" t="s">
        <v>23</v>
      </c>
      <c r="I368" s="168">
        <v>15085</v>
      </c>
      <c r="J368" s="168">
        <v>19840</v>
      </c>
      <c r="K368" s="168" t="s">
        <v>106</v>
      </c>
      <c r="L368" s="168" t="s">
        <v>106</v>
      </c>
      <c r="M368" s="168" t="s">
        <v>205</v>
      </c>
      <c r="N368" s="168" t="s">
        <v>106</v>
      </c>
      <c r="O368" s="168" t="s">
        <v>106</v>
      </c>
      <c r="P368" s="168">
        <v>18347</v>
      </c>
      <c r="Q368" s="168">
        <v>19820</v>
      </c>
      <c r="R368" s="168">
        <v>743</v>
      </c>
      <c r="S368" s="168">
        <v>61645</v>
      </c>
      <c r="T368" s="168">
        <v>95</v>
      </c>
      <c r="U368" s="168">
        <v>3607</v>
      </c>
      <c r="V368" s="168">
        <v>974</v>
      </c>
      <c r="W368" s="168">
        <v>14165</v>
      </c>
      <c r="X368" s="168">
        <v>45</v>
      </c>
      <c r="Y368" s="168">
        <v>61645</v>
      </c>
      <c r="Z368" s="168">
        <v>2</v>
      </c>
      <c r="AA368" s="168">
        <v>9</v>
      </c>
      <c r="AB368" s="168">
        <v>53</v>
      </c>
      <c r="AC368" s="168">
        <v>5.9</v>
      </c>
      <c r="AD368" s="168">
        <v>19.580000000000002</v>
      </c>
      <c r="AE368" s="168">
        <v>32.520000000000003</v>
      </c>
      <c r="AF368" s="168">
        <v>3607</v>
      </c>
      <c r="AG368" s="168">
        <v>49546</v>
      </c>
      <c r="AH368" s="168">
        <v>18174</v>
      </c>
      <c r="AI368" s="168">
        <v>45847</v>
      </c>
      <c r="AJ368" s="168">
        <v>31682</v>
      </c>
      <c r="AK368" s="8"/>
      <c r="AM368" s="6">
        <f t="shared" si="133"/>
        <v>61645</v>
      </c>
      <c r="AN368" s="4">
        <f t="shared" si="127"/>
        <v>1</v>
      </c>
    </row>
    <row r="369" spans="1:40" x14ac:dyDescent="0.2">
      <c r="A369" s="12" t="str">
        <f t="shared" si="134"/>
        <v>2011-12JANUARYRYA</v>
      </c>
      <c r="B369" s="12">
        <f>VLOOKUP(G369,'Selection Sheet'!$C$17:$E$33, 3, 0)</f>
        <v>3</v>
      </c>
      <c r="C369" s="167" t="s">
        <v>55</v>
      </c>
      <c r="D369" s="167" t="s">
        <v>132</v>
      </c>
      <c r="E369" s="167" t="s">
        <v>118</v>
      </c>
      <c r="F369" s="167" t="s">
        <v>119</v>
      </c>
      <c r="G369" s="167" t="s">
        <v>52</v>
      </c>
      <c r="H369" s="167" t="s">
        <v>51</v>
      </c>
      <c r="I369" s="168">
        <v>24424</v>
      </c>
      <c r="J369" s="168">
        <v>31292</v>
      </c>
      <c r="K369" s="168" t="s">
        <v>106</v>
      </c>
      <c r="L369" s="168" t="s">
        <v>106</v>
      </c>
      <c r="M369" s="168" t="s">
        <v>205</v>
      </c>
      <c r="N369" s="168" t="s">
        <v>106</v>
      </c>
      <c r="O369" s="168" t="s">
        <v>106</v>
      </c>
      <c r="P369" s="168">
        <v>30739</v>
      </c>
      <c r="Q369" s="168">
        <v>31292</v>
      </c>
      <c r="R369" s="168">
        <v>391</v>
      </c>
      <c r="S369" s="168">
        <v>72904</v>
      </c>
      <c r="T369" s="168">
        <v>591</v>
      </c>
      <c r="U369" s="168">
        <v>3959</v>
      </c>
      <c r="V369" s="168">
        <v>959</v>
      </c>
      <c r="W369" s="168">
        <v>18924</v>
      </c>
      <c r="X369" s="168">
        <v>0</v>
      </c>
      <c r="Y369" s="168">
        <v>72904</v>
      </c>
      <c r="Z369" s="168">
        <v>1</v>
      </c>
      <c r="AA369" s="168">
        <v>1</v>
      </c>
      <c r="AB369" s="168">
        <v>37</v>
      </c>
      <c r="AC369" s="168">
        <v>5.33</v>
      </c>
      <c r="AD369" s="168">
        <v>13.450000000000001</v>
      </c>
      <c r="AE369" s="168">
        <v>20.98</v>
      </c>
      <c r="AF369" s="168">
        <v>3959</v>
      </c>
      <c r="AG369" s="168">
        <v>62006</v>
      </c>
      <c r="AH369" s="168">
        <v>19251</v>
      </c>
      <c r="AI369" s="168">
        <v>58047</v>
      </c>
      <c r="AJ369" s="168">
        <v>45817</v>
      </c>
      <c r="AK369" s="8"/>
      <c r="AM369" s="6">
        <f t="shared" si="133"/>
        <v>0</v>
      </c>
      <c r="AN369" s="4">
        <f t="shared" si="127"/>
        <v>1</v>
      </c>
    </row>
    <row r="370" spans="1:40" x14ac:dyDescent="0.2">
      <c r="A370" s="12" t="str">
        <f t="shared" si="134"/>
        <v>2011-12JANUARYRYC</v>
      </c>
      <c r="B370" s="12">
        <f>VLOOKUP(G370,'Selection Sheet'!$C$17:$E$33, 3, 0)</f>
        <v>3</v>
      </c>
      <c r="C370" s="167" t="s">
        <v>55</v>
      </c>
      <c r="D370" s="167" t="s">
        <v>132</v>
      </c>
      <c r="E370" s="167" t="s">
        <v>120</v>
      </c>
      <c r="F370" s="167" t="s">
        <v>121</v>
      </c>
      <c r="G370" s="167" t="s">
        <v>27</v>
      </c>
      <c r="H370" s="167" t="s">
        <v>26</v>
      </c>
      <c r="I370" s="168">
        <v>14536</v>
      </c>
      <c r="J370" s="168">
        <v>19113</v>
      </c>
      <c r="K370" s="168" t="s">
        <v>106</v>
      </c>
      <c r="L370" s="168" t="s">
        <v>106</v>
      </c>
      <c r="M370" s="168" t="s">
        <v>205</v>
      </c>
      <c r="N370" s="168" t="s">
        <v>106</v>
      </c>
      <c r="O370" s="168" t="s">
        <v>106</v>
      </c>
      <c r="P370" s="168">
        <v>18065</v>
      </c>
      <c r="Q370" s="168">
        <v>19021</v>
      </c>
      <c r="R370" s="168">
        <v>431</v>
      </c>
      <c r="S370" s="168">
        <v>74966</v>
      </c>
      <c r="T370" s="168">
        <v>476</v>
      </c>
      <c r="U370" s="168">
        <v>3374</v>
      </c>
      <c r="V370" s="168">
        <v>1043</v>
      </c>
      <c r="W370" s="168">
        <v>21442</v>
      </c>
      <c r="X370" s="168">
        <v>0</v>
      </c>
      <c r="Y370" s="168">
        <v>74966</v>
      </c>
      <c r="Z370" s="168">
        <v>1</v>
      </c>
      <c r="AA370" s="168">
        <v>13</v>
      </c>
      <c r="AB370" s="168">
        <v>69</v>
      </c>
      <c r="AC370" s="168">
        <v>4.75</v>
      </c>
      <c r="AD370" s="168">
        <v>17.150000000000002</v>
      </c>
      <c r="AE370" s="168">
        <v>26.830000000000002</v>
      </c>
      <c r="AF370" s="168">
        <v>3374</v>
      </c>
      <c r="AG370" s="168">
        <v>57136</v>
      </c>
      <c r="AH370" s="168">
        <v>24411</v>
      </c>
      <c r="AI370" s="168">
        <v>53750</v>
      </c>
      <c r="AJ370" s="168">
        <v>38074</v>
      </c>
      <c r="AK370" s="8"/>
      <c r="AM370" s="6">
        <f t="shared" si="133"/>
        <v>0</v>
      </c>
      <c r="AN370" s="4">
        <f t="shared" si="127"/>
        <v>1</v>
      </c>
    </row>
    <row r="371" spans="1:40" x14ac:dyDescent="0.2">
      <c r="A371" s="12" t="str">
        <f t="shared" si="134"/>
        <v>2011-12JANUARYRYD</v>
      </c>
      <c r="B371" s="12">
        <f>VLOOKUP(G371,'Selection Sheet'!$C$17:$E$33, 3, 0)</f>
        <v>2</v>
      </c>
      <c r="C371" s="167" t="s">
        <v>55</v>
      </c>
      <c r="D371" s="167" t="s">
        <v>132</v>
      </c>
      <c r="E371" s="167" t="s">
        <v>122</v>
      </c>
      <c r="F371" s="167" t="s">
        <v>123</v>
      </c>
      <c r="G371" s="167" t="s">
        <v>48</v>
      </c>
      <c r="H371" s="167" t="s">
        <v>47</v>
      </c>
      <c r="I371" s="168">
        <v>17903</v>
      </c>
      <c r="J371" s="168">
        <v>22763</v>
      </c>
      <c r="K371" s="168" t="s">
        <v>106</v>
      </c>
      <c r="L371" s="168" t="s">
        <v>106</v>
      </c>
      <c r="M371" s="168" t="s">
        <v>205</v>
      </c>
      <c r="N371" s="168" t="s">
        <v>106</v>
      </c>
      <c r="O371" s="168" t="s">
        <v>106</v>
      </c>
      <c r="P371" s="168">
        <v>22360</v>
      </c>
      <c r="Q371" s="168">
        <v>22763</v>
      </c>
      <c r="R371" s="168">
        <v>195</v>
      </c>
      <c r="S371" s="168">
        <v>47599</v>
      </c>
      <c r="T371" s="168">
        <v>323</v>
      </c>
      <c r="U371" s="168">
        <v>2415</v>
      </c>
      <c r="V371" s="168">
        <v>960</v>
      </c>
      <c r="W371" s="168">
        <v>15333</v>
      </c>
      <c r="X371" s="168">
        <v>0</v>
      </c>
      <c r="Y371" s="168">
        <v>47599</v>
      </c>
      <c r="Z371" s="168">
        <v>3</v>
      </c>
      <c r="AA371" s="168">
        <v>12</v>
      </c>
      <c r="AB371" s="168">
        <v>45</v>
      </c>
      <c r="AC371" s="168">
        <v>5.15</v>
      </c>
      <c r="AD371" s="168">
        <v>15.120000000000001</v>
      </c>
      <c r="AE371" s="168">
        <v>22.88</v>
      </c>
      <c r="AF371" s="168">
        <v>2415</v>
      </c>
      <c r="AG371" s="168">
        <v>48097</v>
      </c>
      <c r="AH371" s="168">
        <v>17417</v>
      </c>
      <c r="AI371" s="168">
        <v>45682</v>
      </c>
      <c r="AJ371" s="168">
        <v>34446</v>
      </c>
      <c r="AK371" s="8"/>
      <c r="AM371" s="6">
        <f t="shared" si="133"/>
        <v>0</v>
      </c>
      <c r="AN371" s="4">
        <f t="shared" si="127"/>
        <v>1</v>
      </c>
    </row>
    <row r="372" spans="1:40" x14ac:dyDescent="0.2">
      <c r="A372" s="12" t="str">
        <f t="shared" si="134"/>
        <v>2011-12JANUARYRYE</v>
      </c>
      <c r="B372" s="12">
        <f>VLOOKUP(G372,'Selection Sheet'!$C$17:$E$33, 3, 0)</f>
        <v>2</v>
      </c>
      <c r="C372" s="167" t="s">
        <v>55</v>
      </c>
      <c r="D372" s="167" t="s">
        <v>132</v>
      </c>
      <c r="E372" s="167" t="s">
        <v>104</v>
      </c>
      <c r="F372" s="167" t="s">
        <v>105</v>
      </c>
      <c r="G372" s="167" t="s">
        <v>46</v>
      </c>
      <c r="H372" s="167" t="s">
        <v>45</v>
      </c>
      <c r="I372" s="168">
        <v>7129</v>
      </c>
      <c r="J372" s="168">
        <v>9416</v>
      </c>
      <c r="K372" s="168" t="s">
        <v>106</v>
      </c>
      <c r="L372" s="168" t="s">
        <v>106</v>
      </c>
      <c r="M372" s="168" t="s">
        <v>205</v>
      </c>
      <c r="N372" s="168" t="s">
        <v>106</v>
      </c>
      <c r="O372" s="168" t="s">
        <v>106</v>
      </c>
      <c r="P372" s="168">
        <v>8933</v>
      </c>
      <c r="Q372" s="168">
        <v>9376</v>
      </c>
      <c r="R372" s="168">
        <v>511</v>
      </c>
      <c r="S372" s="168">
        <v>32497</v>
      </c>
      <c r="T372" s="168">
        <v>249</v>
      </c>
      <c r="U372" s="168">
        <v>1642</v>
      </c>
      <c r="V372" s="168">
        <v>815</v>
      </c>
      <c r="W372" s="168">
        <v>11931</v>
      </c>
      <c r="X372" s="168">
        <v>2235</v>
      </c>
      <c r="Y372" s="168">
        <v>32497</v>
      </c>
      <c r="Z372" s="168">
        <v>3</v>
      </c>
      <c r="AA372" s="168">
        <v>21</v>
      </c>
      <c r="AB372" s="168">
        <v>98</v>
      </c>
      <c r="AC372" s="168">
        <v>6.08</v>
      </c>
      <c r="AD372" s="168">
        <v>18.03</v>
      </c>
      <c r="AE372" s="168">
        <v>29.43</v>
      </c>
      <c r="AF372" s="168">
        <v>1642</v>
      </c>
      <c r="AG372" s="168">
        <v>31308</v>
      </c>
      <c r="AH372" s="168">
        <v>11944</v>
      </c>
      <c r="AI372" s="168">
        <v>29685</v>
      </c>
      <c r="AJ372" s="168">
        <v>18187</v>
      </c>
      <c r="AK372" s="8"/>
      <c r="AM372" s="6">
        <f t="shared" si="133"/>
        <v>32497</v>
      </c>
      <c r="AN372" s="4">
        <f t="shared" si="127"/>
        <v>1</v>
      </c>
    </row>
    <row r="373" spans="1:40" x14ac:dyDescent="0.2">
      <c r="A373" s="12" t="str">
        <f t="shared" si="134"/>
        <v>2011-12JANUARYRYF</v>
      </c>
      <c r="B373" s="12">
        <f>VLOOKUP(G373,'Selection Sheet'!$C$17:$E$33, 3, 0)</f>
        <v>2</v>
      </c>
      <c r="C373" s="167" t="s">
        <v>55</v>
      </c>
      <c r="D373" s="167" t="s">
        <v>132</v>
      </c>
      <c r="E373" s="167" t="s">
        <v>109</v>
      </c>
      <c r="F373" s="167" t="s">
        <v>31</v>
      </c>
      <c r="G373" s="167" t="s">
        <v>50</v>
      </c>
      <c r="H373" s="167" t="s">
        <v>49</v>
      </c>
      <c r="I373" s="168">
        <v>9123</v>
      </c>
      <c r="J373" s="168">
        <v>12054</v>
      </c>
      <c r="K373" s="168" t="s">
        <v>106</v>
      </c>
      <c r="L373" s="168" t="s">
        <v>106</v>
      </c>
      <c r="M373" s="168" t="s">
        <v>205</v>
      </c>
      <c r="N373" s="168" t="s">
        <v>106</v>
      </c>
      <c r="O373" s="168" t="s">
        <v>106</v>
      </c>
      <c r="P373" s="168">
        <v>11471</v>
      </c>
      <c r="Q373" s="168">
        <v>12031</v>
      </c>
      <c r="R373" s="168">
        <v>1533</v>
      </c>
      <c r="S373" s="168">
        <v>41471</v>
      </c>
      <c r="T373" s="168">
        <v>274</v>
      </c>
      <c r="U373" s="168">
        <v>1785</v>
      </c>
      <c r="V373" s="168">
        <v>713</v>
      </c>
      <c r="W373" s="168">
        <v>10767</v>
      </c>
      <c r="X373" s="168">
        <v>0</v>
      </c>
      <c r="Y373" s="168">
        <v>41471</v>
      </c>
      <c r="Z373" s="168">
        <v>2</v>
      </c>
      <c r="AA373" s="168">
        <v>47</v>
      </c>
      <c r="AB373" s="168">
        <v>98</v>
      </c>
      <c r="AC373" s="168">
        <v>5.3</v>
      </c>
      <c r="AD373" s="168">
        <v>19</v>
      </c>
      <c r="AE373" s="168">
        <v>29.400000000000002</v>
      </c>
      <c r="AF373" s="168">
        <v>1785</v>
      </c>
      <c r="AG373" s="168">
        <v>28708</v>
      </c>
      <c r="AH373" s="168">
        <v>12160</v>
      </c>
      <c r="AI373" s="168">
        <v>25198</v>
      </c>
      <c r="AJ373" s="168">
        <v>21470</v>
      </c>
      <c r="AK373" s="8"/>
      <c r="AM373" s="6">
        <f t="shared" si="133"/>
        <v>0</v>
      </c>
      <c r="AN373" s="4">
        <f t="shared" si="127"/>
        <v>1</v>
      </c>
    </row>
    <row r="374" spans="1:40" x14ac:dyDescent="0.2">
      <c r="A374" s="12" t="str">
        <f t="shared" si="134"/>
        <v>2011-12JULYR1F</v>
      </c>
      <c r="B374" s="12">
        <f>VLOOKUP(G374,'Selection Sheet'!$C$17:$E$33, 3, 0)</f>
        <v>2</v>
      </c>
      <c r="C374" s="167" t="s">
        <v>55</v>
      </c>
      <c r="D374" s="167" t="s">
        <v>126</v>
      </c>
      <c r="E374" s="167" t="s">
        <v>104</v>
      </c>
      <c r="F374" s="167" t="s">
        <v>105</v>
      </c>
      <c r="G374" s="167" t="s">
        <v>35</v>
      </c>
      <c r="H374" s="167" t="s">
        <v>32</v>
      </c>
      <c r="I374" s="168">
        <v>450</v>
      </c>
      <c r="J374" s="168">
        <v>592</v>
      </c>
      <c r="K374" s="168" t="s">
        <v>106</v>
      </c>
      <c r="L374" s="168" t="s">
        <v>106</v>
      </c>
      <c r="M374" s="168" t="s">
        <v>205</v>
      </c>
      <c r="N374" s="168" t="s">
        <v>106</v>
      </c>
      <c r="O374" s="168" t="s">
        <v>106</v>
      </c>
      <c r="P374" s="168">
        <v>555</v>
      </c>
      <c r="Q374" s="168">
        <v>564</v>
      </c>
      <c r="R374" s="168">
        <v>67</v>
      </c>
      <c r="S374" s="168">
        <v>2345</v>
      </c>
      <c r="T374" s="168">
        <v>9</v>
      </c>
      <c r="U374" s="168">
        <v>270</v>
      </c>
      <c r="V374" s="168">
        <v>4</v>
      </c>
      <c r="W374" s="168">
        <v>433</v>
      </c>
      <c r="X374" s="168">
        <v>9</v>
      </c>
      <c r="Y374" s="168">
        <v>2345</v>
      </c>
      <c r="Z374" s="168">
        <v>5</v>
      </c>
      <c r="AA374" s="168">
        <v>9</v>
      </c>
      <c r="AB374" s="168">
        <v>14</v>
      </c>
      <c r="AC374" s="168">
        <v>7</v>
      </c>
      <c r="AD374" s="168">
        <v>18</v>
      </c>
      <c r="AE374" s="168">
        <v>21</v>
      </c>
      <c r="AF374" s="168">
        <v>270</v>
      </c>
      <c r="AG374" s="168">
        <v>1821</v>
      </c>
      <c r="AH374" s="168">
        <v>467</v>
      </c>
      <c r="AI374" s="168">
        <v>1551</v>
      </c>
      <c r="AJ374" s="168">
        <v>1118</v>
      </c>
      <c r="AK374" s="8"/>
      <c r="AM374" s="6">
        <f t="shared" si="133"/>
        <v>2345</v>
      </c>
      <c r="AN374" s="4">
        <f t="shared" si="127"/>
        <v>7</v>
      </c>
    </row>
    <row r="375" spans="1:40" x14ac:dyDescent="0.2">
      <c r="A375" s="12" t="str">
        <f t="shared" si="134"/>
        <v>2011-12JULYRRU</v>
      </c>
      <c r="B375" s="12">
        <f>VLOOKUP(G375,'Selection Sheet'!$C$17:$E$33, 3, 0)</f>
        <v>4</v>
      </c>
      <c r="C375" s="167" t="s">
        <v>55</v>
      </c>
      <c r="D375" s="167" t="s">
        <v>126</v>
      </c>
      <c r="E375" s="167" t="s">
        <v>107</v>
      </c>
      <c r="F375" s="167" t="s">
        <v>108</v>
      </c>
      <c r="G375" s="167" t="s">
        <v>38</v>
      </c>
      <c r="H375" s="167" t="s">
        <v>37</v>
      </c>
      <c r="I375" s="168">
        <v>24832</v>
      </c>
      <c r="J375" s="168">
        <v>32274</v>
      </c>
      <c r="K375" s="168" t="s">
        <v>106</v>
      </c>
      <c r="L375" s="168" t="s">
        <v>106</v>
      </c>
      <c r="M375" s="168" t="s">
        <v>205</v>
      </c>
      <c r="N375" s="168" t="s">
        <v>106</v>
      </c>
      <c r="O375" s="168" t="s">
        <v>106</v>
      </c>
      <c r="P375" s="168">
        <v>31101</v>
      </c>
      <c r="Q375" s="168">
        <v>31281</v>
      </c>
      <c r="R375" s="168">
        <v>63</v>
      </c>
      <c r="S375" s="168">
        <v>121608</v>
      </c>
      <c r="T375" s="168">
        <v>184</v>
      </c>
      <c r="U375" s="168">
        <v>6168</v>
      </c>
      <c r="V375" s="168">
        <v>928</v>
      </c>
      <c r="W375" s="168">
        <v>20512</v>
      </c>
      <c r="X375" s="168">
        <v>3729</v>
      </c>
      <c r="Y375" s="168">
        <v>121608</v>
      </c>
      <c r="Z375" s="168">
        <v>0</v>
      </c>
      <c r="AA375" s="168">
        <v>3</v>
      </c>
      <c r="AB375" s="168">
        <v>53</v>
      </c>
      <c r="AC375" s="168">
        <v>5.6000000000000005</v>
      </c>
      <c r="AD375" s="168">
        <v>11.8</v>
      </c>
      <c r="AE375" s="168">
        <v>17.5</v>
      </c>
      <c r="AF375" s="168">
        <v>6168</v>
      </c>
      <c r="AG375" s="168">
        <v>96084</v>
      </c>
      <c r="AH375" s="168">
        <v>24949</v>
      </c>
      <c r="AI375" s="168">
        <v>89916</v>
      </c>
      <c r="AJ375" s="168">
        <v>68705</v>
      </c>
      <c r="AK375" s="8"/>
      <c r="AM375" s="6">
        <f t="shared" si="133"/>
        <v>121608</v>
      </c>
      <c r="AN375" s="4">
        <f t="shared" ref="AN375:AN438" si="135">MONTH(1&amp;D375)</f>
        <v>7</v>
      </c>
    </row>
    <row r="376" spans="1:40" x14ac:dyDescent="0.2">
      <c r="A376" s="12" t="str">
        <f t="shared" si="134"/>
        <v>2011-12JULYRX5</v>
      </c>
      <c r="B376" s="12">
        <f>VLOOKUP(G376,'Selection Sheet'!$C$17:$E$33, 3, 0)</f>
        <v>2</v>
      </c>
      <c r="C376" s="167" t="s">
        <v>55</v>
      </c>
      <c r="D376" s="167" t="s">
        <v>126</v>
      </c>
      <c r="E376" s="167" t="s">
        <v>109</v>
      </c>
      <c r="F376" s="167" t="s">
        <v>31</v>
      </c>
      <c r="G376" s="167" t="s">
        <v>30</v>
      </c>
      <c r="H376" s="167" t="s">
        <v>29</v>
      </c>
      <c r="I376" s="168">
        <v>6572</v>
      </c>
      <c r="J376" s="168">
        <v>8603</v>
      </c>
      <c r="K376" s="168" t="s">
        <v>106</v>
      </c>
      <c r="L376" s="168" t="s">
        <v>106</v>
      </c>
      <c r="M376" s="168" t="s">
        <v>205</v>
      </c>
      <c r="N376" s="168" t="s">
        <v>106</v>
      </c>
      <c r="O376" s="168" t="s">
        <v>106</v>
      </c>
      <c r="P376" s="168">
        <v>8237</v>
      </c>
      <c r="Q376" s="168">
        <v>8251</v>
      </c>
      <c r="R376" s="168">
        <v>368</v>
      </c>
      <c r="S376" s="168">
        <v>30014</v>
      </c>
      <c r="T376" s="168">
        <v>86</v>
      </c>
      <c r="U376" s="168">
        <v>1021</v>
      </c>
      <c r="V376" s="168">
        <v>290</v>
      </c>
      <c r="W376" s="168">
        <v>7171</v>
      </c>
      <c r="X376" s="168">
        <v>20</v>
      </c>
      <c r="Y376" s="168">
        <v>30014</v>
      </c>
      <c r="Z376" s="168">
        <v>1</v>
      </c>
      <c r="AA376" s="168">
        <v>5</v>
      </c>
      <c r="AB376" s="168">
        <v>70</v>
      </c>
      <c r="AC376" s="168">
        <v>5.4</v>
      </c>
      <c r="AD376" s="168">
        <v>14.200000000000001</v>
      </c>
      <c r="AE376" s="168">
        <v>21.400000000000002</v>
      </c>
      <c r="AF376" s="168">
        <v>1021</v>
      </c>
      <c r="AG376" s="168">
        <v>18126</v>
      </c>
      <c r="AH376" s="168">
        <v>7560</v>
      </c>
      <c r="AI376" s="168">
        <v>17476</v>
      </c>
      <c r="AJ376" s="168">
        <v>15051</v>
      </c>
      <c r="AK376" s="8"/>
      <c r="AM376" s="6">
        <f t="shared" si="133"/>
        <v>30014</v>
      </c>
      <c r="AN376" s="4">
        <f t="shared" si="135"/>
        <v>7</v>
      </c>
    </row>
    <row r="377" spans="1:40" x14ac:dyDescent="0.2">
      <c r="A377" s="12" t="str">
        <f t="shared" si="134"/>
        <v>2011-12JULYRX6</v>
      </c>
      <c r="B377" s="12">
        <f>VLOOKUP(G377,'Selection Sheet'!$C$17:$E$33, 3, 0)</f>
        <v>1</v>
      </c>
      <c r="C377" s="167" t="s">
        <v>55</v>
      </c>
      <c r="D377" s="167" t="s">
        <v>126</v>
      </c>
      <c r="E377" s="167" t="s">
        <v>110</v>
      </c>
      <c r="F377" s="167" t="s">
        <v>111</v>
      </c>
      <c r="G377" s="167" t="s">
        <v>41</v>
      </c>
      <c r="H377" s="167" t="s">
        <v>40</v>
      </c>
      <c r="I377" s="168">
        <v>9568</v>
      </c>
      <c r="J377" s="168">
        <v>12318</v>
      </c>
      <c r="K377" s="168" t="s">
        <v>106</v>
      </c>
      <c r="L377" s="168" t="s">
        <v>106</v>
      </c>
      <c r="M377" s="168" t="s">
        <v>205</v>
      </c>
      <c r="N377" s="168" t="s">
        <v>106</v>
      </c>
      <c r="O377" s="168" t="s">
        <v>106</v>
      </c>
      <c r="P377" s="168">
        <v>12133</v>
      </c>
      <c r="Q377" s="168">
        <v>12315</v>
      </c>
      <c r="R377" s="168">
        <v>427</v>
      </c>
      <c r="S377" s="168">
        <v>39024</v>
      </c>
      <c r="T377" s="168">
        <v>99</v>
      </c>
      <c r="U377" s="168">
        <v>808</v>
      </c>
      <c r="V377" s="168">
        <v>315</v>
      </c>
      <c r="W377" s="168">
        <v>6090</v>
      </c>
      <c r="X377" s="168">
        <v>0</v>
      </c>
      <c r="Y377" s="168">
        <v>39024</v>
      </c>
      <c r="Z377" s="168">
        <v>1</v>
      </c>
      <c r="AA377" s="168">
        <v>1</v>
      </c>
      <c r="AB377" s="168">
        <v>40</v>
      </c>
      <c r="AC377" s="168">
        <v>5.25</v>
      </c>
      <c r="AD377" s="168">
        <v>13.66666667</v>
      </c>
      <c r="AE377" s="168">
        <v>20.216666669999999</v>
      </c>
      <c r="AF377" s="168">
        <v>808</v>
      </c>
      <c r="AG377" s="168">
        <v>26055</v>
      </c>
      <c r="AH377" s="168">
        <v>8718</v>
      </c>
      <c r="AI377" s="168">
        <v>26044</v>
      </c>
      <c r="AJ377" s="168">
        <v>25036</v>
      </c>
      <c r="AK377" s="8"/>
      <c r="AM377" s="6">
        <f t="shared" si="133"/>
        <v>0</v>
      </c>
      <c r="AN377" s="4">
        <f t="shared" si="135"/>
        <v>7</v>
      </c>
    </row>
    <row r="378" spans="1:40" x14ac:dyDescent="0.2">
      <c r="A378" s="12" t="str">
        <f t="shared" si="134"/>
        <v>2011-12JULYRX7</v>
      </c>
      <c r="B378" s="12">
        <f>VLOOKUP(G378,'Selection Sheet'!$C$17:$E$33, 3, 0)</f>
        <v>1</v>
      </c>
      <c r="C378" s="167" t="s">
        <v>55</v>
      </c>
      <c r="D378" s="167" t="s">
        <v>126</v>
      </c>
      <c r="E378" s="167" t="s">
        <v>112</v>
      </c>
      <c r="F378" s="167" t="s">
        <v>113</v>
      </c>
      <c r="G378" s="167" t="s">
        <v>44</v>
      </c>
      <c r="H378" s="167" t="s">
        <v>43</v>
      </c>
      <c r="I378" s="168">
        <v>22150</v>
      </c>
      <c r="J378" s="168">
        <v>28803</v>
      </c>
      <c r="K378" s="168" t="s">
        <v>106</v>
      </c>
      <c r="L378" s="168" t="s">
        <v>106</v>
      </c>
      <c r="M378" s="168" t="s">
        <v>205</v>
      </c>
      <c r="N378" s="168" t="s">
        <v>106</v>
      </c>
      <c r="O378" s="168" t="s">
        <v>106</v>
      </c>
      <c r="P378" s="168">
        <v>27456</v>
      </c>
      <c r="Q378" s="168">
        <v>28527</v>
      </c>
      <c r="R378" s="168">
        <v>931</v>
      </c>
      <c r="S378" s="168">
        <v>102861</v>
      </c>
      <c r="T378" s="168">
        <v>861</v>
      </c>
      <c r="U378" s="168">
        <v>2289</v>
      </c>
      <c r="V378" s="168">
        <v>854</v>
      </c>
      <c r="W378" s="168">
        <v>13673</v>
      </c>
      <c r="X378" s="168">
        <v>0</v>
      </c>
      <c r="Y378" s="168">
        <v>102861</v>
      </c>
      <c r="Z378" s="168">
        <v>1</v>
      </c>
      <c r="AA378" s="168">
        <v>3</v>
      </c>
      <c r="AB378" s="168">
        <v>7</v>
      </c>
      <c r="AC378" s="168">
        <v>4.97</v>
      </c>
      <c r="AD378" s="168">
        <v>12.85</v>
      </c>
      <c r="AE378" s="168">
        <v>23.18</v>
      </c>
      <c r="AF378" s="168">
        <v>2289</v>
      </c>
      <c r="AG378" s="168">
        <v>72798</v>
      </c>
      <c r="AH378" s="168">
        <v>14332</v>
      </c>
      <c r="AI378" s="168">
        <v>71348</v>
      </c>
      <c r="AJ378" s="168">
        <v>65201</v>
      </c>
      <c r="AK378" s="8"/>
      <c r="AM378" s="6">
        <f t="shared" si="133"/>
        <v>0</v>
      </c>
      <c r="AN378" s="4">
        <f t="shared" si="135"/>
        <v>7</v>
      </c>
    </row>
    <row r="379" spans="1:40" x14ac:dyDescent="0.2">
      <c r="A379" s="12" t="str">
        <f t="shared" si="134"/>
        <v>2011-12JULYRX8</v>
      </c>
      <c r="B379" s="12">
        <f>VLOOKUP(G379,'Selection Sheet'!$C$17:$E$33, 3, 0)</f>
        <v>1</v>
      </c>
      <c r="C379" s="167" t="s">
        <v>55</v>
      </c>
      <c r="D379" s="167" t="s">
        <v>126</v>
      </c>
      <c r="E379" s="167" t="s">
        <v>114</v>
      </c>
      <c r="F379" s="167" t="s">
        <v>115</v>
      </c>
      <c r="G379" s="167" t="s">
        <v>54</v>
      </c>
      <c r="H379" s="167" t="s">
        <v>53</v>
      </c>
      <c r="I379" s="168">
        <v>15682</v>
      </c>
      <c r="J379" s="168">
        <v>20768</v>
      </c>
      <c r="K379" s="168" t="s">
        <v>106</v>
      </c>
      <c r="L379" s="168" t="s">
        <v>106</v>
      </c>
      <c r="M379" s="168" t="s">
        <v>205</v>
      </c>
      <c r="N379" s="168" t="s">
        <v>106</v>
      </c>
      <c r="O379" s="168" t="s">
        <v>106</v>
      </c>
      <c r="P379" s="168">
        <v>20340</v>
      </c>
      <c r="Q379" s="168">
        <v>20732</v>
      </c>
      <c r="R379" s="168">
        <v>954</v>
      </c>
      <c r="S379" s="168">
        <v>62676</v>
      </c>
      <c r="T379" s="168">
        <v>555</v>
      </c>
      <c r="U379" s="168">
        <v>1964</v>
      </c>
      <c r="V379" s="168">
        <v>786</v>
      </c>
      <c r="W379" s="168">
        <v>9725</v>
      </c>
      <c r="X379" s="168">
        <v>1037</v>
      </c>
      <c r="Y379" s="168">
        <v>62676</v>
      </c>
      <c r="Z379" s="168">
        <v>1</v>
      </c>
      <c r="AA379" s="168">
        <v>29</v>
      </c>
      <c r="AB379" s="168">
        <v>70</v>
      </c>
      <c r="AC379" s="168">
        <v>5.32</v>
      </c>
      <c r="AD379" s="168">
        <v>12.200000000000001</v>
      </c>
      <c r="AE379" s="168">
        <v>17.830000000000002</v>
      </c>
      <c r="AF379" s="168">
        <v>1964</v>
      </c>
      <c r="AG379" s="168">
        <v>47999</v>
      </c>
      <c r="AH379" s="168">
        <v>10999</v>
      </c>
      <c r="AI379" s="168">
        <v>46035</v>
      </c>
      <c r="AJ379" s="168">
        <v>40389</v>
      </c>
      <c r="AK379" s="8"/>
      <c r="AM379" s="6">
        <f t="shared" ref="AM379:AM442" si="136">SUMIFS($Y379,$X379,"&gt;0",$C379,$C379,$D379,$D379,$B379,$B379)</f>
        <v>62676</v>
      </c>
      <c r="AN379" s="4">
        <f t="shared" si="135"/>
        <v>7</v>
      </c>
    </row>
    <row r="380" spans="1:40" x14ac:dyDescent="0.2">
      <c r="A380" s="12" t="str">
        <f t="shared" si="134"/>
        <v>2011-12JULYRX9</v>
      </c>
      <c r="B380" s="12">
        <f>VLOOKUP(G380,'Selection Sheet'!$C$17:$E$33, 3, 0)</f>
        <v>3</v>
      </c>
      <c r="C380" s="167" t="s">
        <v>55</v>
      </c>
      <c r="D380" s="167" t="s">
        <v>126</v>
      </c>
      <c r="E380" s="167" t="s">
        <v>116</v>
      </c>
      <c r="F380" s="167" t="s">
        <v>117</v>
      </c>
      <c r="G380" s="167" t="s">
        <v>24</v>
      </c>
      <c r="H380" s="167" t="s">
        <v>23</v>
      </c>
      <c r="I380" s="168">
        <v>13872</v>
      </c>
      <c r="J380" s="168">
        <v>18260</v>
      </c>
      <c r="K380" s="168" t="s">
        <v>106</v>
      </c>
      <c r="L380" s="168" t="s">
        <v>106</v>
      </c>
      <c r="M380" s="168" t="s">
        <v>205</v>
      </c>
      <c r="N380" s="168" t="s">
        <v>106</v>
      </c>
      <c r="O380" s="168" t="s">
        <v>106</v>
      </c>
      <c r="P380" s="168">
        <v>16964</v>
      </c>
      <c r="Q380" s="168">
        <v>18238</v>
      </c>
      <c r="R380" s="168">
        <v>828</v>
      </c>
      <c r="S380" s="168">
        <v>61424</v>
      </c>
      <c r="T380" s="168">
        <v>110</v>
      </c>
      <c r="U380" s="168">
        <v>3476</v>
      </c>
      <c r="V380" s="168">
        <v>714</v>
      </c>
      <c r="W380" s="168">
        <v>13743</v>
      </c>
      <c r="X380" s="168">
        <v>93</v>
      </c>
      <c r="Y380" s="168">
        <v>61424</v>
      </c>
      <c r="Z380" s="168">
        <v>2</v>
      </c>
      <c r="AA380" s="168">
        <v>25</v>
      </c>
      <c r="AB380" s="168">
        <v>66</v>
      </c>
      <c r="AC380" s="168">
        <v>5.95</v>
      </c>
      <c r="AD380" s="168">
        <v>19.283333333000002</v>
      </c>
      <c r="AE380" s="168">
        <v>33.25</v>
      </c>
      <c r="AF380" s="168">
        <v>3476</v>
      </c>
      <c r="AG380" s="168">
        <v>47667</v>
      </c>
      <c r="AH380" s="168">
        <v>17709</v>
      </c>
      <c r="AI380" s="168">
        <v>44030</v>
      </c>
      <c r="AJ380" s="168">
        <v>30287</v>
      </c>
      <c r="AK380" s="8"/>
      <c r="AM380" s="6">
        <f t="shared" si="136"/>
        <v>61424</v>
      </c>
      <c r="AN380" s="4">
        <f t="shared" si="135"/>
        <v>7</v>
      </c>
    </row>
    <row r="381" spans="1:40" x14ac:dyDescent="0.2">
      <c r="A381" s="12" t="str">
        <f t="shared" si="134"/>
        <v>2011-12JULYRYA</v>
      </c>
      <c r="B381" s="12">
        <f>VLOOKUP(G381,'Selection Sheet'!$C$17:$E$33, 3, 0)</f>
        <v>3</v>
      </c>
      <c r="C381" s="167" t="s">
        <v>55</v>
      </c>
      <c r="D381" s="167" t="s">
        <v>126</v>
      </c>
      <c r="E381" s="167" t="s">
        <v>118</v>
      </c>
      <c r="F381" s="167" t="s">
        <v>119</v>
      </c>
      <c r="G381" s="167" t="s">
        <v>52</v>
      </c>
      <c r="H381" s="167" t="s">
        <v>51</v>
      </c>
      <c r="I381" s="168">
        <v>18957</v>
      </c>
      <c r="J381" s="168">
        <v>24259</v>
      </c>
      <c r="K381" s="168" t="s">
        <v>106</v>
      </c>
      <c r="L381" s="168" t="s">
        <v>106</v>
      </c>
      <c r="M381" s="168" t="s">
        <v>205</v>
      </c>
      <c r="N381" s="168" t="s">
        <v>106</v>
      </c>
      <c r="O381" s="168" t="s">
        <v>106</v>
      </c>
      <c r="P381" s="168">
        <v>23796</v>
      </c>
      <c r="Q381" s="168">
        <v>24259</v>
      </c>
      <c r="R381" s="168">
        <v>327</v>
      </c>
      <c r="S381" s="168">
        <v>72567</v>
      </c>
      <c r="T381" s="168">
        <v>824</v>
      </c>
      <c r="U381" s="168">
        <v>3700</v>
      </c>
      <c r="V381" s="168">
        <v>776</v>
      </c>
      <c r="W381" s="168">
        <v>19010</v>
      </c>
      <c r="X381" s="168">
        <v>0</v>
      </c>
      <c r="Y381" s="168">
        <v>72567</v>
      </c>
      <c r="Z381" s="168">
        <v>1</v>
      </c>
      <c r="AA381" s="168">
        <v>4</v>
      </c>
      <c r="AB381" s="168">
        <v>36</v>
      </c>
      <c r="AC381" s="168">
        <v>5.53</v>
      </c>
      <c r="AD381" s="168">
        <v>13.9</v>
      </c>
      <c r="AE381" s="168">
        <v>21</v>
      </c>
      <c r="AF381" s="168">
        <v>3700</v>
      </c>
      <c r="AG381" s="168">
        <v>60589</v>
      </c>
      <c r="AH381" s="168">
        <v>19403</v>
      </c>
      <c r="AI381" s="168">
        <v>56889</v>
      </c>
      <c r="AJ381" s="168">
        <v>44275</v>
      </c>
      <c r="AK381" s="8"/>
      <c r="AM381" s="6">
        <f t="shared" si="136"/>
        <v>0</v>
      </c>
      <c r="AN381" s="4">
        <f t="shared" si="135"/>
        <v>7</v>
      </c>
    </row>
    <row r="382" spans="1:40" x14ac:dyDescent="0.2">
      <c r="A382" s="12" t="str">
        <f t="shared" si="134"/>
        <v>2011-12JULYRYC</v>
      </c>
      <c r="B382" s="12">
        <f>VLOOKUP(G382,'Selection Sheet'!$C$17:$E$33, 3, 0)</f>
        <v>3</v>
      </c>
      <c r="C382" s="167" t="s">
        <v>55</v>
      </c>
      <c r="D382" s="167" t="s">
        <v>126</v>
      </c>
      <c r="E382" s="167" t="s">
        <v>120</v>
      </c>
      <c r="F382" s="167" t="s">
        <v>121</v>
      </c>
      <c r="G382" s="167" t="s">
        <v>27</v>
      </c>
      <c r="H382" s="167" t="s">
        <v>26</v>
      </c>
      <c r="I382" s="168">
        <v>14444</v>
      </c>
      <c r="J382" s="168">
        <v>19292</v>
      </c>
      <c r="K382" s="168" t="s">
        <v>106</v>
      </c>
      <c r="L382" s="168" t="s">
        <v>106</v>
      </c>
      <c r="M382" s="168" t="s">
        <v>205</v>
      </c>
      <c r="N382" s="168" t="s">
        <v>106</v>
      </c>
      <c r="O382" s="168" t="s">
        <v>106</v>
      </c>
      <c r="P382" s="168">
        <v>18109</v>
      </c>
      <c r="Q382" s="168">
        <v>19100</v>
      </c>
      <c r="R382" s="168">
        <v>1729</v>
      </c>
      <c r="S382" s="168">
        <v>73607</v>
      </c>
      <c r="T382" s="168">
        <v>137</v>
      </c>
      <c r="U382" s="168">
        <v>2021</v>
      </c>
      <c r="V382" s="168">
        <v>680</v>
      </c>
      <c r="W382" s="168">
        <v>21316</v>
      </c>
      <c r="X382" s="168">
        <v>0</v>
      </c>
      <c r="Y382" s="168">
        <v>73607</v>
      </c>
      <c r="Z382" s="168">
        <v>3</v>
      </c>
      <c r="AA382" s="168">
        <v>14</v>
      </c>
      <c r="AB382" s="168">
        <v>45</v>
      </c>
      <c r="AC382" s="168">
        <v>4.62</v>
      </c>
      <c r="AD382" s="168">
        <v>16.330000000000002</v>
      </c>
      <c r="AE382" s="168">
        <v>24.77</v>
      </c>
      <c r="AF382" s="168">
        <v>2021</v>
      </c>
      <c r="AG382" s="168">
        <v>55210</v>
      </c>
      <c r="AH382" s="168">
        <v>27019</v>
      </c>
      <c r="AI382" s="168">
        <v>53189</v>
      </c>
      <c r="AJ382" s="168">
        <v>37250</v>
      </c>
      <c r="AK382" s="8"/>
      <c r="AM382" s="6">
        <f t="shared" si="136"/>
        <v>0</v>
      </c>
      <c r="AN382" s="4">
        <f t="shared" si="135"/>
        <v>7</v>
      </c>
    </row>
    <row r="383" spans="1:40" x14ac:dyDescent="0.2">
      <c r="A383" s="12" t="str">
        <f t="shared" si="134"/>
        <v>2011-12JULYRYD</v>
      </c>
      <c r="B383" s="12">
        <f>VLOOKUP(G383,'Selection Sheet'!$C$17:$E$33, 3, 0)</f>
        <v>2</v>
      </c>
      <c r="C383" s="167" t="s">
        <v>55</v>
      </c>
      <c r="D383" s="167" t="s">
        <v>126</v>
      </c>
      <c r="E383" s="167" t="s">
        <v>122</v>
      </c>
      <c r="F383" s="167" t="s">
        <v>123</v>
      </c>
      <c r="G383" s="167" t="s">
        <v>48</v>
      </c>
      <c r="H383" s="167" t="s">
        <v>47</v>
      </c>
      <c r="I383" s="168">
        <v>14854</v>
      </c>
      <c r="J383" s="168">
        <v>19360</v>
      </c>
      <c r="K383" s="168" t="s">
        <v>106</v>
      </c>
      <c r="L383" s="168" t="s">
        <v>106</v>
      </c>
      <c r="M383" s="168" t="s">
        <v>205</v>
      </c>
      <c r="N383" s="168" t="s">
        <v>106</v>
      </c>
      <c r="O383" s="168" t="s">
        <v>106</v>
      </c>
      <c r="P383" s="168">
        <v>19009</v>
      </c>
      <c r="Q383" s="168">
        <v>19360</v>
      </c>
      <c r="R383" s="168">
        <v>450</v>
      </c>
      <c r="S383" s="168">
        <v>46882</v>
      </c>
      <c r="T383" s="168">
        <v>117</v>
      </c>
      <c r="U383" s="168">
        <v>2378</v>
      </c>
      <c r="V383" s="168">
        <v>399</v>
      </c>
      <c r="W383" s="168">
        <v>14799</v>
      </c>
      <c r="X383" s="168">
        <v>0</v>
      </c>
      <c r="Y383" s="168">
        <v>46882</v>
      </c>
      <c r="Z383" s="168">
        <v>3</v>
      </c>
      <c r="AA383" s="168">
        <v>20</v>
      </c>
      <c r="AB383" s="168">
        <v>58</v>
      </c>
      <c r="AC383" s="168">
        <v>5.37</v>
      </c>
      <c r="AD383" s="168">
        <v>15.58</v>
      </c>
      <c r="AE383" s="168">
        <v>23.330000000000002</v>
      </c>
      <c r="AF383" s="168">
        <v>2378</v>
      </c>
      <c r="AG383" s="168">
        <v>47607</v>
      </c>
      <c r="AH383" s="168">
        <v>16825</v>
      </c>
      <c r="AI383" s="168">
        <v>45229</v>
      </c>
      <c r="AJ383" s="168">
        <v>33901</v>
      </c>
      <c r="AK383" s="8"/>
      <c r="AM383" s="6">
        <f t="shared" si="136"/>
        <v>0</v>
      </c>
      <c r="AN383" s="4">
        <f t="shared" si="135"/>
        <v>7</v>
      </c>
    </row>
    <row r="384" spans="1:40" x14ac:dyDescent="0.2">
      <c r="A384" s="12" t="str">
        <f t="shared" si="134"/>
        <v>2011-12JULYRYE</v>
      </c>
      <c r="B384" s="12">
        <f>VLOOKUP(G384,'Selection Sheet'!$C$17:$E$33, 3, 0)</f>
        <v>2</v>
      </c>
      <c r="C384" s="167" t="s">
        <v>55</v>
      </c>
      <c r="D384" s="167" t="s">
        <v>126</v>
      </c>
      <c r="E384" s="167" t="s">
        <v>104</v>
      </c>
      <c r="F384" s="167" t="s">
        <v>105</v>
      </c>
      <c r="G384" s="167" t="s">
        <v>46</v>
      </c>
      <c r="H384" s="167" t="s">
        <v>45</v>
      </c>
      <c r="I384" s="168">
        <v>6737</v>
      </c>
      <c r="J384" s="168">
        <v>8717</v>
      </c>
      <c r="K384" s="168" t="s">
        <v>106</v>
      </c>
      <c r="L384" s="168" t="s">
        <v>106</v>
      </c>
      <c r="M384" s="168" t="s">
        <v>205</v>
      </c>
      <c r="N384" s="168" t="s">
        <v>106</v>
      </c>
      <c r="O384" s="168" t="s">
        <v>106</v>
      </c>
      <c r="P384" s="168">
        <v>8358</v>
      </c>
      <c r="Q384" s="168">
        <v>8706</v>
      </c>
      <c r="R384" s="168">
        <v>0</v>
      </c>
      <c r="S384" s="168">
        <v>34620</v>
      </c>
      <c r="T384" s="168">
        <v>286</v>
      </c>
      <c r="U384" s="168">
        <v>1812</v>
      </c>
      <c r="V384" s="168">
        <v>696</v>
      </c>
      <c r="W384" s="168">
        <v>11851</v>
      </c>
      <c r="X384" s="168">
        <v>471</v>
      </c>
      <c r="Y384" s="168">
        <v>34620</v>
      </c>
      <c r="Z384" s="168">
        <v>3</v>
      </c>
      <c r="AA384" s="168">
        <v>28</v>
      </c>
      <c r="AB384" s="168">
        <v>99</v>
      </c>
      <c r="AC384" s="168">
        <v>5.9</v>
      </c>
      <c r="AD384" s="168">
        <v>17.350000000000001</v>
      </c>
      <c r="AE384" s="168">
        <v>29.333333333000002</v>
      </c>
      <c r="AF384" s="168">
        <v>1812</v>
      </c>
      <c r="AG384" s="168">
        <v>32203</v>
      </c>
      <c r="AH384" s="168">
        <v>12057</v>
      </c>
      <c r="AI384" s="168">
        <v>30390</v>
      </c>
      <c r="AJ384" s="168">
        <v>18553</v>
      </c>
      <c r="AK384" s="8"/>
      <c r="AM384" s="6">
        <f t="shared" si="136"/>
        <v>34620</v>
      </c>
      <c r="AN384" s="4">
        <f t="shared" si="135"/>
        <v>7</v>
      </c>
    </row>
    <row r="385" spans="1:40" x14ac:dyDescent="0.2">
      <c r="A385" s="12" t="str">
        <f t="shared" si="134"/>
        <v>2011-12JULYRYF</v>
      </c>
      <c r="B385" s="12">
        <f>VLOOKUP(G385,'Selection Sheet'!$C$17:$E$33, 3, 0)</f>
        <v>2</v>
      </c>
      <c r="C385" s="167" t="s">
        <v>55</v>
      </c>
      <c r="D385" s="167" t="s">
        <v>126</v>
      </c>
      <c r="E385" s="167" t="s">
        <v>109</v>
      </c>
      <c r="F385" s="167" t="s">
        <v>31</v>
      </c>
      <c r="G385" s="167" t="s">
        <v>50</v>
      </c>
      <c r="H385" s="167" t="s">
        <v>49</v>
      </c>
      <c r="I385" s="168">
        <v>9684</v>
      </c>
      <c r="J385" s="168">
        <v>12706</v>
      </c>
      <c r="K385" s="168" t="s">
        <v>106</v>
      </c>
      <c r="L385" s="168" t="s">
        <v>106</v>
      </c>
      <c r="M385" s="168" t="s">
        <v>205</v>
      </c>
      <c r="N385" s="168" t="s">
        <v>106</v>
      </c>
      <c r="O385" s="168" t="s">
        <v>106</v>
      </c>
      <c r="P385" s="168">
        <v>12157</v>
      </c>
      <c r="Q385" s="168">
        <v>12677</v>
      </c>
      <c r="R385" s="168">
        <v>1706</v>
      </c>
      <c r="S385" s="168">
        <v>41295</v>
      </c>
      <c r="T385" s="168">
        <v>225</v>
      </c>
      <c r="U385" s="168">
        <v>1756</v>
      </c>
      <c r="V385" s="168">
        <v>763</v>
      </c>
      <c r="W385" s="168">
        <v>10888</v>
      </c>
      <c r="X385" s="168">
        <v>0</v>
      </c>
      <c r="Y385" s="168">
        <v>41295</v>
      </c>
      <c r="Z385" s="168">
        <v>2</v>
      </c>
      <c r="AA385" s="168">
        <v>42</v>
      </c>
      <c r="AB385" s="168">
        <v>115</v>
      </c>
      <c r="AC385" s="168">
        <v>5.1000000000000005</v>
      </c>
      <c r="AD385" s="168">
        <v>17.400000000000002</v>
      </c>
      <c r="AE385" s="168">
        <v>27.5</v>
      </c>
      <c r="AF385" s="168">
        <v>1756</v>
      </c>
      <c r="AG385" s="168">
        <v>29994</v>
      </c>
      <c r="AH385" s="168">
        <v>12602</v>
      </c>
      <c r="AI385" s="168">
        <v>26417</v>
      </c>
      <c r="AJ385" s="168">
        <v>22053</v>
      </c>
      <c r="AK385" s="8"/>
      <c r="AM385" s="6">
        <f t="shared" si="136"/>
        <v>0</v>
      </c>
      <c r="AN385" s="4">
        <f t="shared" si="135"/>
        <v>7</v>
      </c>
    </row>
    <row r="386" spans="1:40" x14ac:dyDescent="0.2">
      <c r="A386" s="12" t="str">
        <f t="shared" si="134"/>
        <v>2011-12JUNER1F</v>
      </c>
      <c r="B386" s="12">
        <f>VLOOKUP(G386,'Selection Sheet'!$C$17:$E$33, 3, 0)</f>
        <v>2</v>
      </c>
      <c r="C386" s="167" t="s">
        <v>55</v>
      </c>
      <c r="D386" s="167" t="s">
        <v>125</v>
      </c>
      <c r="E386" s="167" t="s">
        <v>104</v>
      </c>
      <c r="F386" s="167" t="s">
        <v>105</v>
      </c>
      <c r="G386" s="167" t="s">
        <v>35</v>
      </c>
      <c r="H386" s="167" t="s">
        <v>32</v>
      </c>
      <c r="I386" s="168">
        <v>410</v>
      </c>
      <c r="J386" s="168">
        <v>543</v>
      </c>
      <c r="K386" s="168" t="s">
        <v>106</v>
      </c>
      <c r="L386" s="168" t="s">
        <v>106</v>
      </c>
      <c r="M386" s="168" t="s">
        <v>205</v>
      </c>
      <c r="N386" s="168" t="s">
        <v>106</v>
      </c>
      <c r="O386" s="168" t="s">
        <v>106</v>
      </c>
      <c r="P386" s="168">
        <v>492</v>
      </c>
      <c r="Q386" s="168">
        <v>512</v>
      </c>
      <c r="R386" s="168">
        <v>104</v>
      </c>
      <c r="S386" s="168">
        <v>2148</v>
      </c>
      <c r="T386" s="168">
        <v>1</v>
      </c>
      <c r="U386" s="168">
        <v>256</v>
      </c>
      <c r="V386" s="168">
        <v>6</v>
      </c>
      <c r="W386" s="168">
        <v>418</v>
      </c>
      <c r="X386" s="168">
        <v>7</v>
      </c>
      <c r="Y386" s="168">
        <v>2148</v>
      </c>
      <c r="Z386" s="168">
        <v>6</v>
      </c>
      <c r="AA386" s="168">
        <v>10</v>
      </c>
      <c r="AB386" s="168">
        <v>13</v>
      </c>
      <c r="AC386" s="168">
        <v>4</v>
      </c>
      <c r="AD386" s="168">
        <v>6</v>
      </c>
      <c r="AE386" s="168">
        <v>6</v>
      </c>
      <c r="AF386" s="168">
        <v>256</v>
      </c>
      <c r="AG386" s="168">
        <v>1661</v>
      </c>
      <c r="AH386" s="168">
        <v>453</v>
      </c>
      <c r="AI386" s="168">
        <v>1405</v>
      </c>
      <c r="AJ386" s="168">
        <v>987</v>
      </c>
      <c r="AK386" s="8"/>
      <c r="AM386" s="6">
        <f t="shared" si="136"/>
        <v>2148</v>
      </c>
      <c r="AN386" s="4">
        <f t="shared" si="135"/>
        <v>6</v>
      </c>
    </row>
    <row r="387" spans="1:40" x14ac:dyDescent="0.2">
      <c r="A387" s="12" t="str">
        <f t="shared" si="134"/>
        <v>2011-12JUNERRU</v>
      </c>
      <c r="B387" s="12">
        <f>VLOOKUP(G387,'Selection Sheet'!$C$17:$E$33, 3, 0)</f>
        <v>4</v>
      </c>
      <c r="C387" s="167" t="s">
        <v>55</v>
      </c>
      <c r="D387" s="167" t="s">
        <v>125</v>
      </c>
      <c r="E387" s="167" t="s">
        <v>107</v>
      </c>
      <c r="F387" s="167" t="s">
        <v>108</v>
      </c>
      <c r="G387" s="167" t="s">
        <v>38</v>
      </c>
      <c r="H387" s="167" t="s">
        <v>37</v>
      </c>
      <c r="I387" s="168">
        <v>21967</v>
      </c>
      <c r="J387" s="168">
        <v>29584</v>
      </c>
      <c r="K387" s="168" t="s">
        <v>106</v>
      </c>
      <c r="L387" s="168" t="s">
        <v>106</v>
      </c>
      <c r="M387" s="168" t="s">
        <v>205</v>
      </c>
      <c r="N387" s="168" t="s">
        <v>106</v>
      </c>
      <c r="O387" s="168" t="s">
        <v>106</v>
      </c>
      <c r="P387" s="168">
        <v>28446</v>
      </c>
      <c r="Q387" s="168">
        <v>28655</v>
      </c>
      <c r="R387" s="168">
        <v>188</v>
      </c>
      <c r="S387" s="168">
        <v>120494</v>
      </c>
      <c r="T387" s="168">
        <v>207</v>
      </c>
      <c r="U387" s="168">
        <v>4549</v>
      </c>
      <c r="V387" s="168">
        <v>898</v>
      </c>
      <c r="W387" s="168">
        <v>20096</v>
      </c>
      <c r="X387" s="168">
        <v>3560</v>
      </c>
      <c r="Y387" s="168">
        <v>120494</v>
      </c>
      <c r="Z387" s="168">
        <v>0</v>
      </c>
      <c r="AA387" s="168">
        <v>15</v>
      </c>
      <c r="AB387" s="168">
        <v>69</v>
      </c>
      <c r="AC387" s="168">
        <v>5.9</v>
      </c>
      <c r="AD387" s="168">
        <v>12.4</v>
      </c>
      <c r="AE387" s="168">
        <v>18.400000000000002</v>
      </c>
      <c r="AF387" s="168">
        <v>4549</v>
      </c>
      <c r="AG387" s="168">
        <v>92935</v>
      </c>
      <c r="AH387" s="168">
        <v>24185</v>
      </c>
      <c r="AI387" s="168">
        <v>86707</v>
      </c>
      <c r="AJ387" s="168">
        <v>65936</v>
      </c>
      <c r="AK387" s="8"/>
      <c r="AM387" s="6">
        <f t="shared" si="136"/>
        <v>120494</v>
      </c>
      <c r="AN387" s="4">
        <f t="shared" si="135"/>
        <v>6</v>
      </c>
    </row>
    <row r="388" spans="1:40" x14ac:dyDescent="0.2">
      <c r="A388" s="12" t="str">
        <f t="shared" si="134"/>
        <v>2011-12JUNERX5</v>
      </c>
      <c r="B388" s="12">
        <f>VLOOKUP(G388,'Selection Sheet'!$C$17:$E$33, 3, 0)</f>
        <v>2</v>
      </c>
      <c r="C388" s="167" t="s">
        <v>55</v>
      </c>
      <c r="D388" s="167" t="s">
        <v>125</v>
      </c>
      <c r="E388" s="167" t="s">
        <v>109</v>
      </c>
      <c r="F388" s="167" t="s">
        <v>31</v>
      </c>
      <c r="G388" s="167" t="s">
        <v>30</v>
      </c>
      <c r="H388" s="167" t="s">
        <v>29</v>
      </c>
      <c r="I388" s="168">
        <v>6218</v>
      </c>
      <c r="J388" s="168">
        <v>8306</v>
      </c>
      <c r="K388" s="168" t="s">
        <v>106</v>
      </c>
      <c r="L388" s="168" t="s">
        <v>106</v>
      </c>
      <c r="M388" s="168" t="s">
        <v>205</v>
      </c>
      <c r="N388" s="168" t="s">
        <v>106</v>
      </c>
      <c r="O388" s="168" t="s">
        <v>106</v>
      </c>
      <c r="P388" s="168">
        <v>7976</v>
      </c>
      <c r="Q388" s="168">
        <v>8306</v>
      </c>
      <c r="R388" s="168">
        <v>343</v>
      </c>
      <c r="S388" s="168">
        <v>28547</v>
      </c>
      <c r="T388" s="168">
        <v>87</v>
      </c>
      <c r="U388" s="168">
        <v>994</v>
      </c>
      <c r="V388" s="168">
        <v>194</v>
      </c>
      <c r="W388" s="168">
        <v>6357</v>
      </c>
      <c r="X388" s="168">
        <v>18</v>
      </c>
      <c r="Y388" s="168">
        <v>28547</v>
      </c>
      <c r="Z388" s="168">
        <v>1</v>
      </c>
      <c r="AA388" s="168">
        <v>11</v>
      </c>
      <c r="AB388" s="168">
        <v>90</v>
      </c>
      <c r="AC388" s="168">
        <v>5.5</v>
      </c>
      <c r="AD388" s="168">
        <v>14.5</v>
      </c>
      <c r="AE388" s="168">
        <v>22.2</v>
      </c>
      <c r="AF388" s="168">
        <v>994</v>
      </c>
      <c r="AG388" s="168">
        <v>21886</v>
      </c>
      <c r="AH388" s="168">
        <v>9076</v>
      </c>
      <c r="AI388" s="168">
        <v>21129</v>
      </c>
      <c r="AJ388" s="168">
        <v>14567</v>
      </c>
      <c r="AK388" s="8"/>
      <c r="AM388" s="6">
        <f t="shared" si="136"/>
        <v>28547</v>
      </c>
      <c r="AN388" s="4">
        <f t="shared" si="135"/>
        <v>6</v>
      </c>
    </row>
    <row r="389" spans="1:40" x14ac:dyDescent="0.2">
      <c r="A389" s="12" t="str">
        <f t="shared" si="134"/>
        <v>2011-12JUNERX6</v>
      </c>
      <c r="B389" s="12">
        <f>VLOOKUP(G389,'Selection Sheet'!$C$17:$E$33, 3, 0)</f>
        <v>1</v>
      </c>
      <c r="C389" s="167" t="s">
        <v>55</v>
      </c>
      <c r="D389" s="167" t="s">
        <v>125</v>
      </c>
      <c r="E389" s="167" t="s">
        <v>110</v>
      </c>
      <c r="F389" s="167" t="s">
        <v>111</v>
      </c>
      <c r="G389" s="167" t="s">
        <v>41</v>
      </c>
      <c r="H389" s="167" t="s">
        <v>40</v>
      </c>
      <c r="I389" s="168">
        <v>9177</v>
      </c>
      <c r="J389" s="168">
        <v>11460</v>
      </c>
      <c r="K389" s="168" t="s">
        <v>106</v>
      </c>
      <c r="L389" s="168" t="s">
        <v>106</v>
      </c>
      <c r="M389" s="168" t="s">
        <v>205</v>
      </c>
      <c r="N389" s="168" t="s">
        <v>106</v>
      </c>
      <c r="O389" s="168" t="s">
        <v>106</v>
      </c>
      <c r="P389" s="168">
        <v>11302</v>
      </c>
      <c r="Q389" s="168">
        <v>11443</v>
      </c>
      <c r="R389" s="168">
        <v>711</v>
      </c>
      <c r="S389" s="168">
        <v>38002</v>
      </c>
      <c r="T389" s="168">
        <v>106</v>
      </c>
      <c r="U389" s="168">
        <v>809</v>
      </c>
      <c r="V389" s="168">
        <v>297</v>
      </c>
      <c r="W389" s="168">
        <v>5820</v>
      </c>
      <c r="X389" s="168">
        <v>0</v>
      </c>
      <c r="Y389" s="168">
        <v>38002</v>
      </c>
      <c r="Z389" s="168">
        <v>1</v>
      </c>
      <c r="AA389" s="168">
        <v>1</v>
      </c>
      <c r="AB389" s="168">
        <v>28</v>
      </c>
      <c r="AC389" s="168">
        <v>5.1333333329999995</v>
      </c>
      <c r="AD389" s="168">
        <v>13.41666667</v>
      </c>
      <c r="AE389" s="168">
        <v>20.268333330000001</v>
      </c>
      <c r="AF389" s="168">
        <v>809</v>
      </c>
      <c r="AG389" s="168">
        <v>25000</v>
      </c>
      <c r="AH389" s="168">
        <v>8309</v>
      </c>
      <c r="AI389" s="168">
        <v>24839</v>
      </c>
      <c r="AJ389" s="168">
        <v>24100</v>
      </c>
      <c r="AK389" s="8"/>
      <c r="AM389" s="6">
        <f t="shared" si="136"/>
        <v>0</v>
      </c>
      <c r="AN389" s="4">
        <f t="shared" si="135"/>
        <v>6</v>
      </c>
    </row>
    <row r="390" spans="1:40" x14ac:dyDescent="0.2">
      <c r="A390" s="12" t="str">
        <f t="shared" si="134"/>
        <v>2011-12JUNERX7</v>
      </c>
      <c r="B390" s="12">
        <f>VLOOKUP(G390,'Selection Sheet'!$C$17:$E$33, 3, 0)</f>
        <v>1</v>
      </c>
      <c r="C390" s="167" t="s">
        <v>55</v>
      </c>
      <c r="D390" s="167" t="s">
        <v>125</v>
      </c>
      <c r="E390" s="167" t="s">
        <v>112</v>
      </c>
      <c r="F390" s="167" t="s">
        <v>113</v>
      </c>
      <c r="G390" s="167" t="s">
        <v>44</v>
      </c>
      <c r="H390" s="167" t="s">
        <v>43</v>
      </c>
      <c r="I390" s="168">
        <v>21458</v>
      </c>
      <c r="J390" s="168">
        <v>28952</v>
      </c>
      <c r="K390" s="168" t="s">
        <v>106</v>
      </c>
      <c r="L390" s="168" t="s">
        <v>106</v>
      </c>
      <c r="M390" s="168" t="s">
        <v>205</v>
      </c>
      <c r="N390" s="168" t="s">
        <v>106</v>
      </c>
      <c r="O390" s="168" t="s">
        <v>106</v>
      </c>
      <c r="P390" s="168">
        <v>27103</v>
      </c>
      <c r="Q390" s="168">
        <v>28243</v>
      </c>
      <c r="R390" s="168">
        <v>1235</v>
      </c>
      <c r="S390" s="168">
        <v>102037</v>
      </c>
      <c r="T390" s="168">
        <v>893</v>
      </c>
      <c r="U390" s="168">
        <v>2267</v>
      </c>
      <c r="V390" s="168">
        <v>808</v>
      </c>
      <c r="W390" s="168">
        <v>13603</v>
      </c>
      <c r="X390" s="168">
        <v>0</v>
      </c>
      <c r="Y390" s="168">
        <v>102037</v>
      </c>
      <c r="Z390" s="168">
        <v>1</v>
      </c>
      <c r="AA390" s="168">
        <v>1</v>
      </c>
      <c r="AB390" s="168">
        <v>18</v>
      </c>
      <c r="AC390" s="168">
        <v>5.15</v>
      </c>
      <c r="AD390" s="168">
        <v>13.63</v>
      </c>
      <c r="AE390" s="168">
        <v>24.580000000000002</v>
      </c>
      <c r="AF390" s="168">
        <v>2267</v>
      </c>
      <c r="AG390" s="168">
        <v>71345</v>
      </c>
      <c r="AH390" s="168">
        <v>14319</v>
      </c>
      <c r="AI390" s="168">
        <v>70090</v>
      </c>
      <c r="AJ390" s="168">
        <v>64418</v>
      </c>
      <c r="AK390" s="8"/>
      <c r="AM390" s="6">
        <f t="shared" si="136"/>
        <v>0</v>
      </c>
      <c r="AN390" s="4">
        <f t="shared" si="135"/>
        <v>6</v>
      </c>
    </row>
    <row r="391" spans="1:40" x14ac:dyDescent="0.2">
      <c r="A391" s="12" t="str">
        <f t="shared" si="134"/>
        <v>2011-12JUNERX8</v>
      </c>
      <c r="B391" s="12">
        <f>VLOOKUP(G391,'Selection Sheet'!$C$17:$E$33, 3, 0)</f>
        <v>1</v>
      </c>
      <c r="C391" s="167" t="s">
        <v>55</v>
      </c>
      <c r="D391" s="167" t="s">
        <v>125</v>
      </c>
      <c r="E391" s="167" t="s">
        <v>114</v>
      </c>
      <c r="F391" s="167" t="s">
        <v>115</v>
      </c>
      <c r="G391" s="167" t="s">
        <v>54</v>
      </c>
      <c r="H391" s="167" t="s">
        <v>53</v>
      </c>
      <c r="I391" s="168">
        <v>15179</v>
      </c>
      <c r="J391" s="168">
        <v>20029</v>
      </c>
      <c r="K391" s="168" t="s">
        <v>106</v>
      </c>
      <c r="L391" s="168" t="s">
        <v>106</v>
      </c>
      <c r="M391" s="168" t="s">
        <v>205</v>
      </c>
      <c r="N391" s="168" t="s">
        <v>106</v>
      </c>
      <c r="O391" s="168" t="s">
        <v>106</v>
      </c>
      <c r="P391" s="168">
        <v>19560</v>
      </c>
      <c r="Q391" s="168">
        <v>19989</v>
      </c>
      <c r="R391" s="168">
        <v>820</v>
      </c>
      <c r="S391" s="168">
        <v>60146</v>
      </c>
      <c r="T391" s="168">
        <v>465</v>
      </c>
      <c r="U391" s="168">
        <v>1786</v>
      </c>
      <c r="V391" s="168">
        <v>797</v>
      </c>
      <c r="W391" s="168">
        <v>9158</v>
      </c>
      <c r="X391" s="168">
        <v>689</v>
      </c>
      <c r="Y391" s="168">
        <v>60146</v>
      </c>
      <c r="Z391" s="168">
        <v>1</v>
      </c>
      <c r="AA391" s="168">
        <v>26</v>
      </c>
      <c r="AB391" s="168">
        <v>65</v>
      </c>
      <c r="AC391" s="168">
        <v>5.22</v>
      </c>
      <c r="AD391" s="168">
        <v>12.08</v>
      </c>
      <c r="AE391" s="168">
        <v>17.650000000000002</v>
      </c>
      <c r="AF391" s="168">
        <v>1786</v>
      </c>
      <c r="AG391" s="168">
        <v>46223</v>
      </c>
      <c r="AH391" s="168">
        <v>10544</v>
      </c>
      <c r="AI391" s="168">
        <v>44358</v>
      </c>
      <c r="AJ391" s="168">
        <v>33814</v>
      </c>
      <c r="AK391" s="8"/>
      <c r="AM391" s="6">
        <f t="shared" si="136"/>
        <v>60146</v>
      </c>
      <c r="AN391" s="4">
        <f t="shared" si="135"/>
        <v>6</v>
      </c>
    </row>
    <row r="392" spans="1:40" x14ac:dyDescent="0.2">
      <c r="A392" s="12" t="str">
        <f t="shared" ref="A392:A455" si="137">C392&amp;D392&amp;G392</f>
        <v>2011-12JUNERX9</v>
      </c>
      <c r="B392" s="12">
        <f>VLOOKUP(G392,'Selection Sheet'!$C$17:$E$33, 3, 0)</f>
        <v>3</v>
      </c>
      <c r="C392" s="167" t="s">
        <v>55</v>
      </c>
      <c r="D392" s="167" t="s">
        <v>125</v>
      </c>
      <c r="E392" s="167" t="s">
        <v>116</v>
      </c>
      <c r="F392" s="167" t="s">
        <v>117</v>
      </c>
      <c r="G392" s="167" t="s">
        <v>24</v>
      </c>
      <c r="H392" s="167" t="s">
        <v>23</v>
      </c>
      <c r="I392" s="168">
        <v>13218</v>
      </c>
      <c r="J392" s="168">
        <v>17554</v>
      </c>
      <c r="K392" s="168" t="s">
        <v>106</v>
      </c>
      <c r="L392" s="168" t="s">
        <v>106</v>
      </c>
      <c r="M392" s="168" t="s">
        <v>205</v>
      </c>
      <c r="N392" s="168" t="s">
        <v>106</v>
      </c>
      <c r="O392" s="168" t="s">
        <v>106</v>
      </c>
      <c r="P392" s="168">
        <v>16284</v>
      </c>
      <c r="Q392" s="168">
        <v>17537</v>
      </c>
      <c r="R392" s="168">
        <v>799</v>
      </c>
      <c r="S392" s="168">
        <v>59365</v>
      </c>
      <c r="T392" s="168">
        <v>121</v>
      </c>
      <c r="U392" s="168">
        <v>3123</v>
      </c>
      <c r="V392" s="168">
        <v>762</v>
      </c>
      <c r="W392" s="168">
        <v>13544</v>
      </c>
      <c r="X392" s="168">
        <v>91</v>
      </c>
      <c r="Y392" s="168">
        <v>59365</v>
      </c>
      <c r="Z392" s="168">
        <v>2</v>
      </c>
      <c r="AA392" s="168">
        <v>30</v>
      </c>
      <c r="AB392" s="168">
        <v>78</v>
      </c>
      <c r="AC392" s="168">
        <v>6.0166666666999999</v>
      </c>
      <c r="AD392" s="168">
        <v>19.433333333</v>
      </c>
      <c r="AE392" s="168">
        <v>32.283333333000002</v>
      </c>
      <c r="AF392" s="168">
        <v>3123</v>
      </c>
      <c r="AG392" s="168">
        <v>46165</v>
      </c>
      <c r="AH392" s="168">
        <v>17423</v>
      </c>
      <c r="AI392" s="168">
        <v>43048</v>
      </c>
      <c r="AJ392" s="168">
        <v>29504</v>
      </c>
      <c r="AK392" s="8"/>
      <c r="AM392" s="6">
        <f t="shared" si="136"/>
        <v>59365</v>
      </c>
      <c r="AN392" s="4">
        <f t="shared" si="135"/>
        <v>6</v>
      </c>
    </row>
    <row r="393" spans="1:40" x14ac:dyDescent="0.2">
      <c r="A393" s="12" t="str">
        <f t="shared" si="137"/>
        <v>2011-12JUNERYA</v>
      </c>
      <c r="B393" s="12">
        <f>VLOOKUP(G393,'Selection Sheet'!$C$17:$E$33, 3, 0)</f>
        <v>3</v>
      </c>
      <c r="C393" s="167" t="s">
        <v>55</v>
      </c>
      <c r="D393" s="167" t="s">
        <v>125</v>
      </c>
      <c r="E393" s="167" t="s">
        <v>118</v>
      </c>
      <c r="F393" s="167" t="s">
        <v>119</v>
      </c>
      <c r="G393" s="167" t="s">
        <v>52</v>
      </c>
      <c r="H393" s="167" t="s">
        <v>51</v>
      </c>
      <c r="I393" s="168">
        <v>16599</v>
      </c>
      <c r="J393" s="168">
        <v>21773</v>
      </c>
      <c r="K393" s="168" t="s">
        <v>106</v>
      </c>
      <c r="L393" s="168" t="s">
        <v>106</v>
      </c>
      <c r="M393" s="168" t="s">
        <v>205</v>
      </c>
      <c r="N393" s="168" t="s">
        <v>106</v>
      </c>
      <c r="O393" s="168" t="s">
        <v>106</v>
      </c>
      <c r="P393" s="168">
        <v>21337</v>
      </c>
      <c r="Q393" s="168">
        <v>21773</v>
      </c>
      <c r="R393" s="168">
        <v>541</v>
      </c>
      <c r="S393" s="168">
        <v>64864</v>
      </c>
      <c r="T393" s="168">
        <v>967</v>
      </c>
      <c r="U393" s="168">
        <v>3328</v>
      </c>
      <c r="V393" s="168">
        <v>736</v>
      </c>
      <c r="W393" s="168">
        <v>18203</v>
      </c>
      <c r="X393" s="168">
        <v>0</v>
      </c>
      <c r="Y393" s="168">
        <v>64864</v>
      </c>
      <c r="Z393" s="168">
        <v>1</v>
      </c>
      <c r="AA393" s="168">
        <v>1</v>
      </c>
      <c r="AB393" s="168">
        <v>26</v>
      </c>
      <c r="AC393" s="168">
        <v>5.75</v>
      </c>
      <c r="AD393" s="168">
        <v>14.18</v>
      </c>
      <c r="AE393" s="168">
        <v>20.98</v>
      </c>
      <c r="AF393" s="168">
        <v>3328</v>
      </c>
      <c r="AG393" s="168">
        <v>58993</v>
      </c>
      <c r="AH393" s="168">
        <v>18602</v>
      </c>
      <c r="AI393" s="168">
        <v>55665</v>
      </c>
      <c r="AJ393" s="168">
        <v>43706</v>
      </c>
      <c r="AK393" s="8"/>
      <c r="AM393" s="6">
        <f t="shared" si="136"/>
        <v>0</v>
      </c>
      <c r="AN393" s="4">
        <f t="shared" si="135"/>
        <v>6</v>
      </c>
    </row>
    <row r="394" spans="1:40" x14ac:dyDescent="0.2">
      <c r="A394" s="12" t="str">
        <f t="shared" si="137"/>
        <v>2011-12JUNERYC</v>
      </c>
      <c r="B394" s="12">
        <f>VLOOKUP(G394,'Selection Sheet'!$C$17:$E$33, 3, 0)</f>
        <v>3</v>
      </c>
      <c r="C394" s="167" t="s">
        <v>55</v>
      </c>
      <c r="D394" s="167" t="s">
        <v>125</v>
      </c>
      <c r="E394" s="167" t="s">
        <v>120</v>
      </c>
      <c r="F394" s="167" t="s">
        <v>121</v>
      </c>
      <c r="G394" s="167" t="s">
        <v>27</v>
      </c>
      <c r="H394" s="167" t="s">
        <v>26</v>
      </c>
      <c r="I394" s="168">
        <v>14039</v>
      </c>
      <c r="J394" s="168">
        <v>18655</v>
      </c>
      <c r="K394" s="168" t="s">
        <v>106</v>
      </c>
      <c r="L394" s="168" t="s">
        <v>106</v>
      </c>
      <c r="M394" s="168" t="s">
        <v>205</v>
      </c>
      <c r="N394" s="168" t="s">
        <v>106</v>
      </c>
      <c r="O394" s="168" t="s">
        <v>106</v>
      </c>
      <c r="P394" s="168">
        <v>17595</v>
      </c>
      <c r="Q394" s="168">
        <v>18523</v>
      </c>
      <c r="R394" s="168">
        <v>1272</v>
      </c>
      <c r="S394" s="168">
        <v>70592</v>
      </c>
      <c r="T394" s="168">
        <v>0</v>
      </c>
      <c r="U394" s="168">
        <v>1827</v>
      </c>
      <c r="V394" s="168">
        <v>551</v>
      </c>
      <c r="W394" s="168">
        <v>20357</v>
      </c>
      <c r="X394" s="168">
        <v>0</v>
      </c>
      <c r="Y394" s="168">
        <v>70592</v>
      </c>
      <c r="Z394" s="168">
        <v>3</v>
      </c>
      <c r="AA394" s="168">
        <v>29</v>
      </c>
      <c r="AB394" s="168">
        <v>83</v>
      </c>
      <c r="AC394" s="168">
        <v>4.63</v>
      </c>
      <c r="AD394" s="168">
        <v>15.77</v>
      </c>
      <c r="AE394" s="168">
        <v>24.650000000000002</v>
      </c>
      <c r="AF394" s="168">
        <v>1827</v>
      </c>
      <c r="AG394" s="168">
        <v>53271</v>
      </c>
      <c r="AH394" s="168">
        <v>25952</v>
      </c>
      <c r="AI394" s="168">
        <v>51444</v>
      </c>
      <c r="AJ394" s="168">
        <v>36497</v>
      </c>
      <c r="AK394" s="8"/>
      <c r="AM394" s="6">
        <f t="shared" si="136"/>
        <v>0</v>
      </c>
      <c r="AN394" s="4">
        <f t="shared" si="135"/>
        <v>6</v>
      </c>
    </row>
    <row r="395" spans="1:40" x14ac:dyDescent="0.2">
      <c r="A395" s="12" t="str">
        <f t="shared" si="137"/>
        <v>2011-12JUNERYD</v>
      </c>
      <c r="B395" s="12">
        <f>VLOOKUP(G395,'Selection Sheet'!$C$17:$E$33, 3, 0)</f>
        <v>2</v>
      </c>
      <c r="C395" s="167" t="s">
        <v>55</v>
      </c>
      <c r="D395" s="167" t="s">
        <v>125</v>
      </c>
      <c r="E395" s="167" t="s">
        <v>122</v>
      </c>
      <c r="F395" s="167" t="s">
        <v>123</v>
      </c>
      <c r="G395" s="167" t="s">
        <v>48</v>
      </c>
      <c r="H395" s="167" t="s">
        <v>47</v>
      </c>
      <c r="I395" s="168">
        <v>14038</v>
      </c>
      <c r="J395" s="168">
        <v>18681</v>
      </c>
      <c r="K395" s="168" t="s">
        <v>106</v>
      </c>
      <c r="L395" s="168" t="s">
        <v>106</v>
      </c>
      <c r="M395" s="168" t="s">
        <v>205</v>
      </c>
      <c r="N395" s="168" t="s">
        <v>106</v>
      </c>
      <c r="O395" s="168" t="s">
        <v>106</v>
      </c>
      <c r="P395" s="168">
        <v>18296</v>
      </c>
      <c r="Q395" s="168">
        <v>18681</v>
      </c>
      <c r="R395" s="168">
        <v>487</v>
      </c>
      <c r="S395" s="168">
        <v>46141</v>
      </c>
      <c r="T395" s="168">
        <v>278</v>
      </c>
      <c r="U395" s="168">
        <v>2262</v>
      </c>
      <c r="V395" s="168">
        <v>802</v>
      </c>
      <c r="W395" s="168">
        <v>14123</v>
      </c>
      <c r="X395" s="168">
        <v>0</v>
      </c>
      <c r="Y395" s="168">
        <v>46141</v>
      </c>
      <c r="Z395" s="168">
        <v>3</v>
      </c>
      <c r="AA395" s="168">
        <v>16</v>
      </c>
      <c r="AB395" s="168">
        <v>53</v>
      </c>
      <c r="AC395" s="168">
        <v>5.53</v>
      </c>
      <c r="AD395" s="168">
        <v>16</v>
      </c>
      <c r="AE395" s="168">
        <v>24.32</v>
      </c>
      <c r="AF395" s="168">
        <v>2262</v>
      </c>
      <c r="AG395" s="168">
        <v>45628</v>
      </c>
      <c r="AH395" s="168">
        <v>16083</v>
      </c>
      <c r="AI395" s="168">
        <v>43366</v>
      </c>
      <c r="AJ395" s="168">
        <v>32691</v>
      </c>
      <c r="AK395" s="8"/>
      <c r="AM395" s="6">
        <f t="shared" si="136"/>
        <v>0</v>
      </c>
      <c r="AN395" s="4">
        <f t="shared" si="135"/>
        <v>6</v>
      </c>
    </row>
    <row r="396" spans="1:40" x14ac:dyDescent="0.2">
      <c r="A396" s="12" t="str">
        <f t="shared" si="137"/>
        <v>2011-12JUNERYE</v>
      </c>
      <c r="B396" s="12">
        <f>VLOOKUP(G396,'Selection Sheet'!$C$17:$E$33, 3, 0)</f>
        <v>2</v>
      </c>
      <c r="C396" s="167" t="s">
        <v>55</v>
      </c>
      <c r="D396" s="167" t="s">
        <v>125</v>
      </c>
      <c r="E396" s="167" t="s">
        <v>104</v>
      </c>
      <c r="F396" s="167" t="s">
        <v>105</v>
      </c>
      <c r="G396" s="167" t="s">
        <v>46</v>
      </c>
      <c r="H396" s="167" t="s">
        <v>45</v>
      </c>
      <c r="I396" s="168">
        <v>6694</v>
      </c>
      <c r="J396" s="168">
        <v>8557</v>
      </c>
      <c r="K396" s="168" t="s">
        <v>106</v>
      </c>
      <c r="L396" s="168" t="s">
        <v>106</v>
      </c>
      <c r="M396" s="168" t="s">
        <v>205</v>
      </c>
      <c r="N396" s="168" t="s">
        <v>106</v>
      </c>
      <c r="O396" s="168" t="s">
        <v>106</v>
      </c>
      <c r="P396" s="168">
        <v>8180</v>
      </c>
      <c r="Q396" s="168">
        <v>8543</v>
      </c>
      <c r="R396" s="168">
        <v>0</v>
      </c>
      <c r="S396" s="168">
        <v>0</v>
      </c>
      <c r="T396" s="168">
        <v>247</v>
      </c>
      <c r="U396" s="168">
        <v>1710</v>
      </c>
      <c r="V396" s="168">
        <v>676</v>
      </c>
      <c r="W396" s="168">
        <v>11307</v>
      </c>
      <c r="X396" s="168">
        <v>0</v>
      </c>
      <c r="Y396" s="168">
        <v>0</v>
      </c>
      <c r="Z396" s="168">
        <v>3</v>
      </c>
      <c r="AA396" s="168">
        <v>33</v>
      </c>
      <c r="AB396" s="168">
        <v>92</v>
      </c>
      <c r="AC396" s="168">
        <v>5.98</v>
      </c>
      <c r="AD396" s="168">
        <v>17.53</v>
      </c>
      <c r="AE396" s="168">
        <v>28.150000000000002</v>
      </c>
      <c r="AF396" s="168">
        <v>1710</v>
      </c>
      <c r="AG396" s="168">
        <v>30886</v>
      </c>
      <c r="AH396" s="168">
        <v>11501</v>
      </c>
      <c r="AI396" s="168">
        <v>29169</v>
      </c>
      <c r="AJ396" s="168">
        <v>17843</v>
      </c>
      <c r="AK396" s="8"/>
      <c r="AM396" s="6">
        <f t="shared" si="136"/>
        <v>0</v>
      </c>
      <c r="AN396" s="4">
        <f t="shared" si="135"/>
        <v>6</v>
      </c>
    </row>
    <row r="397" spans="1:40" x14ac:dyDescent="0.2">
      <c r="A397" s="12" t="str">
        <f t="shared" si="137"/>
        <v>2011-12JUNERYF</v>
      </c>
      <c r="B397" s="12">
        <f>VLOOKUP(G397,'Selection Sheet'!$C$17:$E$33, 3, 0)</f>
        <v>2</v>
      </c>
      <c r="C397" s="167" t="s">
        <v>55</v>
      </c>
      <c r="D397" s="167" t="s">
        <v>125</v>
      </c>
      <c r="E397" s="167" t="s">
        <v>109</v>
      </c>
      <c r="F397" s="167" t="s">
        <v>31</v>
      </c>
      <c r="G397" s="167" t="s">
        <v>50</v>
      </c>
      <c r="H397" s="167" t="s">
        <v>49</v>
      </c>
      <c r="I397" s="168">
        <v>9393</v>
      </c>
      <c r="J397" s="168">
        <v>12519</v>
      </c>
      <c r="K397" s="168" t="s">
        <v>106</v>
      </c>
      <c r="L397" s="168" t="s">
        <v>106</v>
      </c>
      <c r="M397" s="168" t="s">
        <v>205</v>
      </c>
      <c r="N397" s="168" t="s">
        <v>106</v>
      </c>
      <c r="O397" s="168" t="s">
        <v>106</v>
      </c>
      <c r="P397" s="168">
        <v>11926</v>
      </c>
      <c r="Q397" s="168">
        <v>12513</v>
      </c>
      <c r="R397" s="168">
        <v>2527</v>
      </c>
      <c r="S397" s="168">
        <v>41519</v>
      </c>
      <c r="T397" s="168">
        <v>193</v>
      </c>
      <c r="U397" s="168">
        <v>1491</v>
      </c>
      <c r="V397" s="168">
        <v>653</v>
      </c>
      <c r="W397" s="168">
        <v>10244</v>
      </c>
      <c r="X397" s="168">
        <v>0</v>
      </c>
      <c r="Y397" s="168">
        <v>41519</v>
      </c>
      <c r="Z397" s="168">
        <v>2</v>
      </c>
      <c r="AA397" s="168">
        <v>46</v>
      </c>
      <c r="AB397" s="168">
        <v>134</v>
      </c>
      <c r="AC397" s="168">
        <v>5.3</v>
      </c>
      <c r="AD397" s="168">
        <v>18.3</v>
      </c>
      <c r="AE397" s="168">
        <v>28.3</v>
      </c>
      <c r="AF397" s="168">
        <v>1491</v>
      </c>
      <c r="AG397" s="168">
        <v>27971</v>
      </c>
      <c r="AH397" s="168">
        <v>11842</v>
      </c>
      <c r="AI397" s="168">
        <v>25003</v>
      </c>
      <c r="AJ397" s="168">
        <v>21565</v>
      </c>
      <c r="AK397" s="8"/>
      <c r="AM397" s="6">
        <f t="shared" si="136"/>
        <v>0</v>
      </c>
      <c r="AN397" s="4">
        <f t="shared" si="135"/>
        <v>6</v>
      </c>
    </row>
    <row r="398" spans="1:40" x14ac:dyDescent="0.2">
      <c r="A398" s="12" t="str">
        <f t="shared" si="137"/>
        <v>2011-12MARCHR1F</v>
      </c>
      <c r="B398" s="12">
        <f>VLOOKUP(G398,'Selection Sheet'!$C$17:$E$33, 3, 0)</f>
        <v>2</v>
      </c>
      <c r="C398" s="167" t="s">
        <v>55</v>
      </c>
      <c r="D398" s="167" t="s">
        <v>134</v>
      </c>
      <c r="E398" s="167" t="s">
        <v>104</v>
      </c>
      <c r="F398" s="167" t="s">
        <v>105</v>
      </c>
      <c r="G398" s="167" t="s">
        <v>35</v>
      </c>
      <c r="H398" s="167" t="s">
        <v>32</v>
      </c>
      <c r="I398" s="168">
        <v>490</v>
      </c>
      <c r="J398" s="168">
        <v>643</v>
      </c>
      <c r="K398" s="168" t="s">
        <v>106</v>
      </c>
      <c r="L398" s="168" t="s">
        <v>106</v>
      </c>
      <c r="M398" s="168" t="s">
        <v>205</v>
      </c>
      <c r="N398" s="168" t="s">
        <v>106</v>
      </c>
      <c r="O398" s="168" t="s">
        <v>106</v>
      </c>
      <c r="P398" s="168">
        <v>621</v>
      </c>
      <c r="Q398" s="168">
        <v>630</v>
      </c>
      <c r="R398" s="168">
        <v>34</v>
      </c>
      <c r="S398" s="168">
        <v>1962</v>
      </c>
      <c r="T398" s="168">
        <v>6</v>
      </c>
      <c r="U398" s="168">
        <v>143</v>
      </c>
      <c r="V398" s="168">
        <v>13</v>
      </c>
      <c r="W398" s="168">
        <v>491</v>
      </c>
      <c r="X398" s="168">
        <v>9</v>
      </c>
      <c r="Y398" s="168">
        <v>1962</v>
      </c>
      <c r="Z398" s="168">
        <v>1</v>
      </c>
      <c r="AA398" s="168">
        <v>4</v>
      </c>
      <c r="AB398" s="168">
        <v>13</v>
      </c>
      <c r="AC398" s="168">
        <v>5.5</v>
      </c>
      <c r="AD398" s="168">
        <v>16.3</v>
      </c>
      <c r="AE398" s="168">
        <v>19.400000000000002</v>
      </c>
      <c r="AF398" s="168">
        <v>143</v>
      </c>
      <c r="AG398" s="168">
        <v>1739</v>
      </c>
      <c r="AH398" s="168">
        <v>675</v>
      </c>
      <c r="AI398" s="168">
        <v>1594</v>
      </c>
      <c r="AJ398" s="168">
        <v>1105</v>
      </c>
      <c r="AK398" s="8"/>
      <c r="AM398" s="6">
        <f t="shared" si="136"/>
        <v>1962</v>
      </c>
      <c r="AN398" s="4">
        <f t="shared" si="135"/>
        <v>3</v>
      </c>
    </row>
    <row r="399" spans="1:40" x14ac:dyDescent="0.2">
      <c r="A399" s="12" t="str">
        <f t="shared" si="137"/>
        <v>2011-12MARCHRRU</v>
      </c>
      <c r="B399" s="12">
        <f>VLOOKUP(G399,'Selection Sheet'!$C$17:$E$33, 3, 0)</f>
        <v>4</v>
      </c>
      <c r="C399" s="167" t="s">
        <v>55</v>
      </c>
      <c r="D399" s="167" t="s">
        <v>134</v>
      </c>
      <c r="E399" s="167" t="s">
        <v>107</v>
      </c>
      <c r="F399" s="167" t="s">
        <v>108</v>
      </c>
      <c r="G399" s="167" t="s">
        <v>38</v>
      </c>
      <c r="H399" s="167" t="s">
        <v>37</v>
      </c>
      <c r="I399" s="168">
        <v>26789</v>
      </c>
      <c r="J399" s="168">
        <v>35951</v>
      </c>
      <c r="K399" s="168" t="s">
        <v>106</v>
      </c>
      <c r="L399" s="168" t="s">
        <v>106</v>
      </c>
      <c r="M399" s="168" t="s">
        <v>205</v>
      </c>
      <c r="N399" s="168" t="s">
        <v>106</v>
      </c>
      <c r="O399" s="168" t="s">
        <v>106</v>
      </c>
      <c r="P399" s="168">
        <v>34351</v>
      </c>
      <c r="Q399" s="168">
        <v>34820</v>
      </c>
      <c r="R399" s="168">
        <v>282</v>
      </c>
      <c r="S399" s="168">
        <v>137032</v>
      </c>
      <c r="T399" s="168">
        <v>367</v>
      </c>
      <c r="U399" s="168">
        <v>5681</v>
      </c>
      <c r="V399" s="168">
        <v>1057</v>
      </c>
      <c r="W399" s="168">
        <v>21221</v>
      </c>
      <c r="X399" s="168">
        <v>3922</v>
      </c>
      <c r="Y399" s="168">
        <v>137032</v>
      </c>
      <c r="Z399" s="168">
        <v>0</v>
      </c>
      <c r="AA399" s="168">
        <v>29</v>
      </c>
      <c r="AB399" s="168">
        <v>98</v>
      </c>
      <c r="AC399" s="168">
        <v>5.6000000000000005</v>
      </c>
      <c r="AD399" s="168">
        <v>13</v>
      </c>
      <c r="AE399" s="168">
        <v>21.3</v>
      </c>
      <c r="AF399" s="168">
        <v>5681</v>
      </c>
      <c r="AG399" s="168">
        <v>98111</v>
      </c>
      <c r="AH399" s="168">
        <v>29233</v>
      </c>
      <c r="AI399" s="168">
        <v>94430</v>
      </c>
      <c r="AJ399" s="168">
        <v>70747</v>
      </c>
      <c r="AK399" s="8"/>
      <c r="AM399" s="6">
        <f t="shared" si="136"/>
        <v>137032</v>
      </c>
      <c r="AN399" s="4">
        <f t="shared" si="135"/>
        <v>3</v>
      </c>
    </row>
    <row r="400" spans="1:40" x14ac:dyDescent="0.2">
      <c r="A400" s="12" t="str">
        <f t="shared" si="137"/>
        <v>2011-12MARCHRX5</v>
      </c>
      <c r="B400" s="12">
        <f>VLOOKUP(G400,'Selection Sheet'!$C$17:$E$33, 3, 0)</f>
        <v>2</v>
      </c>
      <c r="C400" s="167" t="s">
        <v>55</v>
      </c>
      <c r="D400" s="167" t="s">
        <v>134</v>
      </c>
      <c r="E400" s="167" t="s">
        <v>109</v>
      </c>
      <c r="F400" s="167" t="s">
        <v>31</v>
      </c>
      <c r="G400" s="167" t="s">
        <v>30</v>
      </c>
      <c r="H400" s="167" t="s">
        <v>29</v>
      </c>
      <c r="I400" s="168">
        <v>7320</v>
      </c>
      <c r="J400" s="168">
        <v>9692</v>
      </c>
      <c r="K400" s="168" t="s">
        <v>106</v>
      </c>
      <c r="L400" s="168" t="s">
        <v>106</v>
      </c>
      <c r="M400" s="168" t="s">
        <v>205</v>
      </c>
      <c r="N400" s="168" t="s">
        <v>106</v>
      </c>
      <c r="O400" s="168" t="s">
        <v>106</v>
      </c>
      <c r="P400" s="168">
        <v>9233</v>
      </c>
      <c r="Q400" s="168">
        <v>9628</v>
      </c>
      <c r="R400" s="168">
        <v>364</v>
      </c>
      <c r="S400" s="168">
        <v>32919</v>
      </c>
      <c r="T400" s="168">
        <v>178</v>
      </c>
      <c r="U400" s="168">
        <v>2013</v>
      </c>
      <c r="V400" s="168">
        <v>215</v>
      </c>
      <c r="W400" s="168">
        <v>8155</v>
      </c>
      <c r="X400" s="168">
        <v>14</v>
      </c>
      <c r="Y400" s="168">
        <v>32919</v>
      </c>
      <c r="Z400" s="168">
        <v>1</v>
      </c>
      <c r="AA400" s="168">
        <v>9</v>
      </c>
      <c r="AB400" s="168">
        <v>81</v>
      </c>
      <c r="AC400" s="168">
        <v>5.47</v>
      </c>
      <c r="AD400" s="168">
        <v>14.35</v>
      </c>
      <c r="AE400" s="168">
        <v>21.62</v>
      </c>
      <c r="AF400" s="168">
        <v>2013</v>
      </c>
      <c r="AG400" s="168">
        <v>19085</v>
      </c>
      <c r="AH400" s="168">
        <v>8556</v>
      </c>
      <c r="AI400" s="168">
        <v>17495</v>
      </c>
      <c r="AJ400" s="168">
        <v>14770</v>
      </c>
      <c r="AK400" s="8"/>
      <c r="AM400" s="6">
        <f t="shared" si="136"/>
        <v>32919</v>
      </c>
      <c r="AN400" s="4">
        <f t="shared" si="135"/>
        <v>3</v>
      </c>
    </row>
    <row r="401" spans="1:40" x14ac:dyDescent="0.2">
      <c r="A401" s="12" t="str">
        <f t="shared" si="137"/>
        <v>2011-12MARCHRX6</v>
      </c>
      <c r="B401" s="12">
        <f>VLOOKUP(G401,'Selection Sheet'!$C$17:$E$33, 3, 0)</f>
        <v>1</v>
      </c>
      <c r="C401" s="167" t="s">
        <v>55</v>
      </c>
      <c r="D401" s="167" t="s">
        <v>134</v>
      </c>
      <c r="E401" s="167" t="s">
        <v>110</v>
      </c>
      <c r="F401" s="167" t="s">
        <v>111</v>
      </c>
      <c r="G401" s="167" t="s">
        <v>41</v>
      </c>
      <c r="H401" s="167" t="s">
        <v>40</v>
      </c>
      <c r="I401" s="168">
        <v>10113</v>
      </c>
      <c r="J401" s="168">
        <v>13447</v>
      </c>
      <c r="K401" s="168" t="s">
        <v>106</v>
      </c>
      <c r="L401" s="168" t="s">
        <v>106</v>
      </c>
      <c r="M401" s="168" t="s">
        <v>205</v>
      </c>
      <c r="N401" s="168" t="s">
        <v>106</v>
      </c>
      <c r="O401" s="168" t="s">
        <v>106</v>
      </c>
      <c r="P401" s="168">
        <v>13145</v>
      </c>
      <c r="Q401" s="168">
        <v>13437</v>
      </c>
      <c r="R401" s="168">
        <v>276</v>
      </c>
      <c r="S401" s="168">
        <v>41677</v>
      </c>
      <c r="T401" s="168">
        <v>167</v>
      </c>
      <c r="U401" s="168">
        <v>1065</v>
      </c>
      <c r="V401" s="168">
        <v>375</v>
      </c>
      <c r="W401" s="168">
        <v>6619</v>
      </c>
      <c r="X401" s="168">
        <v>0</v>
      </c>
      <c r="Y401" s="168">
        <v>41677</v>
      </c>
      <c r="Z401" s="168">
        <v>1</v>
      </c>
      <c r="AA401" s="168">
        <v>1</v>
      </c>
      <c r="AB401" s="168">
        <v>33</v>
      </c>
      <c r="AC401" s="168">
        <v>5.7333333333000001</v>
      </c>
      <c r="AD401" s="168">
        <v>15.200000000000001</v>
      </c>
      <c r="AE401" s="168">
        <v>23.546666667</v>
      </c>
      <c r="AF401" s="168">
        <v>1065</v>
      </c>
      <c r="AG401" s="168">
        <v>28437</v>
      </c>
      <c r="AH401" s="168">
        <v>9653</v>
      </c>
      <c r="AI401" s="168">
        <v>28268</v>
      </c>
      <c r="AJ401" s="168">
        <v>26623</v>
      </c>
      <c r="AK401" s="8"/>
      <c r="AM401" s="6">
        <f t="shared" si="136"/>
        <v>0</v>
      </c>
      <c r="AN401" s="4">
        <f t="shared" si="135"/>
        <v>3</v>
      </c>
    </row>
    <row r="402" spans="1:40" x14ac:dyDescent="0.2">
      <c r="A402" s="12" t="str">
        <f t="shared" si="137"/>
        <v>2011-12MARCHRX7</v>
      </c>
      <c r="B402" s="12">
        <f>VLOOKUP(G402,'Selection Sheet'!$C$17:$E$33, 3, 0)</f>
        <v>1</v>
      </c>
      <c r="C402" s="167" t="s">
        <v>55</v>
      </c>
      <c r="D402" s="167" t="s">
        <v>134</v>
      </c>
      <c r="E402" s="167" t="s">
        <v>112</v>
      </c>
      <c r="F402" s="167" t="s">
        <v>113</v>
      </c>
      <c r="G402" s="167" t="s">
        <v>44</v>
      </c>
      <c r="H402" s="167" t="s">
        <v>43</v>
      </c>
      <c r="I402" s="168">
        <v>24371</v>
      </c>
      <c r="J402" s="168">
        <v>32200</v>
      </c>
      <c r="K402" s="168" t="s">
        <v>106</v>
      </c>
      <c r="L402" s="168" t="s">
        <v>106</v>
      </c>
      <c r="M402" s="168" t="s">
        <v>205</v>
      </c>
      <c r="N402" s="168" t="s">
        <v>106</v>
      </c>
      <c r="O402" s="168" t="s">
        <v>106</v>
      </c>
      <c r="P402" s="168">
        <v>30220</v>
      </c>
      <c r="Q402" s="168">
        <v>32028</v>
      </c>
      <c r="R402" s="168">
        <v>1320</v>
      </c>
      <c r="S402" s="168">
        <v>102771</v>
      </c>
      <c r="T402" s="168">
        <v>854</v>
      </c>
      <c r="U402" s="168">
        <v>2438</v>
      </c>
      <c r="V402" s="168">
        <v>872</v>
      </c>
      <c r="W402" s="168">
        <v>14363</v>
      </c>
      <c r="X402" s="168">
        <v>0</v>
      </c>
      <c r="Y402" s="168">
        <v>102771</v>
      </c>
      <c r="Z402" s="168">
        <v>1</v>
      </c>
      <c r="AA402" s="168">
        <v>5</v>
      </c>
      <c r="AB402" s="168">
        <v>14</v>
      </c>
      <c r="AC402" s="168">
        <v>5</v>
      </c>
      <c r="AD402" s="168">
        <v>15.4</v>
      </c>
      <c r="AE402" s="168">
        <v>31.8</v>
      </c>
      <c r="AF402" s="168">
        <v>2438</v>
      </c>
      <c r="AG402" s="168">
        <v>75755</v>
      </c>
      <c r="AH402" s="168">
        <v>15793</v>
      </c>
      <c r="AI402" s="168">
        <v>74099</v>
      </c>
      <c r="AJ402" s="168">
        <v>67277</v>
      </c>
      <c r="AK402" s="8"/>
      <c r="AM402" s="6">
        <f t="shared" si="136"/>
        <v>0</v>
      </c>
      <c r="AN402" s="4">
        <f t="shared" si="135"/>
        <v>3</v>
      </c>
    </row>
    <row r="403" spans="1:40" x14ac:dyDescent="0.2">
      <c r="A403" s="12" t="str">
        <f t="shared" si="137"/>
        <v>2011-12MARCHRX8</v>
      </c>
      <c r="B403" s="12">
        <f>VLOOKUP(G403,'Selection Sheet'!$C$17:$E$33, 3, 0)</f>
        <v>1</v>
      </c>
      <c r="C403" s="167" t="s">
        <v>55</v>
      </c>
      <c r="D403" s="167" t="s">
        <v>134</v>
      </c>
      <c r="E403" s="167" t="s">
        <v>114</v>
      </c>
      <c r="F403" s="167" t="s">
        <v>115</v>
      </c>
      <c r="G403" s="167" t="s">
        <v>54</v>
      </c>
      <c r="H403" s="167" t="s">
        <v>53</v>
      </c>
      <c r="I403" s="168">
        <v>17260</v>
      </c>
      <c r="J403" s="168">
        <v>22635</v>
      </c>
      <c r="K403" s="168" t="s">
        <v>106</v>
      </c>
      <c r="L403" s="168" t="s">
        <v>106</v>
      </c>
      <c r="M403" s="168" t="s">
        <v>205</v>
      </c>
      <c r="N403" s="168" t="s">
        <v>106</v>
      </c>
      <c r="O403" s="168" t="s">
        <v>106</v>
      </c>
      <c r="P403" s="168">
        <v>22080</v>
      </c>
      <c r="Q403" s="168">
        <v>22568</v>
      </c>
      <c r="R403" s="168">
        <v>1124</v>
      </c>
      <c r="S403" s="168">
        <v>67730</v>
      </c>
      <c r="T403" s="168">
        <v>497</v>
      </c>
      <c r="U403" s="168">
        <v>2409</v>
      </c>
      <c r="V403" s="168">
        <v>899</v>
      </c>
      <c r="W403" s="168">
        <v>10186</v>
      </c>
      <c r="X403" s="168">
        <v>883</v>
      </c>
      <c r="Y403" s="168">
        <v>67730</v>
      </c>
      <c r="Z403" s="168">
        <v>1</v>
      </c>
      <c r="AA403" s="168">
        <v>18</v>
      </c>
      <c r="AB403" s="168">
        <v>93</v>
      </c>
      <c r="AC403" s="168">
        <v>5.07</v>
      </c>
      <c r="AD403" s="168">
        <v>12.85</v>
      </c>
      <c r="AE403" s="168">
        <v>18.64</v>
      </c>
      <c r="AF403" s="168">
        <v>2409</v>
      </c>
      <c r="AG403" s="168">
        <v>51169</v>
      </c>
      <c r="AH403" s="168">
        <v>11522</v>
      </c>
      <c r="AI403" s="168">
        <v>48635</v>
      </c>
      <c r="AJ403" s="168">
        <v>42440</v>
      </c>
      <c r="AK403" s="8"/>
      <c r="AM403" s="6">
        <f t="shared" si="136"/>
        <v>67730</v>
      </c>
      <c r="AN403" s="4">
        <f t="shared" si="135"/>
        <v>3</v>
      </c>
    </row>
    <row r="404" spans="1:40" x14ac:dyDescent="0.2">
      <c r="A404" s="12" t="str">
        <f t="shared" si="137"/>
        <v>2011-12MARCHRX9</v>
      </c>
      <c r="B404" s="12">
        <f>VLOOKUP(G404,'Selection Sheet'!$C$17:$E$33, 3, 0)</f>
        <v>3</v>
      </c>
      <c r="C404" s="167" t="s">
        <v>55</v>
      </c>
      <c r="D404" s="167" t="s">
        <v>134</v>
      </c>
      <c r="E404" s="167" t="s">
        <v>116</v>
      </c>
      <c r="F404" s="167" t="s">
        <v>117</v>
      </c>
      <c r="G404" s="167" t="s">
        <v>24</v>
      </c>
      <c r="H404" s="167" t="s">
        <v>23</v>
      </c>
      <c r="I404" s="168">
        <v>14977</v>
      </c>
      <c r="J404" s="168">
        <v>19379</v>
      </c>
      <c r="K404" s="168" t="s">
        <v>106</v>
      </c>
      <c r="L404" s="168" t="s">
        <v>106</v>
      </c>
      <c r="M404" s="168" t="s">
        <v>205</v>
      </c>
      <c r="N404" s="168" t="s">
        <v>106</v>
      </c>
      <c r="O404" s="168" t="s">
        <v>106</v>
      </c>
      <c r="P404" s="168">
        <v>17989</v>
      </c>
      <c r="Q404" s="168">
        <v>19353</v>
      </c>
      <c r="R404" s="168">
        <v>648</v>
      </c>
      <c r="S404" s="168">
        <v>66556</v>
      </c>
      <c r="T404" s="168">
        <v>146</v>
      </c>
      <c r="U404" s="168">
        <v>3653</v>
      </c>
      <c r="V404" s="168">
        <v>968</v>
      </c>
      <c r="W404" s="168">
        <v>14810</v>
      </c>
      <c r="X404" s="168">
        <v>314</v>
      </c>
      <c r="Y404" s="168">
        <v>66556</v>
      </c>
      <c r="Z404" s="168">
        <v>2</v>
      </c>
      <c r="AA404" s="168">
        <v>32</v>
      </c>
      <c r="AB404" s="168">
        <v>82</v>
      </c>
      <c r="AC404" s="168">
        <v>5.7666666666999999</v>
      </c>
      <c r="AD404" s="168">
        <v>19.766666667000003</v>
      </c>
      <c r="AE404" s="168">
        <v>34.983333333000004</v>
      </c>
      <c r="AF404" s="168">
        <v>3653</v>
      </c>
      <c r="AG404" s="168">
        <v>51798</v>
      </c>
      <c r="AH404" s="168">
        <v>19038</v>
      </c>
      <c r="AI404" s="168">
        <v>48043</v>
      </c>
      <c r="AJ404" s="168">
        <v>33233</v>
      </c>
      <c r="AK404" s="8"/>
      <c r="AM404" s="6">
        <f t="shared" si="136"/>
        <v>66556</v>
      </c>
      <c r="AN404" s="4">
        <f t="shared" si="135"/>
        <v>3</v>
      </c>
    </row>
    <row r="405" spans="1:40" x14ac:dyDescent="0.2">
      <c r="A405" s="12" t="str">
        <f t="shared" si="137"/>
        <v>2011-12MARCHRYA</v>
      </c>
      <c r="B405" s="12">
        <f>VLOOKUP(G405,'Selection Sheet'!$C$17:$E$33, 3, 0)</f>
        <v>3</v>
      </c>
      <c r="C405" s="167" t="s">
        <v>55</v>
      </c>
      <c r="D405" s="167" t="s">
        <v>134</v>
      </c>
      <c r="E405" s="167" t="s">
        <v>118</v>
      </c>
      <c r="F405" s="167" t="s">
        <v>119</v>
      </c>
      <c r="G405" s="167" t="s">
        <v>52</v>
      </c>
      <c r="H405" s="167" t="s">
        <v>51</v>
      </c>
      <c r="I405" s="168">
        <v>21647</v>
      </c>
      <c r="J405" s="168">
        <v>29238</v>
      </c>
      <c r="K405" s="168" t="s">
        <v>106</v>
      </c>
      <c r="L405" s="168" t="s">
        <v>106</v>
      </c>
      <c r="M405" s="168" t="s">
        <v>205</v>
      </c>
      <c r="N405" s="168" t="s">
        <v>106</v>
      </c>
      <c r="O405" s="168" t="s">
        <v>106</v>
      </c>
      <c r="P405" s="168">
        <v>28594</v>
      </c>
      <c r="Q405" s="168">
        <v>29238</v>
      </c>
      <c r="R405" s="168">
        <v>662</v>
      </c>
      <c r="S405" s="168">
        <v>72809</v>
      </c>
      <c r="T405" s="168">
        <v>574</v>
      </c>
      <c r="U405" s="168">
        <v>4198</v>
      </c>
      <c r="V405" s="168">
        <v>1024</v>
      </c>
      <c r="W405" s="168">
        <v>20190</v>
      </c>
      <c r="X405" s="168">
        <v>0</v>
      </c>
      <c r="Y405" s="168">
        <v>72809</v>
      </c>
      <c r="Z405" s="168">
        <v>1</v>
      </c>
      <c r="AA405" s="168">
        <v>7</v>
      </c>
      <c r="AB405" s="168">
        <v>47</v>
      </c>
      <c r="AC405" s="168">
        <v>5.76</v>
      </c>
      <c r="AD405" s="168">
        <v>14.38</v>
      </c>
      <c r="AE405" s="168">
        <v>22.01</v>
      </c>
      <c r="AF405" s="168">
        <v>4198</v>
      </c>
      <c r="AG405" s="168">
        <v>64226</v>
      </c>
      <c r="AH405" s="168">
        <v>20572</v>
      </c>
      <c r="AI405" s="168">
        <v>60028</v>
      </c>
      <c r="AJ405" s="168">
        <v>46328</v>
      </c>
      <c r="AK405" s="8"/>
      <c r="AM405" s="6">
        <f t="shared" si="136"/>
        <v>0</v>
      </c>
      <c r="AN405" s="4">
        <f t="shared" si="135"/>
        <v>3</v>
      </c>
    </row>
    <row r="406" spans="1:40" x14ac:dyDescent="0.2">
      <c r="A406" s="12" t="str">
        <f t="shared" si="137"/>
        <v>2011-12MARCHRYC</v>
      </c>
      <c r="B406" s="12">
        <f>VLOOKUP(G406,'Selection Sheet'!$C$17:$E$33, 3, 0)</f>
        <v>3</v>
      </c>
      <c r="C406" s="167" t="s">
        <v>55</v>
      </c>
      <c r="D406" s="167" t="s">
        <v>134</v>
      </c>
      <c r="E406" s="167" t="s">
        <v>120</v>
      </c>
      <c r="F406" s="167" t="s">
        <v>121</v>
      </c>
      <c r="G406" s="167" t="s">
        <v>27</v>
      </c>
      <c r="H406" s="167" t="s">
        <v>26</v>
      </c>
      <c r="I406" s="168">
        <v>15010</v>
      </c>
      <c r="J406" s="168">
        <v>19695</v>
      </c>
      <c r="K406" s="168" t="s">
        <v>106</v>
      </c>
      <c r="L406" s="168" t="s">
        <v>106</v>
      </c>
      <c r="M406" s="168" t="s">
        <v>205</v>
      </c>
      <c r="N406" s="168" t="s">
        <v>106</v>
      </c>
      <c r="O406" s="168" t="s">
        <v>106</v>
      </c>
      <c r="P406" s="168">
        <v>18657</v>
      </c>
      <c r="Q406" s="168">
        <v>19569</v>
      </c>
      <c r="R406" s="168">
        <v>527</v>
      </c>
      <c r="S406" s="168">
        <v>78658</v>
      </c>
      <c r="T406" s="168">
        <v>453</v>
      </c>
      <c r="U406" s="168">
        <v>3831</v>
      </c>
      <c r="V406" s="168">
        <v>1085</v>
      </c>
      <c r="W406" s="168">
        <v>22601</v>
      </c>
      <c r="X406" s="168">
        <v>0</v>
      </c>
      <c r="Y406" s="168">
        <v>78658</v>
      </c>
      <c r="Z406" s="168">
        <v>1</v>
      </c>
      <c r="AA406" s="168">
        <v>12</v>
      </c>
      <c r="AB406" s="168">
        <v>58</v>
      </c>
      <c r="AC406" s="168">
        <v>4.6500000000000004</v>
      </c>
      <c r="AD406" s="168">
        <v>16.830000000000002</v>
      </c>
      <c r="AE406" s="168">
        <v>25.580000000000002</v>
      </c>
      <c r="AF406" s="168">
        <v>3831</v>
      </c>
      <c r="AG406" s="168">
        <v>58799</v>
      </c>
      <c r="AH406" s="168">
        <v>25682</v>
      </c>
      <c r="AI406" s="168">
        <v>54952</v>
      </c>
      <c r="AJ406" s="168">
        <v>38294</v>
      </c>
      <c r="AK406" s="8"/>
      <c r="AM406" s="6">
        <f t="shared" si="136"/>
        <v>0</v>
      </c>
      <c r="AN406" s="4">
        <f t="shared" si="135"/>
        <v>3</v>
      </c>
    </row>
    <row r="407" spans="1:40" x14ac:dyDescent="0.2">
      <c r="A407" s="12" t="str">
        <f t="shared" si="137"/>
        <v>2011-12MARCHRYD</v>
      </c>
      <c r="B407" s="12">
        <f>VLOOKUP(G407,'Selection Sheet'!$C$17:$E$33, 3, 0)</f>
        <v>2</v>
      </c>
      <c r="C407" s="167" t="s">
        <v>55</v>
      </c>
      <c r="D407" s="167" t="s">
        <v>134</v>
      </c>
      <c r="E407" s="167" t="s">
        <v>122</v>
      </c>
      <c r="F407" s="167" t="s">
        <v>123</v>
      </c>
      <c r="G407" s="167" t="s">
        <v>48</v>
      </c>
      <c r="H407" s="167" t="s">
        <v>47</v>
      </c>
      <c r="I407" s="168">
        <v>18073</v>
      </c>
      <c r="J407" s="168">
        <v>23581</v>
      </c>
      <c r="K407" s="168" t="s">
        <v>106</v>
      </c>
      <c r="L407" s="168" t="s">
        <v>106</v>
      </c>
      <c r="M407" s="168" t="s">
        <v>205</v>
      </c>
      <c r="N407" s="168" t="s">
        <v>106</v>
      </c>
      <c r="O407" s="168" t="s">
        <v>106</v>
      </c>
      <c r="P407" s="168">
        <v>23021</v>
      </c>
      <c r="Q407" s="168">
        <v>23581</v>
      </c>
      <c r="R407" s="168">
        <v>1284</v>
      </c>
      <c r="S407" s="168">
        <v>49720</v>
      </c>
      <c r="T407" s="168">
        <v>231</v>
      </c>
      <c r="U407" s="168">
        <v>2554</v>
      </c>
      <c r="V407" s="168">
        <v>881</v>
      </c>
      <c r="W407" s="168">
        <v>16385</v>
      </c>
      <c r="X407" s="168">
        <v>0</v>
      </c>
      <c r="Y407" s="168">
        <v>49720</v>
      </c>
      <c r="Z407" s="168">
        <v>3</v>
      </c>
      <c r="AA407" s="168">
        <v>12</v>
      </c>
      <c r="AB407" s="168">
        <v>38</v>
      </c>
      <c r="AC407" s="168">
        <v>5.47</v>
      </c>
      <c r="AD407" s="168">
        <v>16.57</v>
      </c>
      <c r="AE407" s="168">
        <v>25.43</v>
      </c>
      <c r="AF407" s="168">
        <v>2554</v>
      </c>
      <c r="AG407" s="168">
        <v>50753</v>
      </c>
      <c r="AH407" s="168">
        <v>18829</v>
      </c>
      <c r="AI407" s="168">
        <v>48199</v>
      </c>
      <c r="AJ407" s="168">
        <v>35816</v>
      </c>
      <c r="AK407" s="8"/>
      <c r="AM407" s="6">
        <f t="shared" si="136"/>
        <v>0</v>
      </c>
      <c r="AN407" s="4">
        <f t="shared" si="135"/>
        <v>3</v>
      </c>
    </row>
    <row r="408" spans="1:40" x14ac:dyDescent="0.2">
      <c r="A408" s="12" t="str">
        <f t="shared" si="137"/>
        <v>2011-12MARCHRYE</v>
      </c>
      <c r="B408" s="12">
        <f>VLOOKUP(G408,'Selection Sheet'!$C$17:$E$33, 3, 0)</f>
        <v>2</v>
      </c>
      <c r="C408" s="167" t="s">
        <v>55</v>
      </c>
      <c r="D408" s="167" t="s">
        <v>134</v>
      </c>
      <c r="E408" s="167" t="s">
        <v>104</v>
      </c>
      <c r="F408" s="167" t="s">
        <v>105</v>
      </c>
      <c r="G408" s="167" t="s">
        <v>46</v>
      </c>
      <c r="H408" s="167" t="s">
        <v>45</v>
      </c>
      <c r="I408" s="168">
        <v>6955</v>
      </c>
      <c r="J408" s="168">
        <v>9454</v>
      </c>
      <c r="K408" s="168" t="s">
        <v>106</v>
      </c>
      <c r="L408" s="168" t="s">
        <v>106</v>
      </c>
      <c r="M408" s="168" t="s">
        <v>205</v>
      </c>
      <c r="N408" s="168" t="s">
        <v>106</v>
      </c>
      <c r="O408" s="168" t="s">
        <v>106</v>
      </c>
      <c r="P408" s="168">
        <v>8998</v>
      </c>
      <c r="Q408" s="168">
        <v>9450</v>
      </c>
      <c r="R408" s="168">
        <v>862</v>
      </c>
      <c r="S408" s="168">
        <v>38366</v>
      </c>
      <c r="T408" s="168">
        <v>261</v>
      </c>
      <c r="U408" s="168">
        <v>1812</v>
      </c>
      <c r="V408" s="168">
        <v>943</v>
      </c>
      <c r="W408" s="168">
        <v>13515</v>
      </c>
      <c r="X408" s="168">
        <v>2183</v>
      </c>
      <c r="Y408" s="168">
        <v>38366</v>
      </c>
      <c r="Z408" s="168">
        <v>3</v>
      </c>
      <c r="AA408" s="168">
        <v>55</v>
      </c>
      <c r="AB408" s="168">
        <v>119</v>
      </c>
      <c r="AC408" s="168">
        <v>6.83</v>
      </c>
      <c r="AD408" s="168">
        <v>18.170000000000002</v>
      </c>
      <c r="AE408" s="168">
        <v>31.2</v>
      </c>
      <c r="AF408" s="168">
        <v>1812</v>
      </c>
      <c r="AG408" s="168">
        <v>33871</v>
      </c>
      <c r="AH408" s="168">
        <v>13825</v>
      </c>
      <c r="AI408" s="168">
        <v>32059</v>
      </c>
      <c r="AJ408" s="168">
        <v>19002</v>
      </c>
      <c r="AK408" s="8"/>
      <c r="AM408" s="6">
        <f t="shared" si="136"/>
        <v>38366</v>
      </c>
      <c r="AN408" s="4">
        <f t="shared" si="135"/>
        <v>3</v>
      </c>
    </row>
    <row r="409" spans="1:40" x14ac:dyDescent="0.2">
      <c r="A409" s="12" t="str">
        <f t="shared" si="137"/>
        <v>2011-12MARCHRYF</v>
      </c>
      <c r="B409" s="12">
        <f>VLOOKUP(G409,'Selection Sheet'!$C$17:$E$33, 3, 0)</f>
        <v>2</v>
      </c>
      <c r="C409" s="167" t="s">
        <v>55</v>
      </c>
      <c r="D409" s="167" t="s">
        <v>134</v>
      </c>
      <c r="E409" s="167" t="s">
        <v>109</v>
      </c>
      <c r="F409" s="167" t="s">
        <v>31</v>
      </c>
      <c r="G409" s="167" t="s">
        <v>50</v>
      </c>
      <c r="H409" s="167" t="s">
        <v>49</v>
      </c>
      <c r="I409" s="168">
        <v>9932</v>
      </c>
      <c r="J409" s="168">
        <v>13070</v>
      </c>
      <c r="K409" s="168" t="s">
        <v>106</v>
      </c>
      <c r="L409" s="168" t="s">
        <v>106</v>
      </c>
      <c r="M409" s="168" t="s">
        <v>205</v>
      </c>
      <c r="N409" s="168" t="s">
        <v>106</v>
      </c>
      <c r="O409" s="168" t="s">
        <v>106</v>
      </c>
      <c r="P409" s="168">
        <v>12462</v>
      </c>
      <c r="Q409" s="168">
        <v>13046</v>
      </c>
      <c r="R409" s="168">
        <v>1118</v>
      </c>
      <c r="S409" s="168">
        <v>43692</v>
      </c>
      <c r="T409" s="168">
        <v>369</v>
      </c>
      <c r="U409" s="168">
        <v>2238</v>
      </c>
      <c r="V409" s="168">
        <v>739</v>
      </c>
      <c r="W409" s="168">
        <v>11330</v>
      </c>
      <c r="X409" s="168">
        <v>0</v>
      </c>
      <c r="Y409" s="168">
        <v>43692</v>
      </c>
      <c r="Z409" s="168">
        <v>2</v>
      </c>
      <c r="AA409" s="168">
        <v>37</v>
      </c>
      <c r="AB409" s="168">
        <v>85</v>
      </c>
      <c r="AC409" s="168">
        <v>5.4</v>
      </c>
      <c r="AD409" s="168">
        <v>18.900000000000002</v>
      </c>
      <c r="AE409" s="168">
        <v>29.2</v>
      </c>
      <c r="AF409" s="168">
        <v>2238</v>
      </c>
      <c r="AG409" s="168">
        <v>30703</v>
      </c>
      <c r="AH409" s="168">
        <v>12754</v>
      </c>
      <c r="AI409" s="168">
        <v>26442</v>
      </c>
      <c r="AJ409" s="168">
        <v>22257</v>
      </c>
      <c r="AK409" s="8"/>
      <c r="AM409" s="6">
        <f t="shared" si="136"/>
        <v>0</v>
      </c>
      <c r="AN409" s="4">
        <f t="shared" si="135"/>
        <v>3</v>
      </c>
    </row>
    <row r="410" spans="1:40" x14ac:dyDescent="0.2">
      <c r="A410" s="12" t="str">
        <f t="shared" si="137"/>
        <v>2011-12MAYR1F</v>
      </c>
      <c r="B410" s="12">
        <f>VLOOKUP(G410,'Selection Sheet'!$C$17:$E$33, 3, 0)</f>
        <v>2</v>
      </c>
      <c r="C410" s="167" t="s">
        <v>55</v>
      </c>
      <c r="D410" s="167" t="s">
        <v>124</v>
      </c>
      <c r="E410" s="167" t="s">
        <v>104</v>
      </c>
      <c r="F410" s="167" t="s">
        <v>105</v>
      </c>
      <c r="G410" s="167" t="s">
        <v>35</v>
      </c>
      <c r="H410" s="167" t="s">
        <v>32</v>
      </c>
      <c r="I410" s="168">
        <v>441</v>
      </c>
      <c r="J410" s="168">
        <v>586</v>
      </c>
      <c r="K410" s="168" t="s">
        <v>106</v>
      </c>
      <c r="L410" s="168" t="s">
        <v>106</v>
      </c>
      <c r="M410" s="168" t="s">
        <v>205</v>
      </c>
      <c r="N410" s="168" t="s">
        <v>106</v>
      </c>
      <c r="O410" s="168" t="s">
        <v>106</v>
      </c>
      <c r="P410" s="168">
        <v>531</v>
      </c>
      <c r="Q410" s="168">
        <v>545</v>
      </c>
      <c r="R410" s="168">
        <v>23</v>
      </c>
      <c r="S410" s="168">
        <v>2108</v>
      </c>
      <c r="T410" s="168">
        <v>26</v>
      </c>
      <c r="U410" s="168">
        <v>222</v>
      </c>
      <c r="V410" s="168">
        <v>6</v>
      </c>
      <c r="W410" s="168">
        <v>475</v>
      </c>
      <c r="X410" s="168">
        <v>17</v>
      </c>
      <c r="Y410" s="168">
        <v>2108</v>
      </c>
      <c r="Z410" s="168">
        <v>6</v>
      </c>
      <c r="AA410" s="168">
        <v>10</v>
      </c>
      <c r="AB410" s="168">
        <v>13</v>
      </c>
      <c r="AC410" s="168">
        <v>4</v>
      </c>
      <c r="AD410" s="168">
        <v>6</v>
      </c>
      <c r="AE410" s="168">
        <v>6</v>
      </c>
      <c r="AF410" s="168">
        <v>222</v>
      </c>
      <c r="AG410" s="168">
        <v>1747</v>
      </c>
      <c r="AH410" s="168">
        <v>498</v>
      </c>
      <c r="AI410" s="168">
        <v>1525</v>
      </c>
      <c r="AJ410" s="168" t="s">
        <v>205</v>
      </c>
      <c r="AK410" s="8"/>
      <c r="AM410" s="6">
        <f t="shared" si="136"/>
        <v>2108</v>
      </c>
      <c r="AN410" s="4">
        <f t="shared" si="135"/>
        <v>5</v>
      </c>
    </row>
    <row r="411" spans="1:40" x14ac:dyDescent="0.2">
      <c r="A411" s="12" t="str">
        <f t="shared" si="137"/>
        <v>2011-12MAYRRU</v>
      </c>
      <c r="B411" s="12">
        <f>VLOOKUP(G411,'Selection Sheet'!$C$17:$E$33, 3, 0)</f>
        <v>4</v>
      </c>
      <c r="C411" s="167" t="s">
        <v>55</v>
      </c>
      <c r="D411" s="167" t="s">
        <v>124</v>
      </c>
      <c r="E411" s="167" t="s">
        <v>107</v>
      </c>
      <c r="F411" s="167" t="s">
        <v>108</v>
      </c>
      <c r="G411" s="167" t="s">
        <v>38</v>
      </c>
      <c r="H411" s="167" t="s">
        <v>37</v>
      </c>
      <c r="I411" s="168">
        <v>23923</v>
      </c>
      <c r="J411" s="168">
        <v>31247</v>
      </c>
      <c r="K411" s="168" t="s">
        <v>106</v>
      </c>
      <c r="L411" s="168" t="s">
        <v>106</v>
      </c>
      <c r="M411" s="168" t="s">
        <v>205</v>
      </c>
      <c r="N411" s="168" t="s">
        <v>106</v>
      </c>
      <c r="O411" s="168" t="s">
        <v>106</v>
      </c>
      <c r="P411" s="168">
        <v>30050</v>
      </c>
      <c r="Q411" s="168">
        <v>30223</v>
      </c>
      <c r="R411" s="168">
        <v>110</v>
      </c>
      <c r="S411" s="168">
        <v>120566</v>
      </c>
      <c r="T411" s="168">
        <v>191</v>
      </c>
      <c r="U411" s="168">
        <v>5873</v>
      </c>
      <c r="V411" s="168">
        <v>1014</v>
      </c>
      <c r="W411" s="168">
        <v>19421</v>
      </c>
      <c r="X411" s="168">
        <v>3982</v>
      </c>
      <c r="Y411" s="168">
        <v>120566</v>
      </c>
      <c r="Z411" s="168">
        <v>0</v>
      </c>
      <c r="AA411" s="168">
        <v>14</v>
      </c>
      <c r="AB411" s="168">
        <v>69</v>
      </c>
      <c r="AC411" s="168">
        <v>5.7</v>
      </c>
      <c r="AD411" s="168">
        <v>12</v>
      </c>
      <c r="AE411" s="168">
        <v>17.600000000000001</v>
      </c>
      <c r="AF411" s="168">
        <v>5873</v>
      </c>
      <c r="AG411" s="168">
        <v>94238</v>
      </c>
      <c r="AH411" s="168">
        <v>23257</v>
      </c>
      <c r="AI411" s="168">
        <v>88365</v>
      </c>
      <c r="AJ411" s="168" t="s">
        <v>205</v>
      </c>
      <c r="AK411" s="8"/>
      <c r="AM411" s="6">
        <f t="shared" si="136"/>
        <v>120566</v>
      </c>
      <c r="AN411" s="4">
        <f t="shared" si="135"/>
        <v>5</v>
      </c>
    </row>
    <row r="412" spans="1:40" x14ac:dyDescent="0.2">
      <c r="A412" s="12" t="str">
        <f t="shared" si="137"/>
        <v>2011-12MAYRX5</v>
      </c>
      <c r="B412" s="12">
        <f>VLOOKUP(G412,'Selection Sheet'!$C$17:$E$33, 3, 0)</f>
        <v>2</v>
      </c>
      <c r="C412" s="167" t="s">
        <v>55</v>
      </c>
      <c r="D412" s="167" t="s">
        <v>124</v>
      </c>
      <c r="E412" s="167" t="s">
        <v>109</v>
      </c>
      <c r="F412" s="167" t="s">
        <v>31</v>
      </c>
      <c r="G412" s="167" t="s">
        <v>30</v>
      </c>
      <c r="H412" s="167" t="s">
        <v>29</v>
      </c>
      <c r="I412" s="168">
        <v>6299</v>
      </c>
      <c r="J412" s="168">
        <v>8184</v>
      </c>
      <c r="K412" s="168" t="s">
        <v>106</v>
      </c>
      <c r="L412" s="168" t="s">
        <v>106</v>
      </c>
      <c r="M412" s="168" t="s">
        <v>205</v>
      </c>
      <c r="N412" s="168" t="s">
        <v>106</v>
      </c>
      <c r="O412" s="168" t="s">
        <v>106</v>
      </c>
      <c r="P412" s="168">
        <v>7895</v>
      </c>
      <c r="Q412" s="168">
        <v>8184</v>
      </c>
      <c r="R412" s="168">
        <v>290</v>
      </c>
      <c r="S412" s="168">
        <v>28029</v>
      </c>
      <c r="T412" s="168">
        <v>69</v>
      </c>
      <c r="U412" s="168">
        <v>957</v>
      </c>
      <c r="V412" s="168">
        <v>157</v>
      </c>
      <c r="W412" s="168">
        <v>6147</v>
      </c>
      <c r="X412" s="168">
        <v>21</v>
      </c>
      <c r="Y412" s="168">
        <v>28029</v>
      </c>
      <c r="Z412" s="168">
        <v>1</v>
      </c>
      <c r="AA412" s="168">
        <v>6</v>
      </c>
      <c r="AB412" s="168">
        <v>85</v>
      </c>
      <c r="AC412" s="168">
        <v>5.4</v>
      </c>
      <c r="AD412" s="168">
        <v>13.700000000000001</v>
      </c>
      <c r="AE412" s="168">
        <v>19.900000000000002</v>
      </c>
      <c r="AF412" s="168">
        <v>957</v>
      </c>
      <c r="AG412" s="168">
        <v>18115</v>
      </c>
      <c r="AH412" s="168">
        <v>7916</v>
      </c>
      <c r="AI412" s="168">
        <v>17158</v>
      </c>
      <c r="AJ412" s="168" t="s">
        <v>205</v>
      </c>
      <c r="AK412" s="8"/>
      <c r="AM412" s="6">
        <f t="shared" si="136"/>
        <v>28029</v>
      </c>
      <c r="AN412" s="4">
        <f t="shared" si="135"/>
        <v>5</v>
      </c>
    </row>
    <row r="413" spans="1:40" x14ac:dyDescent="0.2">
      <c r="A413" s="12" t="str">
        <f t="shared" si="137"/>
        <v>2011-12MAYRX6</v>
      </c>
      <c r="B413" s="12">
        <f>VLOOKUP(G413,'Selection Sheet'!$C$17:$E$33, 3, 0)</f>
        <v>1</v>
      </c>
      <c r="C413" s="167" t="s">
        <v>55</v>
      </c>
      <c r="D413" s="167" t="s">
        <v>124</v>
      </c>
      <c r="E413" s="167" t="s">
        <v>110</v>
      </c>
      <c r="F413" s="167" t="s">
        <v>111</v>
      </c>
      <c r="G413" s="167" t="s">
        <v>41</v>
      </c>
      <c r="H413" s="167" t="s">
        <v>40</v>
      </c>
      <c r="I413" s="168">
        <v>9635</v>
      </c>
      <c r="J413" s="168">
        <v>11892</v>
      </c>
      <c r="K413" s="168" t="s">
        <v>106</v>
      </c>
      <c r="L413" s="168" t="s">
        <v>106</v>
      </c>
      <c r="M413" s="168" t="s">
        <v>205</v>
      </c>
      <c r="N413" s="168" t="s">
        <v>106</v>
      </c>
      <c r="O413" s="168" t="s">
        <v>106</v>
      </c>
      <c r="P413" s="168">
        <v>11758</v>
      </c>
      <c r="Q413" s="168">
        <v>11872</v>
      </c>
      <c r="R413" s="168">
        <v>228</v>
      </c>
      <c r="S413" s="168">
        <v>38718</v>
      </c>
      <c r="T413" s="168">
        <v>128</v>
      </c>
      <c r="U413" s="168">
        <v>841</v>
      </c>
      <c r="V413" s="168">
        <v>302</v>
      </c>
      <c r="W413" s="168">
        <v>5956</v>
      </c>
      <c r="X413" s="168">
        <v>0</v>
      </c>
      <c r="Y413" s="168">
        <v>38718</v>
      </c>
      <c r="Z413" s="168">
        <v>1</v>
      </c>
      <c r="AA413" s="168">
        <v>1</v>
      </c>
      <c r="AB413" s="168">
        <v>19</v>
      </c>
      <c r="AC413" s="168">
        <v>5.0833333329999997</v>
      </c>
      <c r="AD413" s="168">
        <v>12.9</v>
      </c>
      <c r="AE413" s="168">
        <v>20.25</v>
      </c>
      <c r="AF413" s="168">
        <v>841</v>
      </c>
      <c r="AG413" s="168">
        <v>25842</v>
      </c>
      <c r="AH413" s="168">
        <v>8535</v>
      </c>
      <c r="AI413" s="168">
        <v>25694</v>
      </c>
      <c r="AJ413" s="168" t="s">
        <v>205</v>
      </c>
      <c r="AK413" s="8"/>
      <c r="AM413" s="6">
        <f t="shared" si="136"/>
        <v>0</v>
      </c>
      <c r="AN413" s="4">
        <f t="shared" si="135"/>
        <v>5</v>
      </c>
    </row>
    <row r="414" spans="1:40" x14ac:dyDescent="0.2">
      <c r="A414" s="12" t="str">
        <f t="shared" si="137"/>
        <v>2011-12MAYRX7</v>
      </c>
      <c r="B414" s="12">
        <f>VLOOKUP(G414,'Selection Sheet'!$C$17:$E$33, 3, 0)</f>
        <v>1</v>
      </c>
      <c r="C414" s="167" t="s">
        <v>55</v>
      </c>
      <c r="D414" s="167" t="s">
        <v>124</v>
      </c>
      <c r="E414" s="167" t="s">
        <v>112</v>
      </c>
      <c r="F414" s="167" t="s">
        <v>113</v>
      </c>
      <c r="G414" s="167" t="s">
        <v>44</v>
      </c>
      <c r="H414" s="167" t="s">
        <v>43</v>
      </c>
      <c r="I414" s="168">
        <v>21581</v>
      </c>
      <c r="J414" s="168">
        <v>29104</v>
      </c>
      <c r="K414" s="168" t="s">
        <v>106</v>
      </c>
      <c r="L414" s="168" t="s">
        <v>106</v>
      </c>
      <c r="M414" s="168" t="s">
        <v>205</v>
      </c>
      <c r="N414" s="168" t="s">
        <v>106</v>
      </c>
      <c r="O414" s="168" t="s">
        <v>106</v>
      </c>
      <c r="P414" s="168">
        <v>27743</v>
      </c>
      <c r="Q414" s="168">
        <v>28880</v>
      </c>
      <c r="R414" s="168">
        <v>768</v>
      </c>
      <c r="S414" s="168">
        <v>100594</v>
      </c>
      <c r="T414" s="168">
        <v>913</v>
      </c>
      <c r="U414" s="168">
        <v>2231</v>
      </c>
      <c r="V414" s="168">
        <v>749</v>
      </c>
      <c r="W414" s="168">
        <v>12681</v>
      </c>
      <c r="X414" s="168">
        <v>0</v>
      </c>
      <c r="Y414" s="168">
        <v>100594</v>
      </c>
      <c r="Z414" s="168">
        <v>1</v>
      </c>
      <c r="AA414" s="168">
        <v>1</v>
      </c>
      <c r="AB414" s="168">
        <v>12</v>
      </c>
      <c r="AC414" s="168">
        <v>4.9800000000000004</v>
      </c>
      <c r="AD414" s="168">
        <v>15.55</v>
      </c>
      <c r="AE414" s="168">
        <v>29.91</v>
      </c>
      <c r="AF414" s="168">
        <v>2231</v>
      </c>
      <c r="AG414" s="168">
        <v>71352</v>
      </c>
      <c r="AH414" s="168">
        <v>11824</v>
      </c>
      <c r="AI414" s="168">
        <v>68382</v>
      </c>
      <c r="AJ414" s="168" t="s">
        <v>205</v>
      </c>
      <c r="AK414" s="8"/>
      <c r="AM414" s="6">
        <f t="shared" si="136"/>
        <v>0</v>
      </c>
      <c r="AN414" s="4">
        <f t="shared" si="135"/>
        <v>5</v>
      </c>
    </row>
    <row r="415" spans="1:40" x14ac:dyDescent="0.2">
      <c r="A415" s="12" t="str">
        <f t="shared" si="137"/>
        <v>2011-12MAYRX8</v>
      </c>
      <c r="B415" s="12">
        <f>VLOOKUP(G415,'Selection Sheet'!$C$17:$E$33, 3, 0)</f>
        <v>1</v>
      </c>
      <c r="C415" s="167" t="s">
        <v>55</v>
      </c>
      <c r="D415" s="167" t="s">
        <v>124</v>
      </c>
      <c r="E415" s="167" t="s">
        <v>114</v>
      </c>
      <c r="F415" s="167" t="s">
        <v>115</v>
      </c>
      <c r="G415" s="167" t="s">
        <v>54</v>
      </c>
      <c r="H415" s="167" t="s">
        <v>53</v>
      </c>
      <c r="I415" s="168">
        <v>15993</v>
      </c>
      <c r="J415" s="168">
        <v>20418</v>
      </c>
      <c r="K415" s="168" t="s">
        <v>106</v>
      </c>
      <c r="L415" s="168" t="s">
        <v>106</v>
      </c>
      <c r="M415" s="168" t="s">
        <v>205</v>
      </c>
      <c r="N415" s="168" t="s">
        <v>106</v>
      </c>
      <c r="O415" s="168" t="s">
        <v>106</v>
      </c>
      <c r="P415" s="168">
        <v>20095</v>
      </c>
      <c r="Q415" s="168">
        <v>20379</v>
      </c>
      <c r="R415" s="168">
        <v>591</v>
      </c>
      <c r="S415" s="168">
        <v>60509</v>
      </c>
      <c r="T415" s="168">
        <v>445</v>
      </c>
      <c r="U415" s="168">
        <v>1871</v>
      </c>
      <c r="V415" s="168">
        <v>770</v>
      </c>
      <c r="W415" s="168">
        <v>8896</v>
      </c>
      <c r="X415" s="168">
        <v>787</v>
      </c>
      <c r="Y415" s="168">
        <v>60509</v>
      </c>
      <c r="Z415" s="168">
        <v>1</v>
      </c>
      <c r="AA415" s="168">
        <v>29</v>
      </c>
      <c r="AB415" s="168">
        <v>48</v>
      </c>
      <c r="AC415" s="168">
        <v>5.23</v>
      </c>
      <c r="AD415" s="168">
        <v>12.07</v>
      </c>
      <c r="AE415" s="168">
        <v>17.400000000000002</v>
      </c>
      <c r="AF415" s="168">
        <v>1871</v>
      </c>
      <c r="AG415" s="168">
        <v>46665</v>
      </c>
      <c r="AH415" s="168">
        <v>10189</v>
      </c>
      <c r="AI415" s="168">
        <v>44794</v>
      </c>
      <c r="AJ415" s="168" t="s">
        <v>205</v>
      </c>
      <c r="AK415" s="8"/>
      <c r="AM415" s="6">
        <f t="shared" si="136"/>
        <v>60509</v>
      </c>
      <c r="AN415" s="4">
        <f t="shared" si="135"/>
        <v>5</v>
      </c>
    </row>
    <row r="416" spans="1:40" x14ac:dyDescent="0.2">
      <c r="A416" s="12" t="str">
        <f t="shared" si="137"/>
        <v>2011-12MAYRX9</v>
      </c>
      <c r="B416" s="12">
        <f>VLOOKUP(G416,'Selection Sheet'!$C$17:$E$33, 3, 0)</f>
        <v>3</v>
      </c>
      <c r="C416" s="167" t="s">
        <v>55</v>
      </c>
      <c r="D416" s="167" t="s">
        <v>124</v>
      </c>
      <c r="E416" s="167" t="s">
        <v>116</v>
      </c>
      <c r="F416" s="167" t="s">
        <v>117</v>
      </c>
      <c r="G416" s="167" t="s">
        <v>24</v>
      </c>
      <c r="H416" s="167" t="s">
        <v>23</v>
      </c>
      <c r="I416" s="168">
        <v>13998</v>
      </c>
      <c r="J416" s="168">
        <v>18120</v>
      </c>
      <c r="K416" s="168" t="s">
        <v>106</v>
      </c>
      <c r="L416" s="168" t="s">
        <v>106</v>
      </c>
      <c r="M416" s="168" t="s">
        <v>205</v>
      </c>
      <c r="N416" s="168" t="s">
        <v>106</v>
      </c>
      <c r="O416" s="168" t="s">
        <v>106</v>
      </c>
      <c r="P416" s="168">
        <v>17078</v>
      </c>
      <c r="Q416" s="168">
        <v>18094</v>
      </c>
      <c r="R416" s="168">
        <v>550</v>
      </c>
      <c r="S416" s="168">
        <v>58860</v>
      </c>
      <c r="T416" s="168">
        <v>153</v>
      </c>
      <c r="U416" s="168">
        <v>2525</v>
      </c>
      <c r="V416" s="168">
        <v>926</v>
      </c>
      <c r="W416" s="168">
        <v>13956</v>
      </c>
      <c r="X416" s="168">
        <v>38</v>
      </c>
      <c r="Y416" s="168">
        <v>58860</v>
      </c>
      <c r="Z416" s="168">
        <v>2</v>
      </c>
      <c r="AA416" s="168">
        <v>21</v>
      </c>
      <c r="AB416" s="168">
        <v>64</v>
      </c>
      <c r="AC416" s="168">
        <v>5.8</v>
      </c>
      <c r="AD416" s="168">
        <v>18.05</v>
      </c>
      <c r="AE416" s="168">
        <v>29.466666667000002</v>
      </c>
      <c r="AF416" s="168">
        <v>2525</v>
      </c>
      <c r="AG416" s="168">
        <v>46864</v>
      </c>
      <c r="AH416" s="168">
        <v>17935</v>
      </c>
      <c r="AI416" s="168">
        <v>44246</v>
      </c>
      <c r="AJ416" s="168" t="s">
        <v>205</v>
      </c>
      <c r="AK416" s="8"/>
      <c r="AM416" s="6">
        <f t="shared" si="136"/>
        <v>58860</v>
      </c>
      <c r="AN416" s="4">
        <f t="shared" si="135"/>
        <v>5</v>
      </c>
    </row>
    <row r="417" spans="1:40" x14ac:dyDescent="0.2">
      <c r="A417" s="12" t="str">
        <f t="shared" si="137"/>
        <v>2011-12MAYRYA</v>
      </c>
      <c r="B417" s="12">
        <f>VLOOKUP(G417,'Selection Sheet'!$C$17:$E$33, 3, 0)</f>
        <v>3</v>
      </c>
      <c r="C417" s="167" t="s">
        <v>55</v>
      </c>
      <c r="D417" s="167" t="s">
        <v>124</v>
      </c>
      <c r="E417" s="167" t="s">
        <v>118</v>
      </c>
      <c r="F417" s="167" t="s">
        <v>119</v>
      </c>
      <c r="G417" s="167" t="s">
        <v>52</v>
      </c>
      <c r="H417" s="167" t="s">
        <v>51</v>
      </c>
      <c r="I417" s="168">
        <v>17229</v>
      </c>
      <c r="J417" s="168">
        <v>21925</v>
      </c>
      <c r="K417" s="168" t="s">
        <v>106</v>
      </c>
      <c r="L417" s="168" t="s">
        <v>106</v>
      </c>
      <c r="M417" s="168" t="s">
        <v>205</v>
      </c>
      <c r="N417" s="168" t="s">
        <v>106</v>
      </c>
      <c r="O417" s="168" t="s">
        <v>106</v>
      </c>
      <c r="P417" s="168">
        <v>21488</v>
      </c>
      <c r="Q417" s="168">
        <v>21925</v>
      </c>
      <c r="R417" s="168">
        <v>136</v>
      </c>
      <c r="S417" s="168">
        <v>67165</v>
      </c>
      <c r="T417" s="168">
        <v>996</v>
      </c>
      <c r="U417" s="168">
        <v>3277</v>
      </c>
      <c r="V417" s="168">
        <v>762</v>
      </c>
      <c r="W417" s="168">
        <v>18018</v>
      </c>
      <c r="X417" s="168">
        <v>0</v>
      </c>
      <c r="Y417" s="168">
        <v>67165</v>
      </c>
      <c r="Z417" s="168">
        <v>1</v>
      </c>
      <c r="AA417" s="168">
        <v>1</v>
      </c>
      <c r="AB417" s="168">
        <v>6</v>
      </c>
      <c r="AC417" s="168">
        <v>5.53</v>
      </c>
      <c r="AD417" s="168">
        <v>13.55</v>
      </c>
      <c r="AE417" s="168">
        <v>20.75</v>
      </c>
      <c r="AF417" s="168">
        <v>3277</v>
      </c>
      <c r="AG417" s="168">
        <v>59228</v>
      </c>
      <c r="AH417" s="168">
        <v>18392</v>
      </c>
      <c r="AI417" s="168">
        <v>55951</v>
      </c>
      <c r="AJ417" s="168" t="s">
        <v>205</v>
      </c>
      <c r="AK417" s="8"/>
      <c r="AM417" s="6">
        <f t="shared" si="136"/>
        <v>0</v>
      </c>
      <c r="AN417" s="4">
        <f t="shared" si="135"/>
        <v>5</v>
      </c>
    </row>
    <row r="418" spans="1:40" x14ac:dyDescent="0.2">
      <c r="A418" s="12" t="str">
        <f t="shared" si="137"/>
        <v>2011-12MAYRYC</v>
      </c>
      <c r="B418" s="12">
        <f>VLOOKUP(G418,'Selection Sheet'!$C$17:$E$33, 3, 0)</f>
        <v>3</v>
      </c>
      <c r="C418" s="167" t="s">
        <v>55</v>
      </c>
      <c r="D418" s="167" t="s">
        <v>124</v>
      </c>
      <c r="E418" s="167" t="s">
        <v>120</v>
      </c>
      <c r="F418" s="167" t="s">
        <v>121</v>
      </c>
      <c r="G418" s="167" t="s">
        <v>27</v>
      </c>
      <c r="H418" s="167" t="s">
        <v>26</v>
      </c>
      <c r="I418" s="168">
        <v>14474</v>
      </c>
      <c r="J418" s="168">
        <v>19241</v>
      </c>
      <c r="K418" s="168" t="s">
        <v>106</v>
      </c>
      <c r="L418" s="168" t="s">
        <v>106</v>
      </c>
      <c r="M418" s="168" t="s">
        <v>205</v>
      </c>
      <c r="N418" s="168" t="s">
        <v>106</v>
      </c>
      <c r="O418" s="168" t="s">
        <v>106</v>
      </c>
      <c r="P418" s="168">
        <v>18252</v>
      </c>
      <c r="Q418" s="168">
        <v>19083</v>
      </c>
      <c r="R418" s="168">
        <v>517</v>
      </c>
      <c r="S418" s="168">
        <v>57838</v>
      </c>
      <c r="T418" s="168">
        <v>0</v>
      </c>
      <c r="U418" s="168">
        <v>1870</v>
      </c>
      <c r="V418" s="168">
        <v>605</v>
      </c>
      <c r="W418" s="168">
        <v>20890</v>
      </c>
      <c r="X418" s="168">
        <v>0</v>
      </c>
      <c r="Y418" s="168">
        <v>57838</v>
      </c>
      <c r="Z418" s="168">
        <v>3</v>
      </c>
      <c r="AA418" s="168">
        <v>26</v>
      </c>
      <c r="AB418" s="168">
        <v>81</v>
      </c>
      <c r="AC418" s="168">
        <v>4.63</v>
      </c>
      <c r="AD418" s="168">
        <v>15.75</v>
      </c>
      <c r="AE418" s="168">
        <v>23.37</v>
      </c>
      <c r="AF418" s="168">
        <v>1870</v>
      </c>
      <c r="AG418" s="168">
        <v>54413</v>
      </c>
      <c r="AH418" s="168">
        <v>25758</v>
      </c>
      <c r="AI418" s="168">
        <v>52543</v>
      </c>
      <c r="AJ418" s="168" t="s">
        <v>205</v>
      </c>
      <c r="AK418" s="8"/>
      <c r="AM418" s="6">
        <f t="shared" si="136"/>
        <v>0</v>
      </c>
      <c r="AN418" s="4">
        <f t="shared" si="135"/>
        <v>5</v>
      </c>
    </row>
    <row r="419" spans="1:40" x14ac:dyDescent="0.2">
      <c r="A419" s="12" t="str">
        <f t="shared" si="137"/>
        <v>2011-12MAYRYD</v>
      </c>
      <c r="B419" s="12">
        <f>VLOOKUP(G419,'Selection Sheet'!$C$17:$E$33, 3, 0)</f>
        <v>2</v>
      </c>
      <c r="C419" s="167" t="s">
        <v>55</v>
      </c>
      <c r="D419" s="167" t="s">
        <v>124</v>
      </c>
      <c r="E419" s="167" t="s">
        <v>122</v>
      </c>
      <c r="F419" s="167" t="s">
        <v>123</v>
      </c>
      <c r="G419" s="167" t="s">
        <v>48</v>
      </c>
      <c r="H419" s="167" t="s">
        <v>47</v>
      </c>
      <c r="I419" s="168">
        <v>13943</v>
      </c>
      <c r="J419" s="168">
        <v>18387</v>
      </c>
      <c r="K419" s="168" t="s">
        <v>106</v>
      </c>
      <c r="L419" s="168" t="s">
        <v>106</v>
      </c>
      <c r="M419" s="168" t="s">
        <v>205</v>
      </c>
      <c r="N419" s="168" t="s">
        <v>106</v>
      </c>
      <c r="O419" s="168" t="s">
        <v>106</v>
      </c>
      <c r="P419" s="168">
        <v>18050</v>
      </c>
      <c r="Q419" s="168">
        <v>18373</v>
      </c>
      <c r="R419" s="168">
        <v>379</v>
      </c>
      <c r="S419" s="168">
        <v>46275</v>
      </c>
      <c r="T419" s="168">
        <v>21</v>
      </c>
      <c r="U419" s="168">
        <v>1699</v>
      </c>
      <c r="V419" s="168">
        <v>136</v>
      </c>
      <c r="W419" s="168">
        <v>14323</v>
      </c>
      <c r="X419" s="168">
        <v>0</v>
      </c>
      <c r="Y419" s="168">
        <v>46275</v>
      </c>
      <c r="Z419" s="168">
        <v>3</v>
      </c>
      <c r="AA419" s="168">
        <v>14</v>
      </c>
      <c r="AB419" s="168">
        <v>45</v>
      </c>
      <c r="AC419" s="168">
        <v>5.62</v>
      </c>
      <c r="AD419" s="168">
        <v>15.83</v>
      </c>
      <c r="AE419" s="168">
        <v>23.88</v>
      </c>
      <c r="AF419" s="168">
        <v>1699</v>
      </c>
      <c r="AG419" s="168">
        <v>44333</v>
      </c>
      <c r="AH419" s="168">
        <v>16212</v>
      </c>
      <c r="AI419" s="168">
        <v>44333</v>
      </c>
      <c r="AJ419" s="168" t="s">
        <v>205</v>
      </c>
      <c r="AK419" s="8"/>
      <c r="AM419" s="6">
        <f t="shared" si="136"/>
        <v>0</v>
      </c>
      <c r="AN419" s="4">
        <f t="shared" si="135"/>
        <v>5</v>
      </c>
    </row>
    <row r="420" spans="1:40" x14ac:dyDescent="0.2">
      <c r="A420" s="12" t="str">
        <f t="shared" si="137"/>
        <v>2011-12MAYRYE</v>
      </c>
      <c r="B420" s="12">
        <f>VLOOKUP(G420,'Selection Sheet'!$C$17:$E$33, 3, 0)</f>
        <v>2</v>
      </c>
      <c r="C420" s="167" t="s">
        <v>55</v>
      </c>
      <c r="D420" s="167" t="s">
        <v>124</v>
      </c>
      <c r="E420" s="167" t="s">
        <v>104</v>
      </c>
      <c r="F420" s="167" t="s">
        <v>105</v>
      </c>
      <c r="G420" s="167" t="s">
        <v>46</v>
      </c>
      <c r="H420" s="167" t="s">
        <v>45</v>
      </c>
      <c r="I420" s="168">
        <v>6951</v>
      </c>
      <c r="J420" s="168">
        <v>8707</v>
      </c>
      <c r="K420" s="168" t="s">
        <v>106</v>
      </c>
      <c r="L420" s="168" t="s">
        <v>106</v>
      </c>
      <c r="M420" s="168" t="s">
        <v>205</v>
      </c>
      <c r="N420" s="168" t="s">
        <v>106</v>
      </c>
      <c r="O420" s="168" t="s">
        <v>106</v>
      </c>
      <c r="P420" s="168">
        <v>8400</v>
      </c>
      <c r="Q420" s="168">
        <v>8697</v>
      </c>
      <c r="R420" s="168">
        <v>0</v>
      </c>
      <c r="S420" s="168">
        <v>0</v>
      </c>
      <c r="T420" s="168">
        <v>211</v>
      </c>
      <c r="U420" s="168">
        <v>1663</v>
      </c>
      <c r="V420" s="168">
        <v>588</v>
      </c>
      <c r="W420" s="168">
        <v>11202</v>
      </c>
      <c r="X420" s="168">
        <v>0</v>
      </c>
      <c r="Y420" s="168">
        <v>0</v>
      </c>
      <c r="Z420" s="168">
        <v>3</v>
      </c>
      <c r="AA420" s="168">
        <v>14</v>
      </c>
      <c r="AB420" s="168">
        <v>71</v>
      </c>
      <c r="AC420" s="168">
        <v>5.9</v>
      </c>
      <c r="AD420" s="168">
        <v>16.95</v>
      </c>
      <c r="AE420" s="168">
        <v>26.63</v>
      </c>
      <c r="AF420" s="168">
        <v>1663</v>
      </c>
      <c r="AG420" s="168">
        <v>30844</v>
      </c>
      <c r="AH420" s="168">
        <v>11384</v>
      </c>
      <c r="AI420" s="168">
        <v>29210</v>
      </c>
      <c r="AJ420" s="168" t="s">
        <v>205</v>
      </c>
      <c r="AK420" s="8"/>
      <c r="AM420" s="6">
        <f t="shared" si="136"/>
        <v>0</v>
      </c>
      <c r="AN420" s="4">
        <f t="shared" si="135"/>
        <v>5</v>
      </c>
    </row>
    <row r="421" spans="1:40" x14ac:dyDescent="0.2">
      <c r="A421" s="12" t="str">
        <f t="shared" si="137"/>
        <v>2011-12MAYRYF</v>
      </c>
      <c r="B421" s="12">
        <f>VLOOKUP(G421,'Selection Sheet'!$C$17:$E$33, 3, 0)</f>
        <v>2</v>
      </c>
      <c r="C421" s="167" t="s">
        <v>55</v>
      </c>
      <c r="D421" s="167" t="s">
        <v>124</v>
      </c>
      <c r="E421" s="167" t="s">
        <v>109</v>
      </c>
      <c r="F421" s="167" t="s">
        <v>31</v>
      </c>
      <c r="G421" s="167" t="s">
        <v>50</v>
      </c>
      <c r="H421" s="167" t="s">
        <v>49</v>
      </c>
      <c r="I421" s="168">
        <v>10016</v>
      </c>
      <c r="J421" s="168">
        <v>12895</v>
      </c>
      <c r="K421" s="168" t="s">
        <v>106</v>
      </c>
      <c r="L421" s="168" t="s">
        <v>106</v>
      </c>
      <c r="M421" s="168" t="s">
        <v>205</v>
      </c>
      <c r="N421" s="168" t="s">
        <v>106</v>
      </c>
      <c r="O421" s="168" t="s">
        <v>106</v>
      </c>
      <c r="P421" s="168">
        <v>12434</v>
      </c>
      <c r="Q421" s="168">
        <v>12888</v>
      </c>
      <c r="R421" s="168">
        <v>2563</v>
      </c>
      <c r="S421" s="168">
        <v>41760</v>
      </c>
      <c r="T421" s="168">
        <v>245</v>
      </c>
      <c r="U421" s="168">
        <v>1489</v>
      </c>
      <c r="V421" s="168">
        <v>630</v>
      </c>
      <c r="W421" s="168">
        <v>10173</v>
      </c>
      <c r="X421" s="168">
        <v>0</v>
      </c>
      <c r="Y421" s="168">
        <v>41760</v>
      </c>
      <c r="Z421" s="168">
        <v>2</v>
      </c>
      <c r="AA421" s="168">
        <v>44</v>
      </c>
      <c r="AB421" s="168">
        <v>132</v>
      </c>
      <c r="AC421" s="168">
        <v>5.1000000000000005</v>
      </c>
      <c r="AD421" s="168">
        <v>17.100000000000001</v>
      </c>
      <c r="AE421" s="168">
        <v>26.7</v>
      </c>
      <c r="AF421" s="168">
        <v>1489</v>
      </c>
      <c r="AG421" s="168">
        <v>28012</v>
      </c>
      <c r="AH421" s="168">
        <v>11784</v>
      </c>
      <c r="AI421" s="168">
        <v>25198</v>
      </c>
      <c r="AJ421" s="168" t="s">
        <v>205</v>
      </c>
      <c r="AK421" s="8"/>
      <c r="AM421" s="6">
        <f t="shared" si="136"/>
        <v>0</v>
      </c>
      <c r="AN421" s="4">
        <f t="shared" si="135"/>
        <v>5</v>
      </c>
    </row>
    <row r="422" spans="1:40" x14ac:dyDescent="0.2">
      <c r="A422" s="12" t="str">
        <f t="shared" si="137"/>
        <v>2011-12NOVEMBERR1F</v>
      </c>
      <c r="B422" s="12">
        <f>VLOOKUP(G422,'Selection Sheet'!$C$17:$E$33, 3, 0)</f>
        <v>2</v>
      </c>
      <c r="C422" s="167" t="s">
        <v>55</v>
      </c>
      <c r="D422" s="167" t="s">
        <v>130</v>
      </c>
      <c r="E422" s="167" t="s">
        <v>104</v>
      </c>
      <c r="F422" s="167" t="s">
        <v>105</v>
      </c>
      <c r="G422" s="167" t="s">
        <v>35</v>
      </c>
      <c r="H422" s="167" t="s">
        <v>32</v>
      </c>
      <c r="I422" s="168">
        <v>438</v>
      </c>
      <c r="J422" s="168">
        <v>575</v>
      </c>
      <c r="K422" s="168" t="s">
        <v>106</v>
      </c>
      <c r="L422" s="168" t="s">
        <v>106</v>
      </c>
      <c r="M422" s="168" t="s">
        <v>205</v>
      </c>
      <c r="N422" s="168" t="s">
        <v>106</v>
      </c>
      <c r="O422" s="168" t="s">
        <v>106</v>
      </c>
      <c r="P422" s="168">
        <v>540</v>
      </c>
      <c r="Q422" s="168">
        <v>553</v>
      </c>
      <c r="R422" s="168">
        <v>34</v>
      </c>
      <c r="S422" s="168">
        <v>1811</v>
      </c>
      <c r="T422" s="168">
        <v>8</v>
      </c>
      <c r="U422" s="168">
        <v>90</v>
      </c>
      <c r="V422" s="168">
        <v>0</v>
      </c>
      <c r="W422" s="168">
        <v>409</v>
      </c>
      <c r="X422" s="168">
        <v>9</v>
      </c>
      <c r="Y422" s="168">
        <v>1811</v>
      </c>
      <c r="Z422" s="168">
        <v>1</v>
      </c>
      <c r="AA422" s="168">
        <v>1</v>
      </c>
      <c r="AB422" s="168">
        <v>7</v>
      </c>
      <c r="AC422" s="168">
        <v>6.1000000000000005</v>
      </c>
      <c r="AD422" s="168">
        <v>17.2</v>
      </c>
      <c r="AE422" s="168">
        <v>23.5</v>
      </c>
      <c r="AF422" s="168">
        <v>90</v>
      </c>
      <c r="AG422" s="168">
        <v>1548</v>
      </c>
      <c r="AH422" s="168">
        <v>604</v>
      </c>
      <c r="AI422" s="168">
        <v>1457</v>
      </c>
      <c r="AJ422" s="168">
        <v>1051</v>
      </c>
      <c r="AK422" s="8"/>
      <c r="AM422" s="6">
        <f t="shared" si="136"/>
        <v>1811</v>
      </c>
      <c r="AN422" s="4">
        <f t="shared" si="135"/>
        <v>11</v>
      </c>
    </row>
    <row r="423" spans="1:40" x14ac:dyDescent="0.2">
      <c r="A423" s="12" t="str">
        <f t="shared" si="137"/>
        <v>2011-12NOVEMBERRRU</v>
      </c>
      <c r="B423" s="12">
        <f>VLOOKUP(G423,'Selection Sheet'!$C$17:$E$33, 3, 0)</f>
        <v>4</v>
      </c>
      <c r="C423" s="167" t="s">
        <v>55</v>
      </c>
      <c r="D423" s="167" t="s">
        <v>130</v>
      </c>
      <c r="E423" s="167" t="s">
        <v>107</v>
      </c>
      <c r="F423" s="167" t="s">
        <v>108</v>
      </c>
      <c r="G423" s="167" t="s">
        <v>38</v>
      </c>
      <c r="H423" s="167" t="s">
        <v>37</v>
      </c>
      <c r="I423" s="168">
        <v>24327</v>
      </c>
      <c r="J423" s="168">
        <v>31756</v>
      </c>
      <c r="K423" s="168" t="s">
        <v>106</v>
      </c>
      <c r="L423" s="168" t="s">
        <v>106</v>
      </c>
      <c r="M423" s="168" t="s">
        <v>205</v>
      </c>
      <c r="N423" s="168" t="s">
        <v>106</v>
      </c>
      <c r="O423" s="168" t="s">
        <v>106</v>
      </c>
      <c r="P423" s="168">
        <v>30332</v>
      </c>
      <c r="Q423" s="168">
        <v>30756</v>
      </c>
      <c r="R423" s="168">
        <v>65</v>
      </c>
      <c r="S423" s="168">
        <v>118240</v>
      </c>
      <c r="T423" s="168">
        <v>402</v>
      </c>
      <c r="U423" s="168">
        <v>6137</v>
      </c>
      <c r="V423" s="168">
        <v>951</v>
      </c>
      <c r="W423" s="168">
        <v>18465</v>
      </c>
      <c r="X423" s="168">
        <v>3519</v>
      </c>
      <c r="Y423" s="168">
        <v>118240</v>
      </c>
      <c r="Z423" s="168">
        <v>0</v>
      </c>
      <c r="AA423" s="168">
        <v>1</v>
      </c>
      <c r="AB423" s="168">
        <v>28</v>
      </c>
      <c r="AC423" s="168">
        <v>5.5</v>
      </c>
      <c r="AD423" s="168">
        <v>12.6</v>
      </c>
      <c r="AE423" s="168">
        <v>21.400000000000002</v>
      </c>
      <c r="AF423" s="168">
        <v>6137</v>
      </c>
      <c r="AG423" s="168">
        <v>91351</v>
      </c>
      <c r="AH423" s="168">
        <v>27990</v>
      </c>
      <c r="AI423" s="168">
        <v>85214</v>
      </c>
      <c r="AJ423" s="168">
        <v>66103</v>
      </c>
      <c r="AK423" s="8"/>
      <c r="AM423" s="6">
        <f t="shared" si="136"/>
        <v>118240</v>
      </c>
      <c r="AN423" s="4">
        <f t="shared" si="135"/>
        <v>11</v>
      </c>
    </row>
    <row r="424" spans="1:40" x14ac:dyDescent="0.2">
      <c r="A424" s="12" t="str">
        <f t="shared" si="137"/>
        <v>2011-12NOVEMBERRX5</v>
      </c>
      <c r="B424" s="12">
        <f>VLOOKUP(G424,'Selection Sheet'!$C$17:$E$33, 3, 0)</f>
        <v>2</v>
      </c>
      <c r="C424" s="167" t="s">
        <v>55</v>
      </c>
      <c r="D424" s="167" t="s">
        <v>130</v>
      </c>
      <c r="E424" s="167" t="s">
        <v>109</v>
      </c>
      <c r="F424" s="167" t="s">
        <v>31</v>
      </c>
      <c r="G424" s="167" t="s">
        <v>30</v>
      </c>
      <c r="H424" s="167" t="s">
        <v>29</v>
      </c>
      <c r="I424" s="168">
        <v>6443</v>
      </c>
      <c r="J424" s="168">
        <v>8499</v>
      </c>
      <c r="K424" s="168" t="s">
        <v>106</v>
      </c>
      <c r="L424" s="168" t="s">
        <v>106</v>
      </c>
      <c r="M424" s="168" t="s">
        <v>205</v>
      </c>
      <c r="N424" s="168" t="s">
        <v>106</v>
      </c>
      <c r="O424" s="168" t="s">
        <v>106</v>
      </c>
      <c r="P424" s="168">
        <v>8155</v>
      </c>
      <c r="Q424" s="168">
        <v>8470</v>
      </c>
      <c r="R424" s="168">
        <v>268</v>
      </c>
      <c r="S424" s="168">
        <v>29090</v>
      </c>
      <c r="T424" s="168">
        <v>116</v>
      </c>
      <c r="U424" s="168">
        <v>1525</v>
      </c>
      <c r="V424" s="168">
        <v>177</v>
      </c>
      <c r="W424" s="168">
        <v>6941</v>
      </c>
      <c r="X424" s="168">
        <v>18</v>
      </c>
      <c r="Y424" s="168">
        <v>29090</v>
      </c>
      <c r="Z424" s="168">
        <v>1</v>
      </c>
      <c r="AA424" s="168">
        <v>7</v>
      </c>
      <c r="AB424" s="168">
        <v>61</v>
      </c>
      <c r="AC424" s="168">
        <v>5.47</v>
      </c>
      <c r="AD424" s="168">
        <v>14.3</v>
      </c>
      <c r="AE424" s="168">
        <v>20.900000000000002</v>
      </c>
      <c r="AF424" s="168">
        <v>1525</v>
      </c>
      <c r="AG424" s="168">
        <v>17286</v>
      </c>
      <c r="AH424" s="168">
        <v>7472</v>
      </c>
      <c r="AI424" s="168">
        <v>16192</v>
      </c>
      <c r="AJ424" s="168">
        <v>14230</v>
      </c>
      <c r="AK424" s="8"/>
      <c r="AM424" s="6">
        <f t="shared" si="136"/>
        <v>29090</v>
      </c>
      <c r="AN424" s="4">
        <f t="shared" si="135"/>
        <v>11</v>
      </c>
    </row>
    <row r="425" spans="1:40" x14ac:dyDescent="0.2">
      <c r="A425" s="12" t="str">
        <f t="shared" si="137"/>
        <v>2011-12NOVEMBERRX6</v>
      </c>
      <c r="B425" s="12">
        <f>VLOOKUP(G425,'Selection Sheet'!$C$17:$E$33, 3, 0)</f>
        <v>1</v>
      </c>
      <c r="C425" s="167" t="s">
        <v>55</v>
      </c>
      <c r="D425" s="167" t="s">
        <v>130</v>
      </c>
      <c r="E425" s="167" t="s">
        <v>110</v>
      </c>
      <c r="F425" s="167" t="s">
        <v>111</v>
      </c>
      <c r="G425" s="167" t="s">
        <v>41</v>
      </c>
      <c r="H425" s="167" t="s">
        <v>40</v>
      </c>
      <c r="I425" s="168">
        <v>9826</v>
      </c>
      <c r="J425" s="168">
        <v>12249</v>
      </c>
      <c r="K425" s="168" t="s">
        <v>106</v>
      </c>
      <c r="L425" s="168" t="s">
        <v>106</v>
      </c>
      <c r="M425" s="168" t="s">
        <v>205</v>
      </c>
      <c r="N425" s="168" t="s">
        <v>106</v>
      </c>
      <c r="O425" s="168" t="s">
        <v>106</v>
      </c>
      <c r="P425" s="168">
        <v>12061</v>
      </c>
      <c r="Q425" s="168">
        <v>12245</v>
      </c>
      <c r="R425" s="168">
        <v>151</v>
      </c>
      <c r="S425" s="168">
        <v>37750</v>
      </c>
      <c r="T425" s="168">
        <v>108</v>
      </c>
      <c r="U425" s="168">
        <v>770</v>
      </c>
      <c r="V425" s="168">
        <v>295</v>
      </c>
      <c r="W425" s="168">
        <v>5935</v>
      </c>
      <c r="X425" s="168">
        <v>0</v>
      </c>
      <c r="Y425" s="168">
        <v>37750</v>
      </c>
      <c r="Z425" s="168">
        <v>1</v>
      </c>
      <c r="AA425" s="168">
        <v>1</v>
      </c>
      <c r="AB425" s="168">
        <v>9</v>
      </c>
      <c r="AC425" s="168">
        <v>5.18333333</v>
      </c>
      <c r="AD425" s="168">
        <v>13.55</v>
      </c>
      <c r="AE425" s="168">
        <v>21.108667000000001</v>
      </c>
      <c r="AF425" s="168">
        <v>770</v>
      </c>
      <c r="AG425" s="168">
        <v>25615</v>
      </c>
      <c r="AH425" s="168">
        <v>8395</v>
      </c>
      <c r="AI425" s="168">
        <v>25750</v>
      </c>
      <c r="AJ425" s="168">
        <v>24707</v>
      </c>
      <c r="AK425" s="8"/>
      <c r="AM425" s="6">
        <f t="shared" si="136"/>
        <v>0</v>
      </c>
      <c r="AN425" s="4">
        <f t="shared" si="135"/>
        <v>11</v>
      </c>
    </row>
    <row r="426" spans="1:40" x14ac:dyDescent="0.2">
      <c r="A426" s="12" t="str">
        <f t="shared" si="137"/>
        <v>2011-12NOVEMBERRX7</v>
      </c>
      <c r="B426" s="12">
        <f>VLOOKUP(G426,'Selection Sheet'!$C$17:$E$33, 3, 0)</f>
        <v>1</v>
      </c>
      <c r="C426" s="167" t="s">
        <v>55</v>
      </c>
      <c r="D426" s="167" t="s">
        <v>130</v>
      </c>
      <c r="E426" s="167" t="s">
        <v>112</v>
      </c>
      <c r="F426" s="167" t="s">
        <v>113</v>
      </c>
      <c r="G426" s="167" t="s">
        <v>44</v>
      </c>
      <c r="H426" s="167" t="s">
        <v>43</v>
      </c>
      <c r="I426" s="168">
        <v>22275</v>
      </c>
      <c r="J426" s="168">
        <v>28554</v>
      </c>
      <c r="K426" s="168" t="s">
        <v>106</v>
      </c>
      <c r="L426" s="168" t="s">
        <v>106</v>
      </c>
      <c r="M426" s="168" t="s">
        <v>205</v>
      </c>
      <c r="N426" s="168" t="s">
        <v>106</v>
      </c>
      <c r="O426" s="168" t="s">
        <v>106</v>
      </c>
      <c r="P426" s="168">
        <v>27133</v>
      </c>
      <c r="Q426" s="168">
        <v>28347</v>
      </c>
      <c r="R426" s="168">
        <v>1829</v>
      </c>
      <c r="S426" s="168">
        <v>99671</v>
      </c>
      <c r="T426" s="168">
        <v>804</v>
      </c>
      <c r="U426" s="168">
        <v>2313</v>
      </c>
      <c r="V426" s="168">
        <v>803</v>
      </c>
      <c r="W426" s="168">
        <v>12434</v>
      </c>
      <c r="X426" s="168">
        <v>0</v>
      </c>
      <c r="Y426" s="168">
        <v>99671</v>
      </c>
      <c r="Z426" s="168">
        <v>1</v>
      </c>
      <c r="AA426" s="168">
        <v>4</v>
      </c>
      <c r="AB426" s="168">
        <v>13</v>
      </c>
      <c r="AC426" s="168">
        <v>4.87</v>
      </c>
      <c r="AD426" s="168">
        <v>13.82</v>
      </c>
      <c r="AE426" s="168">
        <v>25.12</v>
      </c>
      <c r="AF426" s="168">
        <v>2313</v>
      </c>
      <c r="AG426" s="168">
        <v>69883</v>
      </c>
      <c r="AH426" s="168">
        <v>13174</v>
      </c>
      <c r="AI426" s="168">
        <v>68292</v>
      </c>
      <c r="AJ426" s="168">
        <v>63984</v>
      </c>
      <c r="AK426" s="8"/>
      <c r="AM426" s="6">
        <f t="shared" si="136"/>
        <v>0</v>
      </c>
      <c r="AN426" s="4">
        <f t="shared" si="135"/>
        <v>11</v>
      </c>
    </row>
    <row r="427" spans="1:40" x14ac:dyDescent="0.2">
      <c r="A427" s="12" t="str">
        <f t="shared" si="137"/>
        <v>2011-12NOVEMBERRX8</v>
      </c>
      <c r="B427" s="12">
        <f>VLOOKUP(G427,'Selection Sheet'!$C$17:$E$33, 3, 0)</f>
        <v>1</v>
      </c>
      <c r="C427" s="167" t="s">
        <v>55</v>
      </c>
      <c r="D427" s="167" t="s">
        <v>130</v>
      </c>
      <c r="E427" s="167" t="s">
        <v>114</v>
      </c>
      <c r="F427" s="167" t="s">
        <v>115</v>
      </c>
      <c r="G427" s="167" t="s">
        <v>54</v>
      </c>
      <c r="H427" s="167" t="s">
        <v>53</v>
      </c>
      <c r="I427" s="168">
        <v>15770</v>
      </c>
      <c r="J427" s="168">
        <v>20624</v>
      </c>
      <c r="K427" s="168" t="s">
        <v>106</v>
      </c>
      <c r="L427" s="168" t="s">
        <v>106</v>
      </c>
      <c r="M427" s="168" t="s">
        <v>205</v>
      </c>
      <c r="N427" s="168" t="s">
        <v>106</v>
      </c>
      <c r="O427" s="168" t="s">
        <v>106</v>
      </c>
      <c r="P427" s="168">
        <v>20184</v>
      </c>
      <c r="Q427" s="168">
        <v>20577</v>
      </c>
      <c r="R427" s="168">
        <v>741</v>
      </c>
      <c r="S427" s="168">
        <v>60592</v>
      </c>
      <c r="T427" s="168">
        <v>155</v>
      </c>
      <c r="U427" s="168">
        <v>2052</v>
      </c>
      <c r="V427" s="168">
        <v>750</v>
      </c>
      <c r="W427" s="168">
        <v>8838</v>
      </c>
      <c r="X427" s="168">
        <v>778</v>
      </c>
      <c r="Y427" s="168">
        <v>60592</v>
      </c>
      <c r="Z427" s="168">
        <v>1</v>
      </c>
      <c r="AA427" s="168">
        <v>5</v>
      </c>
      <c r="AB427" s="168">
        <v>85</v>
      </c>
      <c r="AC427" s="168">
        <v>5.15</v>
      </c>
      <c r="AD427" s="168">
        <v>12.39</v>
      </c>
      <c r="AE427" s="168">
        <v>17.47</v>
      </c>
      <c r="AF427" s="168">
        <v>2052</v>
      </c>
      <c r="AG427" s="168">
        <v>46504</v>
      </c>
      <c r="AH427" s="168">
        <v>10105</v>
      </c>
      <c r="AI427" s="168">
        <v>44340</v>
      </c>
      <c r="AJ427" s="168">
        <v>39476</v>
      </c>
      <c r="AK427" s="8"/>
      <c r="AM427" s="6">
        <f t="shared" si="136"/>
        <v>60592</v>
      </c>
      <c r="AN427" s="4">
        <f t="shared" si="135"/>
        <v>11</v>
      </c>
    </row>
    <row r="428" spans="1:40" x14ac:dyDescent="0.2">
      <c r="A428" s="12" t="str">
        <f t="shared" si="137"/>
        <v>2011-12NOVEMBERRX9</v>
      </c>
      <c r="B428" s="12">
        <f>VLOOKUP(G428,'Selection Sheet'!$C$17:$E$33, 3, 0)</f>
        <v>3</v>
      </c>
      <c r="C428" s="167" t="s">
        <v>55</v>
      </c>
      <c r="D428" s="167" t="s">
        <v>130</v>
      </c>
      <c r="E428" s="167" t="s">
        <v>116</v>
      </c>
      <c r="F428" s="167" t="s">
        <v>117</v>
      </c>
      <c r="G428" s="167" t="s">
        <v>24</v>
      </c>
      <c r="H428" s="167" t="s">
        <v>23</v>
      </c>
      <c r="I428" s="168">
        <v>13377</v>
      </c>
      <c r="J428" s="168">
        <v>17486</v>
      </c>
      <c r="K428" s="168" t="s">
        <v>106</v>
      </c>
      <c r="L428" s="168" t="s">
        <v>106</v>
      </c>
      <c r="M428" s="168" t="s">
        <v>205</v>
      </c>
      <c r="N428" s="168" t="s">
        <v>106</v>
      </c>
      <c r="O428" s="168" t="s">
        <v>106</v>
      </c>
      <c r="P428" s="168">
        <v>16136</v>
      </c>
      <c r="Q428" s="168">
        <v>17461</v>
      </c>
      <c r="R428" s="168">
        <v>556</v>
      </c>
      <c r="S428" s="168">
        <v>59770</v>
      </c>
      <c r="T428" s="168">
        <v>97</v>
      </c>
      <c r="U428" s="168">
        <v>3283</v>
      </c>
      <c r="V428" s="168">
        <v>785</v>
      </c>
      <c r="W428" s="168">
        <v>13117</v>
      </c>
      <c r="X428" s="168">
        <v>37</v>
      </c>
      <c r="Y428" s="168">
        <v>59770</v>
      </c>
      <c r="Z428" s="168">
        <v>2</v>
      </c>
      <c r="AA428" s="168">
        <v>24</v>
      </c>
      <c r="AB428" s="168">
        <v>70</v>
      </c>
      <c r="AC428" s="168">
        <v>5.9333333332999993</v>
      </c>
      <c r="AD428" s="168">
        <v>20.366666667000001</v>
      </c>
      <c r="AE428" s="168">
        <v>36.25</v>
      </c>
      <c r="AF428" s="168">
        <v>3283</v>
      </c>
      <c r="AG428" s="168">
        <v>46337</v>
      </c>
      <c r="AH428" s="168">
        <v>16872</v>
      </c>
      <c r="AI428" s="168">
        <v>43016</v>
      </c>
      <c r="AJ428" s="168">
        <v>29899</v>
      </c>
      <c r="AK428" s="8"/>
      <c r="AM428" s="6">
        <f t="shared" si="136"/>
        <v>59770</v>
      </c>
      <c r="AN428" s="4">
        <f t="shared" si="135"/>
        <v>11</v>
      </c>
    </row>
    <row r="429" spans="1:40" x14ac:dyDescent="0.2">
      <c r="A429" s="12" t="str">
        <f t="shared" si="137"/>
        <v>2011-12NOVEMBERRYA</v>
      </c>
      <c r="B429" s="12">
        <f>VLOOKUP(G429,'Selection Sheet'!$C$17:$E$33, 3, 0)</f>
        <v>3</v>
      </c>
      <c r="C429" s="167" t="s">
        <v>55</v>
      </c>
      <c r="D429" s="167" t="s">
        <v>130</v>
      </c>
      <c r="E429" s="167" t="s">
        <v>118</v>
      </c>
      <c r="F429" s="167" t="s">
        <v>119</v>
      </c>
      <c r="G429" s="167" t="s">
        <v>52</v>
      </c>
      <c r="H429" s="167" t="s">
        <v>51</v>
      </c>
      <c r="I429" s="168">
        <v>22553</v>
      </c>
      <c r="J429" s="168">
        <v>29682</v>
      </c>
      <c r="K429" s="168" t="s">
        <v>106</v>
      </c>
      <c r="L429" s="168" t="s">
        <v>106</v>
      </c>
      <c r="M429" s="168" t="s">
        <v>205</v>
      </c>
      <c r="N429" s="168" t="s">
        <v>106</v>
      </c>
      <c r="O429" s="168" t="s">
        <v>106</v>
      </c>
      <c r="P429" s="168">
        <v>29117</v>
      </c>
      <c r="Q429" s="168">
        <v>29682</v>
      </c>
      <c r="R429" s="168">
        <v>397</v>
      </c>
      <c r="S429" s="168">
        <v>69583</v>
      </c>
      <c r="T429" s="168">
        <v>468</v>
      </c>
      <c r="U429" s="168">
        <v>3466</v>
      </c>
      <c r="V429" s="168">
        <v>800</v>
      </c>
      <c r="W429" s="168">
        <v>17708</v>
      </c>
      <c r="X429" s="168">
        <v>0</v>
      </c>
      <c r="Y429" s="168">
        <v>69583</v>
      </c>
      <c r="Z429" s="168">
        <v>1</v>
      </c>
      <c r="AA429" s="168">
        <v>1</v>
      </c>
      <c r="AB429" s="168">
        <v>36</v>
      </c>
      <c r="AC429" s="168">
        <v>5.51</v>
      </c>
      <c r="AD429" s="168">
        <v>14</v>
      </c>
      <c r="AE429" s="168">
        <v>21.2</v>
      </c>
      <c r="AF429" s="168">
        <v>3466</v>
      </c>
      <c r="AG429" s="168">
        <v>58314</v>
      </c>
      <c r="AH429" s="168">
        <v>18008</v>
      </c>
      <c r="AI429" s="168">
        <v>54849</v>
      </c>
      <c r="AJ429" s="168">
        <v>43281</v>
      </c>
      <c r="AK429" s="8"/>
      <c r="AM429" s="6">
        <f t="shared" si="136"/>
        <v>0</v>
      </c>
      <c r="AN429" s="4">
        <f t="shared" si="135"/>
        <v>11</v>
      </c>
    </row>
    <row r="430" spans="1:40" x14ac:dyDescent="0.2">
      <c r="A430" s="12" t="str">
        <f t="shared" si="137"/>
        <v>2011-12NOVEMBERRYC</v>
      </c>
      <c r="B430" s="12">
        <f>VLOOKUP(G430,'Selection Sheet'!$C$17:$E$33, 3, 0)</f>
        <v>3</v>
      </c>
      <c r="C430" s="167" t="s">
        <v>55</v>
      </c>
      <c r="D430" s="167" t="s">
        <v>130</v>
      </c>
      <c r="E430" s="167" t="s">
        <v>120</v>
      </c>
      <c r="F430" s="167" t="s">
        <v>121</v>
      </c>
      <c r="G430" s="167" t="s">
        <v>27</v>
      </c>
      <c r="H430" s="167" t="s">
        <v>26</v>
      </c>
      <c r="I430" s="168">
        <v>14068</v>
      </c>
      <c r="J430" s="168">
        <v>18684</v>
      </c>
      <c r="K430" s="168" t="s">
        <v>106</v>
      </c>
      <c r="L430" s="168" t="s">
        <v>106</v>
      </c>
      <c r="M430" s="168" t="s">
        <v>205</v>
      </c>
      <c r="N430" s="168" t="s">
        <v>106</v>
      </c>
      <c r="O430" s="168" t="s">
        <v>106</v>
      </c>
      <c r="P430" s="168">
        <v>17642</v>
      </c>
      <c r="Q430" s="168">
        <v>18597</v>
      </c>
      <c r="R430" s="168">
        <v>773</v>
      </c>
      <c r="S430" s="168">
        <v>69931</v>
      </c>
      <c r="T430" s="168">
        <v>159</v>
      </c>
      <c r="U430" s="168">
        <v>2418</v>
      </c>
      <c r="V430" s="168">
        <v>884</v>
      </c>
      <c r="W430" s="168">
        <v>20498</v>
      </c>
      <c r="X430" s="168">
        <v>0</v>
      </c>
      <c r="Y430" s="168">
        <v>69931</v>
      </c>
      <c r="Z430" s="168">
        <v>3</v>
      </c>
      <c r="AA430" s="168">
        <v>18</v>
      </c>
      <c r="AB430" s="168">
        <v>50</v>
      </c>
      <c r="AC430" s="168">
        <v>4.75</v>
      </c>
      <c r="AD430" s="168">
        <v>16.899999999999999</v>
      </c>
      <c r="AE430" s="168">
        <v>27.52</v>
      </c>
      <c r="AF430" s="168">
        <v>2418</v>
      </c>
      <c r="AG430" s="168">
        <v>54122</v>
      </c>
      <c r="AH430" s="168">
        <v>23765</v>
      </c>
      <c r="AI430" s="168">
        <v>51693</v>
      </c>
      <c r="AJ430" s="168">
        <v>36498</v>
      </c>
      <c r="AK430" s="8"/>
      <c r="AM430" s="6">
        <f t="shared" si="136"/>
        <v>0</v>
      </c>
      <c r="AN430" s="4">
        <f t="shared" si="135"/>
        <v>11</v>
      </c>
    </row>
    <row r="431" spans="1:40" x14ac:dyDescent="0.2">
      <c r="A431" s="12" t="str">
        <f t="shared" si="137"/>
        <v>2011-12NOVEMBERRYD</v>
      </c>
      <c r="B431" s="12">
        <f>VLOOKUP(G431,'Selection Sheet'!$C$17:$E$33, 3, 0)</f>
        <v>2</v>
      </c>
      <c r="C431" s="167" t="s">
        <v>55</v>
      </c>
      <c r="D431" s="167" t="s">
        <v>130</v>
      </c>
      <c r="E431" s="167" t="s">
        <v>122</v>
      </c>
      <c r="F431" s="167" t="s">
        <v>123</v>
      </c>
      <c r="G431" s="167" t="s">
        <v>48</v>
      </c>
      <c r="H431" s="167" t="s">
        <v>47</v>
      </c>
      <c r="I431" s="168">
        <v>15767</v>
      </c>
      <c r="J431" s="168">
        <v>19628</v>
      </c>
      <c r="K431" s="168" t="s">
        <v>106</v>
      </c>
      <c r="L431" s="168" t="s">
        <v>106</v>
      </c>
      <c r="M431" s="168" t="s">
        <v>205</v>
      </c>
      <c r="N431" s="168" t="s">
        <v>106</v>
      </c>
      <c r="O431" s="168" t="s">
        <v>106</v>
      </c>
      <c r="P431" s="168">
        <v>19344</v>
      </c>
      <c r="Q431" s="168">
        <v>19628</v>
      </c>
      <c r="R431" s="168">
        <v>211</v>
      </c>
      <c r="S431" s="168">
        <v>45602</v>
      </c>
      <c r="T431" s="168">
        <v>246</v>
      </c>
      <c r="U431" s="168">
        <v>2119</v>
      </c>
      <c r="V431" s="168">
        <v>751</v>
      </c>
      <c r="W431" s="168">
        <v>14537</v>
      </c>
      <c r="X431" s="168">
        <v>0</v>
      </c>
      <c r="Y431" s="168">
        <v>45602</v>
      </c>
      <c r="Z431" s="168">
        <v>3</v>
      </c>
      <c r="AA431" s="168">
        <v>17</v>
      </c>
      <c r="AB431" s="168">
        <v>51</v>
      </c>
      <c r="AC431" s="168">
        <v>5.17</v>
      </c>
      <c r="AD431" s="168">
        <v>14.58</v>
      </c>
      <c r="AE431" s="168">
        <v>21.97</v>
      </c>
      <c r="AF431" s="168">
        <v>2119</v>
      </c>
      <c r="AG431" s="168">
        <v>46033</v>
      </c>
      <c r="AH431" s="168">
        <v>16507</v>
      </c>
      <c r="AI431" s="168">
        <v>43914</v>
      </c>
      <c r="AJ431" s="168">
        <v>33086</v>
      </c>
      <c r="AK431" s="8"/>
      <c r="AM431" s="6">
        <f t="shared" si="136"/>
        <v>0</v>
      </c>
      <c r="AN431" s="4">
        <f t="shared" si="135"/>
        <v>11</v>
      </c>
    </row>
    <row r="432" spans="1:40" x14ac:dyDescent="0.2">
      <c r="A432" s="12" t="str">
        <f t="shared" si="137"/>
        <v>2011-12NOVEMBERRYE</v>
      </c>
      <c r="B432" s="12">
        <f>VLOOKUP(G432,'Selection Sheet'!$C$17:$E$33, 3, 0)</f>
        <v>2</v>
      </c>
      <c r="C432" s="167" t="s">
        <v>55</v>
      </c>
      <c r="D432" s="167" t="s">
        <v>130</v>
      </c>
      <c r="E432" s="167" t="s">
        <v>104</v>
      </c>
      <c r="F432" s="167" t="s">
        <v>105</v>
      </c>
      <c r="G432" s="167" t="s">
        <v>46</v>
      </c>
      <c r="H432" s="167" t="s">
        <v>45</v>
      </c>
      <c r="I432" s="168">
        <v>6885</v>
      </c>
      <c r="J432" s="168">
        <v>9062</v>
      </c>
      <c r="K432" s="168" t="s">
        <v>106</v>
      </c>
      <c r="L432" s="168" t="s">
        <v>106</v>
      </c>
      <c r="M432" s="168" t="s">
        <v>205</v>
      </c>
      <c r="N432" s="168" t="s">
        <v>106</v>
      </c>
      <c r="O432" s="168" t="s">
        <v>106</v>
      </c>
      <c r="P432" s="168">
        <v>8639</v>
      </c>
      <c r="Q432" s="168">
        <v>9055</v>
      </c>
      <c r="R432" s="168">
        <v>334</v>
      </c>
      <c r="S432" s="168">
        <v>30558</v>
      </c>
      <c r="T432" s="168">
        <v>311</v>
      </c>
      <c r="U432" s="168">
        <v>1611</v>
      </c>
      <c r="V432" s="168">
        <v>768</v>
      </c>
      <c r="W432" s="168">
        <v>11842</v>
      </c>
      <c r="X432" s="168">
        <v>1674</v>
      </c>
      <c r="Y432" s="168">
        <v>30558</v>
      </c>
      <c r="Z432" s="168">
        <v>3</v>
      </c>
      <c r="AA432" s="168">
        <v>36</v>
      </c>
      <c r="AB432" s="168">
        <v>114</v>
      </c>
      <c r="AC432" s="168">
        <v>6.08</v>
      </c>
      <c r="AD432" s="168">
        <v>17.93</v>
      </c>
      <c r="AE432" s="168">
        <v>28.8</v>
      </c>
      <c r="AF432" s="168">
        <v>1611</v>
      </c>
      <c r="AG432" s="168">
        <v>31137</v>
      </c>
      <c r="AH432" s="168">
        <v>11895</v>
      </c>
      <c r="AI432" s="168">
        <v>29526</v>
      </c>
      <c r="AJ432" s="168">
        <v>18075</v>
      </c>
      <c r="AK432" s="8"/>
      <c r="AM432" s="6">
        <f t="shared" si="136"/>
        <v>30558</v>
      </c>
      <c r="AN432" s="4">
        <f t="shared" si="135"/>
        <v>11</v>
      </c>
    </row>
    <row r="433" spans="1:40" x14ac:dyDescent="0.2">
      <c r="A433" s="12" t="str">
        <f t="shared" si="137"/>
        <v>2011-12NOVEMBERRYF</v>
      </c>
      <c r="B433" s="12">
        <f>VLOOKUP(G433,'Selection Sheet'!$C$17:$E$33, 3, 0)</f>
        <v>2</v>
      </c>
      <c r="C433" s="167" t="s">
        <v>55</v>
      </c>
      <c r="D433" s="167" t="s">
        <v>130</v>
      </c>
      <c r="E433" s="167" t="s">
        <v>109</v>
      </c>
      <c r="F433" s="167" t="s">
        <v>31</v>
      </c>
      <c r="G433" s="167" t="s">
        <v>50</v>
      </c>
      <c r="H433" s="167" t="s">
        <v>49</v>
      </c>
      <c r="I433" s="168">
        <v>8973</v>
      </c>
      <c r="J433" s="168">
        <v>11581</v>
      </c>
      <c r="K433" s="168" t="s">
        <v>106</v>
      </c>
      <c r="L433" s="168" t="s">
        <v>106</v>
      </c>
      <c r="M433" s="168" t="s">
        <v>205</v>
      </c>
      <c r="N433" s="168" t="s">
        <v>106</v>
      </c>
      <c r="O433" s="168" t="s">
        <v>106</v>
      </c>
      <c r="P433" s="168">
        <v>11139</v>
      </c>
      <c r="Q433" s="168">
        <v>11563</v>
      </c>
      <c r="R433" s="168">
        <v>889</v>
      </c>
      <c r="S433" s="168">
        <v>38736</v>
      </c>
      <c r="T433" s="168">
        <v>229</v>
      </c>
      <c r="U433" s="168">
        <v>1728</v>
      </c>
      <c r="V433" s="168">
        <v>570</v>
      </c>
      <c r="W433" s="168">
        <v>10227</v>
      </c>
      <c r="X433" s="168">
        <v>0</v>
      </c>
      <c r="Y433" s="168">
        <v>38736</v>
      </c>
      <c r="Z433" s="168">
        <v>2</v>
      </c>
      <c r="AA433" s="168">
        <v>36</v>
      </c>
      <c r="AB433" s="168">
        <v>85</v>
      </c>
      <c r="AC433" s="168">
        <v>5.1000000000000005</v>
      </c>
      <c r="AD433" s="168">
        <v>17.400000000000002</v>
      </c>
      <c r="AE433" s="168">
        <v>27.2</v>
      </c>
      <c r="AF433" s="168">
        <v>1728</v>
      </c>
      <c r="AG433" s="168">
        <v>27137</v>
      </c>
      <c r="AH433" s="168">
        <v>11590</v>
      </c>
      <c r="AI433" s="168">
        <v>23921</v>
      </c>
      <c r="AJ433" s="168">
        <v>20531</v>
      </c>
      <c r="AK433" s="8"/>
      <c r="AM433" s="6">
        <f t="shared" si="136"/>
        <v>0</v>
      </c>
      <c r="AN433" s="4">
        <f t="shared" si="135"/>
        <v>11</v>
      </c>
    </row>
    <row r="434" spans="1:40" x14ac:dyDescent="0.2">
      <c r="A434" s="12" t="str">
        <f t="shared" si="137"/>
        <v>2011-12OCTOBERR1F</v>
      </c>
      <c r="B434" s="12">
        <f>VLOOKUP(G434,'Selection Sheet'!$C$17:$E$33, 3, 0)</f>
        <v>2</v>
      </c>
      <c r="C434" s="167" t="s">
        <v>55</v>
      </c>
      <c r="D434" s="167" t="s">
        <v>129</v>
      </c>
      <c r="E434" s="167" t="s">
        <v>104</v>
      </c>
      <c r="F434" s="167" t="s">
        <v>105</v>
      </c>
      <c r="G434" s="167" t="s">
        <v>35</v>
      </c>
      <c r="H434" s="167" t="s">
        <v>32</v>
      </c>
      <c r="I434" s="168">
        <v>491</v>
      </c>
      <c r="J434" s="168">
        <v>652</v>
      </c>
      <c r="K434" s="168" t="s">
        <v>106</v>
      </c>
      <c r="L434" s="168" t="s">
        <v>106</v>
      </c>
      <c r="M434" s="168" t="s">
        <v>205</v>
      </c>
      <c r="N434" s="168" t="s">
        <v>106</v>
      </c>
      <c r="O434" s="168" t="s">
        <v>106</v>
      </c>
      <c r="P434" s="168">
        <v>602</v>
      </c>
      <c r="Q434" s="168">
        <v>615</v>
      </c>
      <c r="R434" s="168">
        <v>22</v>
      </c>
      <c r="S434" s="168">
        <v>2139</v>
      </c>
      <c r="T434" s="168">
        <v>5</v>
      </c>
      <c r="U434" s="168">
        <v>142</v>
      </c>
      <c r="V434" s="168">
        <v>8</v>
      </c>
      <c r="W434" s="168">
        <v>498</v>
      </c>
      <c r="X434" s="168">
        <v>12</v>
      </c>
      <c r="Y434" s="168">
        <v>2139</v>
      </c>
      <c r="Z434" s="168">
        <v>3</v>
      </c>
      <c r="AA434" s="168">
        <v>6</v>
      </c>
      <c r="AB434" s="168">
        <v>8</v>
      </c>
      <c r="AC434" s="168">
        <v>6.28</v>
      </c>
      <c r="AD434" s="168">
        <v>17.350000000000001</v>
      </c>
      <c r="AE434" s="168">
        <v>23.05</v>
      </c>
      <c r="AF434" s="168">
        <v>142</v>
      </c>
      <c r="AG434" s="168">
        <v>1763</v>
      </c>
      <c r="AH434" s="168">
        <v>605</v>
      </c>
      <c r="AI434" s="168">
        <v>1621</v>
      </c>
      <c r="AJ434" s="168">
        <v>1123</v>
      </c>
      <c r="AK434" s="8"/>
      <c r="AM434" s="6">
        <f t="shared" si="136"/>
        <v>2139</v>
      </c>
      <c r="AN434" s="4">
        <f t="shared" si="135"/>
        <v>10</v>
      </c>
    </row>
    <row r="435" spans="1:40" x14ac:dyDescent="0.2">
      <c r="A435" s="12" t="str">
        <f t="shared" si="137"/>
        <v>2011-12OCTOBERRRU</v>
      </c>
      <c r="B435" s="12">
        <f>VLOOKUP(G435,'Selection Sheet'!$C$17:$E$33, 3, 0)</f>
        <v>4</v>
      </c>
      <c r="C435" s="167" t="s">
        <v>55</v>
      </c>
      <c r="D435" s="167" t="s">
        <v>129</v>
      </c>
      <c r="E435" s="167" t="s">
        <v>107</v>
      </c>
      <c r="F435" s="167" t="s">
        <v>108</v>
      </c>
      <c r="G435" s="167" t="s">
        <v>38</v>
      </c>
      <c r="H435" s="167" t="s">
        <v>37</v>
      </c>
      <c r="I435" s="168">
        <v>25162</v>
      </c>
      <c r="J435" s="168">
        <v>33343</v>
      </c>
      <c r="K435" s="168" t="s">
        <v>106</v>
      </c>
      <c r="L435" s="168" t="s">
        <v>106</v>
      </c>
      <c r="M435" s="168" t="s">
        <v>205</v>
      </c>
      <c r="N435" s="168" t="s">
        <v>106</v>
      </c>
      <c r="O435" s="168" t="s">
        <v>106</v>
      </c>
      <c r="P435" s="168">
        <v>32100</v>
      </c>
      <c r="Q435" s="168">
        <v>32352</v>
      </c>
      <c r="R435" s="168">
        <v>84</v>
      </c>
      <c r="S435" s="168">
        <v>126328</v>
      </c>
      <c r="T435" s="168">
        <v>400</v>
      </c>
      <c r="U435" s="168">
        <v>6431</v>
      </c>
      <c r="V435" s="168">
        <v>963</v>
      </c>
      <c r="W435" s="168">
        <v>18926</v>
      </c>
      <c r="X435" s="168">
        <v>3645</v>
      </c>
      <c r="Y435" s="168">
        <v>126328</v>
      </c>
      <c r="Z435" s="168">
        <v>0</v>
      </c>
      <c r="AA435" s="168">
        <v>2</v>
      </c>
      <c r="AB435" s="168">
        <v>50</v>
      </c>
      <c r="AC435" s="168">
        <v>5.6000000000000005</v>
      </c>
      <c r="AD435" s="168">
        <v>12.3</v>
      </c>
      <c r="AE435" s="168">
        <v>18.8</v>
      </c>
      <c r="AF435" s="168">
        <v>6431</v>
      </c>
      <c r="AG435" s="168">
        <v>94527</v>
      </c>
      <c r="AH435" s="168">
        <v>26619</v>
      </c>
      <c r="AI435" s="168">
        <v>88096</v>
      </c>
      <c r="AJ435" s="168">
        <v>68460</v>
      </c>
      <c r="AK435" s="8"/>
      <c r="AM435" s="6">
        <f t="shared" si="136"/>
        <v>126328</v>
      </c>
      <c r="AN435" s="4">
        <f t="shared" si="135"/>
        <v>10</v>
      </c>
    </row>
    <row r="436" spans="1:40" x14ac:dyDescent="0.2">
      <c r="A436" s="12" t="str">
        <f t="shared" si="137"/>
        <v>2011-12OCTOBERRX5</v>
      </c>
      <c r="B436" s="12">
        <f>VLOOKUP(G436,'Selection Sheet'!$C$17:$E$33, 3, 0)</f>
        <v>2</v>
      </c>
      <c r="C436" s="167" t="s">
        <v>55</v>
      </c>
      <c r="D436" s="167" t="s">
        <v>129</v>
      </c>
      <c r="E436" s="167" t="s">
        <v>109</v>
      </c>
      <c r="F436" s="167" t="s">
        <v>31</v>
      </c>
      <c r="G436" s="167" t="s">
        <v>30</v>
      </c>
      <c r="H436" s="167" t="s">
        <v>29</v>
      </c>
      <c r="I436" s="168">
        <v>6691</v>
      </c>
      <c r="J436" s="168">
        <v>8822</v>
      </c>
      <c r="K436" s="168" t="s">
        <v>106</v>
      </c>
      <c r="L436" s="168" t="s">
        <v>106</v>
      </c>
      <c r="M436" s="168" t="s">
        <v>205</v>
      </c>
      <c r="N436" s="168" t="s">
        <v>106</v>
      </c>
      <c r="O436" s="168" t="s">
        <v>106</v>
      </c>
      <c r="P436" s="168">
        <v>8460</v>
      </c>
      <c r="Q436" s="168">
        <v>8777</v>
      </c>
      <c r="R436" s="168">
        <v>214</v>
      </c>
      <c r="S436" s="168">
        <v>30874</v>
      </c>
      <c r="T436" s="168">
        <v>96</v>
      </c>
      <c r="U436" s="168">
        <v>1297</v>
      </c>
      <c r="V436" s="168">
        <v>170</v>
      </c>
      <c r="W436" s="168">
        <v>7320</v>
      </c>
      <c r="X436" s="168">
        <v>6</v>
      </c>
      <c r="Y436" s="168">
        <v>30874</v>
      </c>
      <c r="Z436" s="168">
        <v>1</v>
      </c>
      <c r="AA436" s="168">
        <v>4</v>
      </c>
      <c r="AB436" s="168">
        <v>47</v>
      </c>
      <c r="AC436" s="168">
        <v>5.48</v>
      </c>
      <c r="AD436" s="168">
        <v>14.6</v>
      </c>
      <c r="AE436" s="168">
        <v>21.900000000000002</v>
      </c>
      <c r="AF436" s="168">
        <v>1297</v>
      </c>
      <c r="AG436" s="168">
        <v>18337</v>
      </c>
      <c r="AH436" s="168">
        <v>7935</v>
      </c>
      <c r="AI436" s="168">
        <v>17468</v>
      </c>
      <c r="AJ436" s="168">
        <v>15179</v>
      </c>
      <c r="AK436" s="8"/>
      <c r="AM436" s="6">
        <f t="shared" si="136"/>
        <v>30874</v>
      </c>
      <c r="AN436" s="4">
        <f t="shared" si="135"/>
        <v>10</v>
      </c>
    </row>
    <row r="437" spans="1:40" x14ac:dyDescent="0.2">
      <c r="A437" s="12" t="str">
        <f t="shared" si="137"/>
        <v>2011-12OCTOBERRX6</v>
      </c>
      <c r="B437" s="12">
        <f>VLOOKUP(G437,'Selection Sheet'!$C$17:$E$33, 3, 0)</f>
        <v>1</v>
      </c>
      <c r="C437" s="167" t="s">
        <v>55</v>
      </c>
      <c r="D437" s="167" t="s">
        <v>129</v>
      </c>
      <c r="E437" s="167" t="s">
        <v>110</v>
      </c>
      <c r="F437" s="167" t="s">
        <v>111</v>
      </c>
      <c r="G437" s="167" t="s">
        <v>41</v>
      </c>
      <c r="H437" s="167" t="s">
        <v>40</v>
      </c>
      <c r="I437" s="168">
        <v>9558</v>
      </c>
      <c r="J437" s="168">
        <v>12547</v>
      </c>
      <c r="K437" s="168" t="s">
        <v>106</v>
      </c>
      <c r="L437" s="168" t="s">
        <v>106</v>
      </c>
      <c r="M437" s="168" t="s">
        <v>205</v>
      </c>
      <c r="N437" s="168" t="s">
        <v>106</v>
      </c>
      <c r="O437" s="168" t="s">
        <v>106</v>
      </c>
      <c r="P437" s="168">
        <v>12336</v>
      </c>
      <c r="Q437" s="168">
        <v>12545</v>
      </c>
      <c r="R437" s="168">
        <v>235</v>
      </c>
      <c r="S437" s="168">
        <v>39795</v>
      </c>
      <c r="T437" s="168">
        <v>140</v>
      </c>
      <c r="U437" s="168">
        <v>924</v>
      </c>
      <c r="V437" s="168">
        <v>281</v>
      </c>
      <c r="W437" s="168">
        <v>6240</v>
      </c>
      <c r="X437" s="168">
        <v>0</v>
      </c>
      <c r="Y437" s="168">
        <v>39795</v>
      </c>
      <c r="Z437" s="168">
        <v>1</v>
      </c>
      <c r="AA437" s="168">
        <v>1</v>
      </c>
      <c r="AB437" s="168">
        <v>24</v>
      </c>
      <c r="AC437" s="168">
        <v>5.4666666700000004</v>
      </c>
      <c r="AD437" s="168">
        <v>14.416666999999999</v>
      </c>
      <c r="AE437" s="168">
        <v>21.423333</v>
      </c>
      <c r="AF437" s="168">
        <v>924</v>
      </c>
      <c r="AG437" s="168">
        <v>27129</v>
      </c>
      <c r="AH437" s="168">
        <v>8778</v>
      </c>
      <c r="AI437" s="168">
        <v>27205</v>
      </c>
      <c r="AJ437" s="168">
        <v>25893</v>
      </c>
      <c r="AK437" s="8"/>
      <c r="AM437" s="6">
        <f t="shared" si="136"/>
        <v>0</v>
      </c>
      <c r="AN437" s="4">
        <f t="shared" si="135"/>
        <v>10</v>
      </c>
    </row>
    <row r="438" spans="1:40" x14ac:dyDescent="0.2">
      <c r="A438" s="12" t="str">
        <f t="shared" si="137"/>
        <v>2011-12OCTOBERRX7</v>
      </c>
      <c r="B438" s="12">
        <f>VLOOKUP(G438,'Selection Sheet'!$C$17:$E$33, 3, 0)</f>
        <v>1</v>
      </c>
      <c r="C438" s="167" t="s">
        <v>55</v>
      </c>
      <c r="D438" s="167" t="s">
        <v>129</v>
      </c>
      <c r="E438" s="167" t="s">
        <v>112</v>
      </c>
      <c r="F438" s="167" t="s">
        <v>113</v>
      </c>
      <c r="G438" s="167" t="s">
        <v>44</v>
      </c>
      <c r="H438" s="167" t="s">
        <v>43</v>
      </c>
      <c r="I438" s="168">
        <v>23394</v>
      </c>
      <c r="J438" s="168">
        <v>30225</v>
      </c>
      <c r="K438" s="168" t="s">
        <v>106</v>
      </c>
      <c r="L438" s="168" t="s">
        <v>106</v>
      </c>
      <c r="M438" s="168" t="s">
        <v>205</v>
      </c>
      <c r="N438" s="168" t="s">
        <v>106</v>
      </c>
      <c r="O438" s="168" t="s">
        <v>106</v>
      </c>
      <c r="P438" s="168">
        <v>28581</v>
      </c>
      <c r="Q438" s="168">
        <v>30017</v>
      </c>
      <c r="R438" s="168">
        <v>1162</v>
      </c>
      <c r="S438" s="168">
        <v>106962</v>
      </c>
      <c r="T438" s="168">
        <v>876</v>
      </c>
      <c r="U438" s="168">
        <v>2485</v>
      </c>
      <c r="V438" s="168">
        <v>873</v>
      </c>
      <c r="W438" s="168">
        <v>13924</v>
      </c>
      <c r="X438" s="168">
        <v>0</v>
      </c>
      <c r="Y438" s="168">
        <v>106962</v>
      </c>
      <c r="Z438" s="168">
        <v>1</v>
      </c>
      <c r="AA438" s="168">
        <v>4</v>
      </c>
      <c r="AB438" s="168">
        <v>11</v>
      </c>
      <c r="AC438" s="168">
        <v>4.87</v>
      </c>
      <c r="AD438" s="168">
        <v>14.05</v>
      </c>
      <c r="AE438" s="168">
        <v>28.05</v>
      </c>
      <c r="AF438" s="168">
        <v>2485</v>
      </c>
      <c r="AG438" s="168">
        <v>74479</v>
      </c>
      <c r="AH438" s="168">
        <v>14033</v>
      </c>
      <c r="AI438" s="168">
        <v>72855</v>
      </c>
      <c r="AJ438" s="168">
        <v>66382</v>
      </c>
      <c r="AK438" s="8"/>
      <c r="AM438" s="6">
        <f t="shared" si="136"/>
        <v>0</v>
      </c>
      <c r="AN438" s="4">
        <f t="shared" si="135"/>
        <v>10</v>
      </c>
    </row>
    <row r="439" spans="1:40" x14ac:dyDescent="0.2">
      <c r="A439" s="12" t="str">
        <f t="shared" si="137"/>
        <v>2011-12OCTOBERRX8</v>
      </c>
      <c r="B439" s="12">
        <f>VLOOKUP(G439,'Selection Sheet'!$C$17:$E$33, 3, 0)</f>
        <v>1</v>
      </c>
      <c r="C439" s="167" t="s">
        <v>55</v>
      </c>
      <c r="D439" s="167" t="s">
        <v>129</v>
      </c>
      <c r="E439" s="167" t="s">
        <v>114</v>
      </c>
      <c r="F439" s="167" t="s">
        <v>115</v>
      </c>
      <c r="G439" s="167" t="s">
        <v>54</v>
      </c>
      <c r="H439" s="167" t="s">
        <v>53</v>
      </c>
      <c r="I439" s="168">
        <v>15964</v>
      </c>
      <c r="J439" s="168">
        <v>21485</v>
      </c>
      <c r="K439" s="168" t="s">
        <v>106</v>
      </c>
      <c r="L439" s="168" t="s">
        <v>106</v>
      </c>
      <c r="M439" s="168" t="s">
        <v>205</v>
      </c>
      <c r="N439" s="168" t="s">
        <v>106</v>
      </c>
      <c r="O439" s="168" t="s">
        <v>106</v>
      </c>
      <c r="P439" s="168">
        <v>20957</v>
      </c>
      <c r="Q439" s="168">
        <v>21462</v>
      </c>
      <c r="R439" s="168">
        <v>1085</v>
      </c>
      <c r="S439" s="168">
        <v>65189</v>
      </c>
      <c r="T439" s="168">
        <v>303</v>
      </c>
      <c r="U439" s="168">
        <v>1765</v>
      </c>
      <c r="V439" s="168">
        <v>791</v>
      </c>
      <c r="W439" s="168">
        <v>9697</v>
      </c>
      <c r="X439" s="168">
        <v>903</v>
      </c>
      <c r="Y439" s="168">
        <v>65189</v>
      </c>
      <c r="Z439" s="168">
        <v>1</v>
      </c>
      <c r="AA439" s="168">
        <v>20</v>
      </c>
      <c r="AB439" s="168">
        <v>93</v>
      </c>
      <c r="AC439" s="168">
        <v>5.34</v>
      </c>
      <c r="AD439" s="168">
        <v>13.19</v>
      </c>
      <c r="AE439" s="168">
        <v>19.23</v>
      </c>
      <c r="AF439" s="168">
        <v>1765</v>
      </c>
      <c r="AG439" s="168">
        <v>49372</v>
      </c>
      <c r="AH439" s="168">
        <v>10996</v>
      </c>
      <c r="AI439" s="168">
        <v>47551</v>
      </c>
      <c r="AJ439" s="168">
        <v>41680</v>
      </c>
      <c r="AK439" s="8"/>
      <c r="AM439" s="6">
        <f t="shared" si="136"/>
        <v>65189</v>
      </c>
      <c r="AN439" s="4">
        <f t="shared" ref="AN439:AN502" si="138">MONTH(1&amp;D439)</f>
        <v>10</v>
      </c>
    </row>
    <row r="440" spans="1:40" x14ac:dyDescent="0.2">
      <c r="A440" s="12" t="str">
        <f t="shared" si="137"/>
        <v>2011-12OCTOBERRX9</v>
      </c>
      <c r="B440" s="12">
        <f>VLOOKUP(G440,'Selection Sheet'!$C$17:$E$33, 3, 0)</f>
        <v>3</v>
      </c>
      <c r="C440" s="167" t="s">
        <v>55</v>
      </c>
      <c r="D440" s="167" t="s">
        <v>129</v>
      </c>
      <c r="E440" s="167" t="s">
        <v>116</v>
      </c>
      <c r="F440" s="167" t="s">
        <v>117</v>
      </c>
      <c r="G440" s="167" t="s">
        <v>24</v>
      </c>
      <c r="H440" s="167" t="s">
        <v>23</v>
      </c>
      <c r="I440" s="168">
        <v>13711</v>
      </c>
      <c r="J440" s="168">
        <v>18444</v>
      </c>
      <c r="K440" s="168" t="s">
        <v>106</v>
      </c>
      <c r="L440" s="168" t="s">
        <v>106</v>
      </c>
      <c r="M440" s="168" t="s">
        <v>205</v>
      </c>
      <c r="N440" s="168" t="s">
        <v>106</v>
      </c>
      <c r="O440" s="168" t="s">
        <v>106</v>
      </c>
      <c r="P440" s="168">
        <v>16751</v>
      </c>
      <c r="Q440" s="168">
        <v>18408</v>
      </c>
      <c r="R440" s="168">
        <v>1218</v>
      </c>
      <c r="S440" s="168">
        <v>63996</v>
      </c>
      <c r="T440" s="168">
        <v>110</v>
      </c>
      <c r="U440" s="168">
        <v>3757</v>
      </c>
      <c r="V440" s="168">
        <v>822</v>
      </c>
      <c r="W440" s="168">
        <v>14117</v>
      </c>
      <c r="X440" s="168">
        <v>41</v>
      </c>
      <c r="Y440" s="168">
        <v>63996</v>
      </c>
      <c r="Z440" s="168">
        <v>2</v>
      </c>
      <c r="AA440" s="168">
        <v>43</v>
      </c>
      <c r="AB440" s="168">
        <v>86</v>
      </c>
      <c r="AC440" s="168">
        <v>6.1166666667000005</v>
      </c>
      <c r="AD440" s="168">
        <v>21.383333332999999</v>
      </c>
      <c r="AE440" s="168">
        <v>39.1</v>
      </c>
      <c r="AF440" s="168">
        <v>3757</v>
      </c>
      <c r="AG440" s="168">
        <v>49385</v>
      </c>
      <c r="AH440" s="168">
        <v>18105</v>
      </c>
      <c r="AI440" s="168">
        <v>45519</v>
      </c>
      <c r="AJ440" s="168">
        <v>31403</v>
      </c>
      <c r="AK440" s="8"/>
      <c r="AM440" s="6">
        <f t="shared" si="136"/>
        <v>63996</v>
      </c>
      <c r="AN440" s="4">
        <f t="shared" si="138"/>
        <v>10</v>
      </c>
    </row>
    <row r="441" spans="1:40" x14ac:dyDescent="0.2">
      <c r="A441" s="12" t="str">
        <f t="shared" si="137"/>
        <v>2011-12OCTOBERRYA</v>
      </c>
      <c r="B441" s="12">
        <f>VLOOKUP(G441,'Selection Sheet'!$C$17:$E$33, 3, 0)</f>
        <v>3</v>
      </c>
      <c r="C441" s="167" t="s">
        <v>55</v>
      </c>
      <c r="D441" s="167" t="s">
        <v>129</v>
      </c>
      <c r="E441" s="167" t="s">
        <v>118</v>
      </c>
      <c r="F441" s="167" t="s">
        <v>119</v>
      </c>
      <c r="G441" s="167" t="s">
        <v>52</v>
      </c>
      <c r="H441" s="167" t="s">
        <v>51</v>
      </c>
      <c r="I441" s="168">
        <v>24132</v>
      </c>
      <c r="J441" s="168">
        <v>31818</v>
      </c>
      <c r="K441" s="168" t="s">
        <v>106</v>
      </c>
      <c r="L441" s="168" t="s">
        <v>106</v>
      </c>
      <c r="M441" s="168" t="s">
        <v>205</v>
      </c>
      <c r="N441" s="168" t="s">
        <v>106</v>
      </c>
      <c r="O441" s="168" t="s">
        <v>106</v>
      </c>
      <c r="P441" s="168">
        <v>31189</v>
      </c>
      <c r="Q441" s="168">
        <v>31818</v>
      </c>
      <c r="R441" s="168">
        <v>1000</v>
      </c>
      <c r="S441" s="168">
        <v>68888</v>
      </c>
      <c r="T441" s="168">
        <v>534</v>
      </c>
      <c r="U441" s="168">
        <v>3853</v>
      </c>
      <c r="V441" s="168">
        <v>867</v>
      </c>
      <c r="W441" s="168">
        <v>18387</v>
      </c>
      <c r="X441" s="168">
        <v>0</v>
      </c>
      <c r="Y441" s="168">
        <v>68888</v>
      </c>
      <c r="Z441" s="168">
        <v>1</v>
      </c>
      <c r="AA441" s="168">
        <v>12</v>
      </c>
      <c r="AB441" s="168">
        <v>55</v>
      </c>
      <c r="AC441" s="168">
        <v>5.58</v>
      </c>
      <c r="AD441" s="168">
        <v>14.05</v>
      </c>
      <c r="AE441" s="168">
        <v>21.7</v>
      </c>
      <c r="AF441" s="168">
        <v>3853</v>
      </c>
      <c r="AG441" s="168">
        <v>61039</v>
      </c>
      <c r="AH441" s="168">
        <v>18771</v>
      </c>
      <c r="AI441" s="168">
        <v>57186</v>
      </c>
      <c r="AJ441" s="168">
        <v>45362</v>
      </c>
      <c r="AK441" s="8"/>
      <c r="AM441" s="6">
        <f t="shared" si="136"/>
        <v>0</v>
      </c>
      <c r="AN441" s="4">
        <f t="shared" si="138"/>
        <v>10</v>
      </c>
    </row>
    <row r="442" spans="1:40" x14ac:dyDescent="0.2">
      <c r="A442" s="12" t="str">
        <f t="shared" si="137"/>
        <v>2011-12OCTOBERRYC</v>
      </c>
      <c r="B442" s="12">
        <f>VLOOKUP(G442,'Selection Sheet'!$C$17:$E$33, 3, 0)</f>
        <v>3</v>
      </c>
      <c r="C442" s="167" t="s">
        <v>55</v>
      </c>
      <c r="D442" s="167" t="s">
        <v>129</v>
      </c>
      <c r="E442" s="167" t="s">
        <v>120</v>
      </c>
      <c r="F442" s="167" t="s">
        <v>121</v>
      </c>
      <c r="G442" s="167" t="s">
        <v>27</v>
      </c>
      <c r="H442" s="167" t="s">
        <v>26</v>
      </c>
      <c r="I442" s="168">
        <v>14824</v>
      </c>
      <c r="J442" s="168">
        <v>19103</v>
      </c>
      <c r="K442" s="168" t="s">
        <v>106</v>
      </c>
      <c r="L442" s="168" t="s">
        <v>106</v>
      </c>
      <c r="M442" s="168" t="s">
        <v>205</v>
      </c>
      <c r="N442" s="168" t="s">
        <v>106</v>
      </c>
      <c r="O442" s="168" t="s">
        <v>106</v>
      </c>
      <c r="P442" s="168">
        <v>17953</v>
      </c>
      <c r="Q442" s="168">
        <v>18911</v>
      </c>
      <c r="R442" s="168">
        <v>877</v>
      </c>
      <c r="S442" s="168">
        <v>74668</v>
      </c>
      <c r="T442" s="168">
        <v>229</v>
      </c>
      <c r="U442" s="168">
        <v>2309</v>
      </c>
      <c r="V442" s="168">
        <v>1110</v>
      </c>
      <c r="W442" s="168">
        <v>21502</v>
      </c>
      <c r="X442" s="168">
        <v>0</v>
      </c>
      <c r="Y442" s="168">
        <v>74668</v>
      </c>
      <c r="Z442" s="168">
        <v>3</v>
      </c>
      <c r="AA442" s="168">
        <v>17</v>
      </c>
      <c r="AB442" s="168">
        <v>52</v>
      </c>
      <c r="AC442" s="168">
        <v>4.5200000000000005</v>
      </c>
      <c r="AD442" s="168">
        <v>15.68</v>
      </c>
      <c r="AE442" s="168">
        <v>24.47</v>
      </c>
      <c r="AF442" s="168">
        <v>2309</v>
      </c>
      <c r="AG442" s="168">
        <v>56250</v>
      </c>
      <c r="AH442" s="168">
        <v>24756</v>
      </c>
      <c r="AI442" s="168">
        <v>53946</v>
      </c>
      <c r="AJ442" s="168">
        <v>38062</v>
      </c>
      <c r="AK442" s="8"/>
      <c r="AM442" s="6">
        <f t="shared" si="136"/>
        <v>0</v>
      </c>
      <c r="AN442" s="4">
        <f t="shared" si="138"/>
        <v>10</v>
      </c>
    </row>
    <row r="443" spans="1:40" x14ac:dyDescent="0.2">
      <c r="A443" s="12" t="str">
        <f t="shared" si="137"/>
        <v>2011-12OCTOBERRYD</v>
      </c>
      <c r="B443" s="12">
        <f>VLOOKUP(G443,'Selection Sheet'!$C$17:$E$33, 3, 0)</f>
        <v>2</v>
      </c>
      <c r="C443" s="167" t="s">
        <v>55</v>
      </c>
      <c r="D443" s="167" t="s">
        <v>129</v>
      </c>
      <c r="E443" s="167" t="s">
        <v>122</v>
      </c>
      <c r="F443" s="167" t="s">
        <v>123</v>
      </c>
      <c r="G443" s="167" t="s">
        <v>48</v>
      </c>
      <c r="H443" s="167" t="s">
        <v>47</v>
      </c>
      <c r="I443" s="168">
        <v>15668</v>
      </c>
      <c r="J443" s="168">
        <v>20245</v>
      </c>
      <c r="K443" s="168" t="s">
        <v>106</v>
      </c>
      <c r="L443" s="168" t="s">
        <v>106</v>
      </c>
      <c r="M443" s="168" t="s">
        <v>205</v>
      </c>
      <c r="N443" s="168" t="s">
        <v>106</v>
      </c>
      <c r="O443" s="168" t="s">
        <v>106</v>
      </c>
      <c r="P443" s="168">
        <v>19867</v>
      </c>
      <c r="Q443" s="168">
        <v>20245</v>
      </c>
      <c r="R443" s="168">
        <v>474</v>
      </c>
      <c r="S443" s="168">
        <v>48183</v>
      </c>
      <c r="T443" s="168">
        <v>240</v>
      </c>
      <c r="U443" s="168">
        <v>2152</v>
      </c>
      <c r="V443" s="168">
        <v>824</v>
      </c>
      <c r="W443" s="168">
        <v>15256</v>
      </c>
      <c r="X443" s="168">
        <v>0</v>
      </c>
      <c r="Y443" s="168">
        <v>48183</v>
      </c>
      <c r="Z443" s="168">
        <v>3</v>
      </c>
      <c r="AA443" s="168">
        <v>26</v>
      </c>
      <c r="AB443" s="168">
        <v>69</v>
      </c>
      <c r="AC443" s="168">
        <v>5.38</v>
      </c>
      <c r="AD443" s="168">
        <v>15.48</v>
      </c>
      <c r="AE443" s="168">
        <v>24.07</v>
      </c>
      <c r="AF443" s="168">
        <v>2152</v>
      </c>
      <c r="AG443" s="168">
        <v>48225</v>
      </c>
      <c r="AH443" s="168">
        <v>17407</v>
      </c>
      <c r="AI443" s="168">
        <v>46073</v>
      </c>
      <c r="AJ443" s="168">
        <v>34587</v>
      </c>
      <c r="AK443" s="8"/>
      <c r="AM443" s="6">
        <f t="shared" ref="AM443:AM506" si="139">SUMIFS($Y443,$X443,"&gt;0",$C443,$C443,$D443,$D443,$B443,$B443)</f>
        <v>0</v>
      </c>
      <c r="AN443" s="4">
        <f t="shared" si="138"/>
        <v>10</v>
      </c>
    </row>
    <row r="444" spans="1:40" x14ac:dyDescent="0.2">
      <c r="A444" s="12" t="str">
        <f t="shared" si="137"/>
        <v>2011-12OCTOBERRYE</v>
      </c>
      <c r="B444" s="12">
        <f>VLOOKUP(G444,'Selection Sheet'!$C$17:$E$33, 3, 0)</f>
        <v>2</v>
      </c>
      <c r="C444" s="167" t="s">
        <v>55</v>
      </c>
      <c r="D444" s="167" t="s">
        <v>129</v>
      </c>
      <c r="E444" s="167" t="s">
        <v>104</v>
      </c>
      <c r="F444" s="167" t="s">
        <v>105</v>
      </c>
      <c r="G444" s="167" t="s">
        <v>46</v>
      </c>
      <c r="H444" s="167" t="s">
        <v>45</v>
      </c>
      <c r="I444" s="168">
        <v>6904</v>
      </c>
      <c r="J444" s="168">
        <v>9072</v>
      </c>
      <c r="K444" s="168" t="s">
        <v>106</v>
      </c>
      <c r="L444" s="168" t="s">
        <v>106</v>
      </c>
      <c r="M444" s="168" t="s">
        <v>205</v>
      </c>
      <c r="N444" s="168" t="s">
        <v>106</v>
      </c>
      <c r="O444" s="168" t="s">
        <v>106</v>
      </c>
      <c r="P444" s="168">
        <v>8609</v>
      </c>
      <c r="Q444" s="168">
        <v>9060</v>
      </c>
      <c r="R444" s="168">
        <v>329</v>
      </c>
      <c r="S444" s="168">
        <v>31747</v>
      </c>
      <c r="T444" s="168">
        <v>216</v>
      </c>
      <c r="U444" s="168">
        <v>1619</v>
      </c>
      <c r="V444" s="168">
        <v>781</v>
      </c>
      <c r="W444" s="168">
        <v>12310</v>
      </c>
      <c r="X444" s="168">
        <v>1410</v>
      </c>
      <c r="Y444" s="168">
        <v>31747</v>
      </c>
      <c r="Z444" s="168">
        <v>3</v>
      </c>
      <c r="AA444" s="168">
        <v>29</v>
      </c>
      <c r="AB444" s="168">
        <v>100</v>
      </c>
      <c r="AC444" s="168">
        <v>6.05</v>
      </c>
      <c r="AD444" s="168">
        <v>18.53</v>
      </c>
      <c r="AE444" s="168">
        <v>30.25</v>
      </c>
      <c r="AF444" s="168">
        <v>1619</v>
      </c>
      <c r="AG444" s="168">
        <v>32627</v>
      </c>
      <c r="AH444" s="168">
        <v>12317</v>
      </c>
      <c r="AI444" s="168">
        <v>31008</v>
      </c>
      <c r="AJ444" s="168">
        <v>19189</v>
      </c>
      <c r="AK444" s="8"/>
      <c r="AM444" s="6">
        <f t="shared" si="139"/>
        <v>31747</v>
      </c>
      <c r="AN444" s="4">
        <f t="shared" si="138"/>
        <v>10</v>
      </c>
    </row>
    <row r="445" spans="1:40" x14ac:dyDescent="0.2">
      <c r="A445" s="12" t="str">
        <f t="shared" si="137"/>
        <v>2011-12OCTOBERRYF</v>
      </c>
      <c r="B445" s="12">
        <f>VLOOKUP(G445,'Selection Sheet'!$C$17:$E$33, 3, 0)</f>
        <v>2</v>
      </c>
      <c r="C445" s="167" t="s">
        <v>55</v>
      </c>
      <c r="D445" s="167" t="s">
        <v>129</v>
      </c>
      <c r="E445" s="167" t="s">
        <v>109</v>
      </c>
      <c r="F445" s="167" t="s">
        <v>31</v>
      </c>
      <c r="G445" s="167" t="s">
        <v>50</v>
      </c>
      <c r="H445" s="167" t="s">
        <v>49</v>
      </c>
      <c r="I445" s="168">
        <v>9235</v>
      </c>
      <c r="J445" s="168">
        <v>12241</v>
      </c>
      <c r="K445" s="168" t="s">
        <v>106</v>
      </c>
      <c r="L445" s="168" t="s">
        <v>106</v>
      </c>
      <c r="M445" s="168" t="s">
        <v>205</v>
      </c>
      <c r="N445" s="168" t="s">
        <v>106</v>
      </c>
      <c r="O445" s="168" t="s">
        <v>106</v>
      </c>
      <c r="P445" s="168">
        <v>11703</v>
      </c>
      <c r="Q445" s="168">
        <v>12214</v>
      </c>
      <c r="R445" s="168">
        <v>1052</v>
      </c>
      <c r="S445" s="168">
        <v>41304</v>
      </c>
      <c r="T445" s="168">
        <v>259</v>
      </c>
      <c r="U445" s="168">
        <v>1873</v>
      </c>
      <c r="V445" s="168">
        <v>562</v>
      </c>
      <c r="W445" s="168">
        <v>10273</v>
      </c>
      <c r="X445" s="168">
        <v>0</v>
      </c>
      <c r="Y445" s="168">
        <v>41304</v>
      </c>
      <c r="Z445" s="168">
        <v>2</v>
      </c>
      <c r="AA445" s="168">
        <v>39</v>
      </c>
      <c r="AB445" s="168">
        <v>89</v>
      </c>
      <c r="AC445" s="168">
        <v>5.3</v>
      </c>
      <c r="AD445" s="168">
        <v>18</v>
      </c>
      <c r="AE445" s="168">
        <v>27.5</v>
      </c>
      <c r="AF445" s="168">
        <v>1873</v>
      </c>
      <c r="AG445" s="168">
        <v>29109</v>
      </c>
      <c r="AH445" s="168">
        <v>11799</v>
      </c>
      <c r="AI445" s="168">
        <v>25562</v>
      </c>
      <c r="AJ445" s="168">
        <v>22113</v>
      </c>
      <c r="AK445" s="8"/>
      <c r="AM445" s="6">
        <f t="shared" si="139"/>
        <v>0</v>
      </c>
      <c r="AN445" s="4">
        <f t="shared" si="138"/>
        <v>10</v>
      </c>
    </row>
    <row r="446" spans="1:40" x14ac:dyDescent="0.2">
      <c r="A446" s="12" t="str">
        <f t="shared" si="137"/>
        <v>2011-12SEPTEMBERR1F</v>
      </c>
      <c r="B446" s="12">
        <f>VLOOKUP(G446,'Selection Sheet'!$C$17:$E$33, 3, 0)</f>
        <v>2</v>
      </c>
      <c r="C446" s="167" t="s">
        <v>55</v>
      </c>
      <c r="D446" s="167" t="s">
        <v>128</v>
      </c>
      <c r="E446" s="167" t="s">
        <v>104</v>
      </c>
      <c r="F446" s="167" t="s">
        <v>105</v>
      </c>
      <c r="G446" s="167" t="s">
        <v>35</v>
      </c>
      <c r="H446" s="167" t="s">
        <v>32</v>
      </c>
      <c r="I446" s="168">
        <v>419</v>
      </c>
      <c r="J446" s="168">
        <v>548</v>
      </c>
      <c r="K446" s="168" t="s">
        <v>106</v>
      </c>
      <c r="L446" s="168" t="s">
        <v>106</v>
      </c>
      <c r="M446" s="168" t="s">
        <v>205</v>
      </c>
      <c r="N446" s="168" t="s">
        <v>106</v>
      </c>
      <c r="O446" s="168" t="s">
        <v>106</v>
      </c>
      <c r="P446" s="168">
        <v>503</v>
      </c>
      <c r="Q446" s="168">
        <v>515</v>
      </c>
      <c r="R446" s="168">
        <v>20</v>
      </c>
      <c r="S446" s="168">
        <v>2039</v>
      </c>
      <c r="T446" s="168">
        <v>11</v>
      </c>
      <c r="U446" s="168">
        <v>177</v>
      </c>
      <c r="V446" s="168">
        <v>9</v>
      </c>
      <c r="W446" s="168">
        <v>419</v>
      </c>
      <c r="X446" s="168">
        <v>7</v>
      </c>
      <c r="Y446" s="168">
        <v>2039</v>
      </c>
      <c r="Z446" s="168">
        <v>4</v>
      </c>
      <c r="AA446" s="168">
        <v>7</v>
      </c>
      <c r="AB446" s="168">
        <v>8</v>
      </c>
      <c r="AC446" s="168">
        <v>5.6000000000000005</v>
      </c>
      <c r="AD446" s="168">
        <v>11.700000000000001</v>
      </c>
      <c r="AE446" s="168">
        <v>16.399999999999999</v>
      </c>
      <c r="AF446" s="168">
        <v>177</v>
      </c>
      <c r="AG446" s="168">
        <v>1666</v>
      </c>
      <c r="AH446" s="168">
        <v>444</v>
      </c>
      <c r="AI446" s="168">
        <v>1489</v>
      </c>
      <c r="AJ446" s="168">
        <v>1070</v>
      </c>
      <c r="AK446" s="8"/>
      <c r="AM446" s="6">
        <f t="shared" si="139"/>
        <v>2039</v>
      </c>
      <c r="AN446" s="4">
        <f t="shared" si="138"/>
        <v>9</v>
      </c>
    </row>
    <row r="447" spans="1:40" x14ac:dyDescent="0.2">
      <c r="A447" s="12" t="str">
        <f t="shared" si="137"/>
        <v>2011-12SEPTEMBERRRU</v>
      </c>
      <c r="B447" s="12">
        <f>VLOOKUP(G447,'Selection Sheet'!$C$17:$E$33, 3, 0)</f>
        <v>4</v>
      </c>
      <c r="C447" s="167" t="s">
        <v>55</v>
      </c>
      <c r="D447" s="167" t="s">
        <v>128</v>
      </c>
      <c r="E447" s="167" t="s">
        <v>107</v>
      </c>
      <c r="F447" s="167" t="s">
        <v>108</v>
      </c>
      <c r="G447" s="167" t="s">
        <v>38</v>
      </c>
      <c r="H447" s="167" t="s">
        <v>37</v>
      </c>
      <c r="I447" s="168">
        <v>23235</v>
      </c>
      <c r="J447" s="168">
        <v>31595</v>
      </c>
      <c r="K447" s="168" t="s">
        <v>106</v>
      </c>
      <c r="L447" s="168" t="s">
        <v>106</v>
      </c>
      <c r="M447" s="168" t="s">
        <v>205</v>
      </c>
      <c r="N447" s="168" t="s">
        <v>106</v>
      </c>
      <c r="O447" s="168" t="s">
        <v>106</v>
      </c>
      <c r="P447" s="168">
        <v>30362</v>
      </c>
      <c r="Q447" s="168">
        <v>30609</v>
      </c>
      <c r="R447" s="168">
        <v>66</v>
      </c>
      <c r="S447" s="168">
        <v>120887</v>
      </c>
      <c r="T447" s="168">
        <v>370</v>
      </c>
      <c r="U447" s="168">
        <v>6107</v>
      </c>
      <c r="V447" s="168">
        <v>931</v>
      </c>
      <c r="W447" s="168">
        <v>18390</v>
      </c>
      <c r="X447" s="168">
        <v>3542</v>
      </c>
      <c r="Y447" s="168">
        <v>120887</v>
      </c>
      <c r="Z447" s="168">
        <v>0</v>
      </c>
      <c r="AA447" s="168">
        <v>2</v>
      </c>
      <c r="AB447" s="168">
        <v>39</v>
      </c>
      <c r="AC447" s="168">
        <v>5.8</v>
      </c>
      <c r="AD447" s="168">
        <v>12.6</v>
      </c>
      <c r="AE447" s="168">
        <v>19.2</v>
      </c>
      <c r="AF447" s="168">
        <v>6107</v>
      </c>
      <c r="AG447" s="168">
        <v>90003</v>
      </c>
      <c r="AH447" s="168">
        <v>23394</v>
      </c>
      <c r="AI447" s="168">
        <v>83896</v>
      </c>
      <c r="AJ447" s="168">
        <v>64884</v>
      </c>
      <c r="AK447" s="8"/>
      <c r="AM447" s="6">
        <f t="shared" si="139"/>
        <v>120887</v>
      </c>
      <c r="AN447" s="4">
        <f t="shared" si="138"/>
        <v>9</v>
      </c>
    </row>
    <row r="448" spans="1:40" x14ac:dyDescent="0.2">
      <c r="A448" s="12" t="str">
        <f t="shared" si="137"/>
        <v>2011-12SEPTEMBERRX5</v>
      </c>
      <c r="B448" s="12">
        <f>VLOOKUP(G448,'Selection Sheet'!$C$17:$E$33, 3, 0)</f>
        <v>2</v>
      </c>
      <c r="C448" s="167" t="s">
        <v>55</v>
      </c>
      <c r="D448" s="167" t="s">
        <v>128</v>
      </c>
      <c r="E448" s="167" t="s">
        <v>109</v>
      </c>
      <c r="F448" s="167" t="s">
        <v>31</v>
      </c>
      <c r="G448" s="167" t="s">
        <v>30</v>
      </c>
      <c r="H448" s="167" t="s">
        <v>29</v>
      </c>
      <c r="I448" s="168">
        <v>6410</v>
      </c>
      <c r="J448" s="168">
        <v>8494</v>
      </c>
      <c r="K448" s="168" t="s">
        <v>106</v>
      </c>
      <c r="L448" s="168" t="s">
        <v>106</v>
      </c>
      <c r="M448" s="168" t="s">
        <v>205</v>
      </c>
      <c r="N448" s="168" t="s">
        <v>106</v>
      </c>
      <c r="O448" s="168" t="s">
        <v>106</v>
      </c>
      <c r="P448" s="168">
        <v>8126</v>
      </c>
      <c r="Q448" s="168">
        <v>8438</v>
      </c>
      <c r="R448" s="168">
        <v>201</v>
      </c>
      <c r="S448" s="168">
        <v>29138</v>
      </c>
      <c r="T448" s="168">
        <v>82</v>
      </c>
      <c r="U448" s="168">
        <v>1134</v>
      </c>
      <c r="V448" s="168">
        <v>143</v>
      </c>
      <c r="W448" s="168">
        <v>6788</v>
      </c>
      <c r="X448" s="168">
        <v>24</v>
      </c>
      <c r="Y448" s="168">
        <v>29138</v>
      </c>
      <c r="Z448" s="168">
        <v>1</v>
      </c>
      <c r="AA448" s="168">
        <v>4</v>
      </c>
      <c r="AB448" s="168">
        <v>52</v>
      </c>
      <c r="AC448" s="168">
        <v>5.5</v>
      </c>
      <c r="AD448" s="168">
        <v>14.58</v>
      </c>
      <c r="AE448" s="168">
        <v>21.1</v>
      </c>
      <c r="AF448" s="168">
        <v>1134</v>
      </c>
      <c r="AG448" s="168">
        <v>17658</v>
      </c>
      <c r="AH448" s="168">
        <v>7574</v>
      </c>
      <c r="AI448" s="168">
        <v>16931</v>
      </c>
      <c r="AJ448" s="168">
        <v>14990</v>
      </c>
      <c r="AK448" s="8"/>
      <c r="AM448" s="6">
        <f t="shared" si="139"/>
        <v>29138</v>
      </c>
      <c r="AN448" s="4">
        <f t="shared" si="138"/>
        <v>9</v>
      </c>
    </row>
    <row r="449" spans="1:40" x14ac:dyDescent="0.2">
      <c r="A449" s="12" t="str">
        <f t="shared" si="137"/>
        <v>2011-12SEPTEMBERRX6</v>
      </c>
      <c r="B449" s="12">
        <f>VLOOKUP(G449,'Selection Sheet'!$C$17:$E$33, 3, 0)</f>
        <v>1</v>
      </c>
      <c r="C449" s="167" t="s">
        <v>55</v>
      </c>
      <c r="D449" s="167" t="s">
        <v>128</v>
      </c>
      <c r="E449" s="167" t="s">
        <v>110</v>
      </c>
      <c r="F449" s="167" t="s">
        <v>111</v>
      </c>
      <c r="G449" s="167" t="s">
        <v>41</v>
      </c>
      <c r="H449" s="167" t="s">
        <v>40</v>
      </c>
      <c r="I449" s="168">
        <v>9123</v>
      </c>
      <c r="J449" s="168">
        <v>11901</v>
      </c>
      <c r="K449" s="168" t="s">
        <v>106</v>
      </c>
      <c r="L449" s="168" t="s">
        <v>106</v>
      </c>
      <c r="M449" s="168" t="s">
        <v>205</v>
      </c>
      <c r="N449" s="168" t="s">
        <v>106</v>
      </c>
      <c r="O449" s="168" t="s">
        <v>106</v>
      </c>
      <c r="P449" s="168">
        <v>11684</v>
      </c>
      <c r="Q449" s="168">
        <v>11896</v>
      </c>
      <c r="R449" s="168">
        <v>390</v>
      </c>
      <c r="S449" s="168">
        <v>38417</v>
      </c>
      <c r="T449" s="168">
        <v>157</v>
      </c>
      <c r="U449" s="168">
        <v>846</v>
      </c>
      <c r="V449" s="168">
        <v>330</v>
      </c>
      <c r="W449" s="168">
        <v>5636</v>
      </c>
      <c r="X449" s="168">
        <v>0</v>
      </c>
      <c r="Y449" s="168">
        <v>38417</v>
      </c>
      <c r="Z449" s="168">
        <v>1</v>
      </c>
      <c r="AA449" s="168">
        <v>1</v>
      </c>
      <c r="AB449" s="168">
        <v>37</v>
      </c>
      <c r="AC449" s="168">
        <v>5.483333333</v>
      </c>
      <c r="AD449" s="168">
        <v>14.535</v>
      </c>
      <c r="AE449" s="168">
        <v>22.324000000000002</v>
      </c>
      <c r="AF449" s="168">
        <v>846</v>
      </c>
      <c r="AG449" s="168">
        <v>25388</v>
      </c>
      <c r="AH449" s="168">
        <v>8043</v>
      </c>
      <c r="AI449" s="168">
        <v>25415</v>
      </c>
      <c r="AJ449" s="168">
        <v>24554</v>
      </c>
      <c r="AK449" s="8"/>
      <c r="AM449" s="6">
        <f t="shared" si="139"/>
        <v>0</v>
      </c>
      <c r="AN449" s="4">
        <f t="shared" si="138"/>
        <v>9</v>
      </c>
    </row>
    <row r="450" spans="1:40" x14ac:dyDescent="0.2">
      <c r="A450" s="12" t="str">
        <f t="shared" si="137"/>
        <v>2011-12SEPTEMBERRX7</v>
      </c>
      <c r="B450" s="12">
        <f>VLOOKUP(G450,'Selection Sheet'!$C$17:$E$33, 3, 0)</f>
        <v>1</v>
      </c>
      <c r="C450" s="167" t="s">
        <v>55</v>
      </c>
      <c r="D450" s="167" t="s">
        <v>128</v>
      </c>
      <c r="E450" s="167" t="s">
        <v>112</v>
      </c>
      <c r="F450" s="167" t="s">
        <v>113</v>
      </c>
      <c r="G450" s="167" t="s">
        <v>44</v>
      </c>
      <c r="H450" s="167" t="s">
        <v>43</v>
      </c>
      <c r="I450" s="168">
        <v>21930</v>
      </c>
      <c r="J450" s="168">
        <v>28110</v>
      </c>
      <c r="K450" s="168" t="s">
        <v>106</v>
      </c>
      <c r="L450" s="168" t="s">
        <v>106</v>
      </c>
      <c r="M450" s="168" t="s">
        <v>205</v>
      </c>
      <c r="N450" s="168" t="s">
        <v>106</v>
      </c>
      <c r="O450" s="168" t="s">
        <v>106</v>
      </c>
      <c r="P450" s="168">
        <v>26545</v>
      </c>
      <c r="Q450" s="168">
        <v>27814</v>
      </c>
      <c r="R450" s="168">
        <v>1009</v>
      </c>
      <c r="S450" s="168">
        <v>100699</v>
      </c>
      <c r="T450" s="168">
        <v>847</v>
      </c>
      <c r="U450" s="168">
        <v>2253</v>
      </c>
      <c r="V450" s="168">
        <v>815</v>
      </c>
      <c r="W450" s="168">
        <v>13057</v>
      </c>
      <c r="X450" s="168">
        <v>0</v>
      </c>
      <c r="Y450" s="168">
        <v>100699</v>
      </c>
      <c r="Z450" s="168">
        <v>1</v>
      </c>
      <c r="AA450" s="168">
        <v>4</v>
      </c>
      <c r="AB450" s="168">
        <v>8</v>
      </c>
      <c r="AC450" s="168">
        <v>4.82</v>
      </c>
      <c r="AD450" s="168">
        <v>14.07</v>
      </c>
      <c r="AE450" s="168">
        <v>27.650000000000002</v>
      </c>
      <c r="AF450" s="168">
        <v>2253</v>
      </c>
      <c r="AG450" s="168">
        <v>70425</v>
      </c>
      <c r="AH450" s="168">
        <v>13456</v>
      </c>
      <c r="AI450" s="168">
        <v>68842</v>
      </c>
      <c r="AJ450" s="168">
        <v>63305</v>
      </c>
      <c r="AK450" s="8"/>
      <c r="AM450" s="6">
        <f t="shared" si="139"/>
        <v>0</v>
      </c>
      <c r="AN450" s="4">
        <f t="shared" si="138"/>
        <v>9</v>
      </c>
    </row>
    <row r="451" spans="1:40" x14ac:dyDescent="0.2">
      <c r="A451" s="12" t="str">
        <f t="shared" si="137"/>
        <v>2011-12SEPTEMBERRX8</v>
      </c>
      <c r="B451" s="12">
        <f>VLOOKUP(G451,'Selection Sheet'!$C$17:$E$33, 3, 0)</f>
        <v>1</v>
      </c>
      <c r="C451" s="167" t="s">
        <v>55</v>
      </c>
      <c r="D451" s="167" t="s">
        <v>128</v>
      </c>
      <c r="E451" s="167" t="s">
        <v>114</v>
      </c>
      <c r="F451" s="167" t="s">
        <v>115</v>
      </c>
      <c r="G451" s="167" t="s">
        <v>54</v>
      </c>
      <c r="H451" s="167" t="s">
        <v>53</v>
      </c>
      <c r="I451" s="168">
        <v>15078</v>
      </c>
      <c r="J451" s="168">
        <v>20102</v>
      </c>
      <c r="K451" s="168" t="s">
        <v>106</v>
      </c>
      <c r="L451" s="168" t="s">
        <v>106</v>
      </c>
      <c r="M451" s="168" t="s">
        <v>205</v>
      </c>
      <c r="N451" s="168" t="s">
        <v>106</v>
      </c>
      <c r="O451" s="168" t="s">
        <v>106</v>
      </c>
      <c r="P451" s="168">
        <v>19686</v>
      </c>
      <c r="Q451" s="168">
        <v>20072</v>
      </c>
      <c r="R451" s="168">
        <v>894</v>
      </c>
      <c r="S451" s="168">
        <v>61283</v>
      </c>
      <c r="T451" s="168">
        <v>487</v>
      </c>
      <c r="U451" s="168">
        <v>1779</v>
      </c>
      <c r="V451" s="168">
        <v>754</v>
      </c>
      <c r="W451" s="168">
        <v>9345</v>
      </c>
      <c r="X451" s="168">
        <v>812</v>
      </c>
      <c r="Y451" s="168">
        <v>61283</v>
      </c>
      <c r="Z451" s="168">
        <v>1</v>
      </c>
      <c r="AA451" s="168">
        <v>4</v>
      </c>
      <c r="AB451" s="168">
        <v>69</v>
      </c>
      <c r="AC451" s="168">
        <v>5.15</v>
      </c>
      <c r="AD451" s="168">
        <v>12.15</v>
      </c>
      <c r="AE451" s="168">
        <v>17.740000000000002</v>
      </c>
      <c r="AF451" s="168">
        <v>1779</v>
      </c>
      <c r="AG451" s="168">
        <v>46776</v>
      </c>
      <c r="AH451" s="168">
        <v>10731</v>
      </c>
      <c r="AI451" s="168">
        <v>44935</v>
      </c>
      <c r="AJ451" s="168">
        <v>39235</v>
      </c>
      <c r="AK451" s="8"/>
      <c r="AM451" s="6">
        <f t="shared" si="139"/>
        <v>61283</v>
      </c>
      <c r="AN451" s="4">
        <f t="shared" si="138"/>
        <v>9</v>
      </c>
    </row>
    <row r="452" spans="1:40" x14ac:dyDescent="0.2">
      <c r="A452" s="12" t="str">
        <f t="shared" si="137"/>
        <v>2011-12SEPTEMBERRX9</v>
      </c>
      <c r="B452" s="12">
        <f>VLOOKUP(G452,'Selection Sheet'!$C$17:$E$33, 3, 0)</f>
        <v>3</v>
      </c>
      <c r="C452" s="167" t="s">
        <v>55</v>
      </c>
      <c r="D452" s="167" t="s">
        <v>128</v>
      </c>
      <c r="E452" s="167" t="s">
        <v>116</v>
      </c>
      <c r="F452" s="167" t="s">
        <v>117</v>
      </c>
      <c r="G452" s="167" t="s">
        <v>24</v>
      </c>
      <c r="H452" s="167" t="s">
        <v>23</v>
      </c>
      <c r="I452" s="168">
        <v>13080</v>
      </c>
      <c r="J452" s="168">
        <v>17593</v>
      </c>
      <c r="K452" s="168" t="s">
        <v>106</v>
      </c>
      <c r="L452" s="168" t="s">
        <v>106</v>
      </c>
      <c r="M452" s="168" t="s">
        <v>205</v>
      </c>
      <c r="N452" s="168" t="s">
        <v>106</v>
      </c>
      <c r="O452" s="168" t="s">
        <v>106</v>
      </c>
      <c r="P452" s="168">
        <v>16052</v>
      </c>
      <c r="Q452" s="168">
        <v>17566</v>
      </c>
      <c r="R452" s="168">
        <v>736</v>
      </c>
      <c r="S452" s="168">
        <v>60573</v>
      </c>
      <c r="T452" s="168">
        <v>124</v>
      </c>
      <c r="U452" s="168">
        <v>4008</v>
      </c>
      <c r="V452" s="168">
        <v>913</v>
      </c>
      <c r="W452" s="168">
        <v>13395</v>
      </c>
      <c r="X452" s="168">
        <v>56</v>
      </c>
      <c r="Y452" s="168">
        <v>60573</v>
      </c>
      <c r="Z452" s="168">
        <v>2</v>
      </c>
      <c r="AA452" s="168">
        <v>20</v>
      </c>
      <c r="AB452" s="168">
        <v>63</v>
      </c>
      <c r="AC452" s="168">
        <v>6.0333333332999999</v>
      </c>
      <c r="AD452" s="168">
        <v>20.933333333</v>
      </c>
      <c r="AE452" s="168">
        <v>36.483333333000004</v>
      </c>
      <c r="AF452" s="168">
        <v>4008</v>
      </c>
      <c r="AG452" s="168">
        <v>46844</v>
      </c>
      <c r="AH452" s="168">
        <v>17137</v>
      </c>
      <c r="AI452" s="168">
        <v>42759</v>
      </c>
      <c r="AJ452" s="168">
        <v>29364</v>
      </c>
      <c r="AK452" s="8"/>
      <c r="AM452" s="6">
        <f t="shared" si="139"/>
        <v>60573</v>
      </c>
      <c r="AN452" s="4">
        <f t="shared" si="138"/>
        <v>9</v>
      </c>
    </row>
    <row r="453" spans="1:40" x14ac:dyDescent="0.2">
      <c r="A453" s="12" t="str">
        <f t="shared" si="137"/>
        <v>2011-12SEPTEMBERRYA</v>
      </c>
      <c r="B453" s="12">
        <f>VLOOKUP(G453,'Selection Sheet'!$C$17:$E$33, 3, 0)</f>
        <v>3</v>
      </c>
      <c r="C453" s="167" t="s">
        <v>55</v>
      </c>
      <c r="D453" s="167" t="s">
        <v>128</v>
      </c>
      <c r="E453" s="167" t="s">
        <v>118</v>
      </c>
      <c r="F453" s="167" t="s">
        <v>119</v>
      </c>
      <c r="G453" s="167" t="s">
        <v>52</v>
      </c>
      <c r="H453" s="167" t="s">
        <v>51</v>
      </c>
      <c r="I453" s="168">
        <v>20105</v>
      </c>
      <c r="J453" s="168">
        <v>26498</v>
      </c>
      <c r="K453" s="168" t="s">
        <v>106</v>
      </c>
      <c r="L453" s="168" t="s">
        <v>106</v>
      </c>
      <c r="M453" s="168" t="s">
        <v>205</v>
      </c>
      <c r="N453" s="168" t="s">
        <v>106</v>
      </c>
      <c r="O453" s="168" t="s">
        <v>106</v>
      </c>
      <c r="P453" s="168">
        <v>25939</v>
      </c>
      <c r="Q453" s="168">
        <v>26498</v>
      </c>
      <c r="R453" s="168">
        <v>702</v>
      </c>
      <c r="S453" s="168">
        <v>70953</v>
      </c>
      <c r="T453" s="168">
        <v>439</v>
      </c>
      <c r="U453" s="168">
        <v>3378</v>
      </c>
      <c r="V453" s="168">
        <v>827</v>
      </c>
      <c r="W453" s="168">
        <v>18180</v>
      </c>
      <c r="X453" s="168">
        <v>0</v>
      </c>
      <c r="Y453" s="168">
        <v>70953</v>
      </c>
      <c r="Z453" s="168">
        <v>1</v>
      </c>
      <c r="AA453" s="168">
        <v>17</v>
      </c>
      <c r="AB453" s="168">
        <v>54</v>
      </c>
      <c r="AC453" s="168">
        <v>5.63</v>
      </c>
      <c r="AD453" s="168">
        <v>14.46</v>
      </c>
      <c r="AE453" s="168">
        <v>21.85</v>
      </c>
      <c r="AF453" s="168">
        <v>3378</v>
      </c>
      <c r="AG453" s="168">
        <v>58481</v>
      </c>
      <c r="AH453" s="168">
        <v>18565</v>
      </c>
      <c r="AI453" s="168">
        <v>55103</v>
      </c>
      <c r="AJ453" s="168">
        <v>43667</v>
      </c>
      <c r="AK453" s="8"/>
      <c r="AM453" s="6">
        <f t="shared" si="139"/>
        <v>0</v>
      </c>
      <c r="AN453" s="4">
        <f t="shared" si="138"/>
        <v>9</v>
      </c>
    </row>
    <row r="454" spans="1:40" x14ac:dyDescent="0.2">
      <c r="A454" s="12" t="str">
        <f t="shared" si="137"/>
        <v>2011-12SEPTEMBERRYC</v>
      </c>
      <c r="B454" s="12">
        <f>VLOOKUP(G454,'Selection Sheet'!$C$17:$E$33, 3, 0)</f>
        <v>3</v>
      </c>
      <c r="C454" s="167" t="s">
        <v>55</v>
      </c>
      <c r="D454" s="167" t="s">
        <v>128</v>
      </c>
      <c r="E454" s="167" t="s">
        <v>120</v>
      </c>
      <c r="F454" s="167" t="s">
        <v>121</v>
      </c>
      <c r="G454" s="167" t="s">
        <v>27</v>
      </c>
      <c r="H454" s="167" t="s">
        <v>26</v>
      </c>
      <c r="I454" s="168">
        <v>13960</v>
      </c>
      <c r="J454" s="168">
        <v>18342</v>
      </c>
      <c r="K454" s="168" t="s">
        <v>106</v>
      </c>
      <c r="L454" s="168" t="s">
        <v>106</v>
      </c>
      <c r="M454" s="168" t="s">
        <v>205</v>
      </c>
      <c r="N454" s="168" t="s">
        <v>106</v>
      </c>
      <c r="O454" s="168" t="s">
        <v>106</v>
      </c>
      <c r="P454" s="168">
        <v>17246</v>
      </c>
      <c r="Q454" s="168">
        <v>18167</v>
      </c>
      <c r="R454" s="168">
        <v>1457</v>
      </c>
      <c r="S454" s="168">
        <v>72663</v>
      </c>
      <c r="T454" s="168">
        <v>167</v>
      </c>
      <c r="U454" s="168">
        <v>1853</v>
      </c>
      <c r="V454" s="168">
        <v>967</v>
      </c>
      <c r="W454" s="168">
        <v>20754</v>
      </c>
      <c r="X454" s="168">
        <v>0</v>
      </c>
      <c r="Y454" s="168">
        <v>72663</v>
      </c>
      <c r="Z454" s="168">
        <v>1</v>
      </c>
      <c r="AA454" s="168">
        <v>28</v>
      </c>
      <c r="AB454" s="168">
        <v>81</v>
      </c>
      <c r="AC454" s="168">
        <v>4.58</v>
      </c>
      <c r="AD454" s="168">
        <v>16.100000000000001</v>
      </c>
      <c r="AE454" s="168">
        <v>24.23</v>
      </c>
      <c r="AF454" s="168">
        <v>1853</v>
      </c>
      <c r="AG454" s="168">
        <v>53749</v>
      </c>
      <c r="AH454" s="168">
        <v>24055</v>
      </c>
      <c r="AI454" s="168">
        <v>51896</v>
      </c>
      <c r="AJ454" s="168">
        <v>36447</v>
      </c>
      <c r="AK454" s="8"/>
      <c r="AM454" s="6">
        <f t="shared" si="139"/>
        <v>0</v>
      </c>
      <c r="AN454" s="4">
        <f t="shared" si="138"/>
        <v>9</v>
      </c>
    </row>
    <row r="455" spans="1:40" x14ac:dyDescent="0.2">
      <c r="A455" s="12" t="str">
        <f t="shared" si="137"/>
        <v>2011-12SEPTEMBERRYD</v>
      </c>
      <c r="B455" s="12">
        <f>VLOOKUP(G455,'Selection Sheet'!$C$17:$E$33, 3, 0)</f>
        <v>2</v>
      </c>
      <c r="C455" s="167" t="s">
        <v>55</v>
      </c>
      <c r="D455" s="167" t="s">
        <v>128</v>
      </c>
      <c r="E455" s="167" t="s">
        <v>122</v>
      </c>
      <c r="F455" s="167" t="s">
        <v>123</v>
      </c>
      <c r="G455" s="167" t="s">
        <v>48</v>
      </c>
      <c r="H455" s="167" t="s">
        <v>47</v>
      </c>
      <c r="I455" s="168">
        <v>14125</v>
      </c>
      <c r="J455" s="168">
        <v>18542</v>
      </c>
      <c r="K455" s="168" t="s">
        <v>106</v>
      </c>
      <c r="L455" s="168" t="s">
        <v>106</v>
      </c>
      <c r="M455" s="168" t="s">
        <v>205</v>
      </c>
      <c r="N455" s="168" t="s">
        <v>106</v>
      </c>
      <c r="O455" s="168" t="s">
        <v>106</v>
      </c>
      <c r="P455" s="168">
        <v>18211</v>
      </c>
      <c r="Q455" s="168">
        <v>18542</v>
      </c>
      <c r="R455" s="168">
        <v>414</v>
      </c>
      <c r="S455" s="168">
        <v>46002</v>
      </c>
      <c r="T455" s="168">
        <v>280</v>
      </c>
      <c r="U455" s="168">
        <v>2174</v>
      </c>
      <c r="V455" s="168">
        <v>722</v>
      </c>
      <c r="W455" s="168">
        <v>14652</v>
      </c>
      <c r="X455" s="168">
        <v>0</v>
      </c>
      <c r="Y455" s="168">
        <v>46002</v>
      </c>
      <c r="Z455" s="168">
        <v>3</v>
      </c>
      <c r="AA455" s="168">
        <v>21</v>
      </c>
      <c r="AB455" s="168">
        <v>56</v>
      </c>
      <c r="AC455" s="168">
        <v>5.5200000000000005</v>
      </c>
      <c r="AD455" s="168">
        <v>15.88</v>
      </c>
      <c r="AE455" s="168">
        <v>23.5</v>
      </c>
      <c r="AF455" s="168">
        <v>2174</v>
      </c>
      <c r="AG455" s="168">
        <v>45758</v>
      </c>
      <c r="AH455" s="168">
        <v>17047</v>
      </c>
      <c r="AI455" s="168">
        <v>43584</v>
      </c>
      <c r="AJ455" s="168">
        <v>32671</v>
      </c>
      <c r="AK455" s="8"/>
      <c r="AM455" s="6">
        <f t="shared" si="139"/>
        <v>0</v>
      </c>
      <c r="AN455" s="4">
        <f t="shared" si="138"/>
        <v>9</v>
      </c>
    </row>
    <row r="456" spans="1:40" x14ac:dyDescent="0.2">
      <c r="A456" s="12" t="str">
        <f t="shared" ref="A456:A519" si="140">C456&amp;D456&amp;G456</f>
        <v>2011-12SEPTEMBERRYE</v>
      </c>
      <c r="B456" s="12">
        <f>VLOOKUP(G456,'Selection Sheet'!$C$17:$E$33, 3, 0)</f>
        <v>2</v>
      </c>
      <c r="C456" s="167" t="s">
        <v>55</v>
      </c>
      <c r="D456" s="167" t="s">
        <v>128</v>
      </c>
      <c r="E456" s="167" t="s">
        <v>104</v>
      </c>
      <c r="F456" s="167" t="s">
        <v>105</v>
      </c>
      <c r="G456" s="167" t="s">
        <v>46</v>
      </c>
      <c r="H456" s="167" t="s">
        <v>45</v>
      </c>
      <c r="I456" s="168">
        <v>6619</v>
      </c>
      <c r="J456" s="168">
        <v>8635</v>
      </c>
      <c r="K456" s="168" t="s">
        <v>106</v>
      </c>
      <c r="L456" s="168" t="s">
        <v>106</v>
      </c>
      <c r="M456" s="168" t="s">
        <v>205</v>
      </c>
      <c r="N456" s="168" t="s">
        <v>106</v>
      </c>
      <c r="O456" s="168" t="s">
        <v>106</v>
      </c>
      <c r="P456" s="168">
        <v>8272</v>
      </c>
      <c r="Q456" s="168">
        <v>8623</v>
      </c>
      <c r="R456" s="168">
        <v>211</v>
      </c>
      <c r="S456" s="168">
        <v>33555</v>
      </c>
      <c r="T456" s="168">
        <v>248</v>
      </c>
      <c r="U456" s="168">
        <v>1694</v>
      </c>
      <c r="V456" s="168">
        <v>815</v>
      </c>
      <c r="W456" s="168">
        <v>11139</v>
      </c>
      <c r="X456" s="168">
        <v>1151</v>
      </c>
      <c r="Y456" s="168">
        <v>33555</v>
      </c>
      <c r="Z456" s="168">
        <v>3</v>
      </c>
      <c r="AA456" s="168">
        <v>15</v>
      </c>
      <c r="AB456" s="168">
        <v>78</v>
      </c>
      <c r="AC456" s="168">
        <v>6.07</v>
      </c>
      <c r="AD456" s="168">
        <v>17.350000000000001</v>
      </c>
      <c r="AE456" s="168">
        <v>26.77</v>
      </c>
      <c r="AF456" s="168">
        <v>1694</v>
      </c>
      <c r="AG456" s="168">
        <v>30813</v>
      </c>
      <c r="AH456" s="168">
        <v>11186</v>
      </c>
      <c r="AI456" s="168">
        <v>29119</v>
      </c>
      <c r="AJ456" s="168">
        <v>18376</v>
      </c>
      <c r="AK456" s="8"/>
      <c r="AM456" s="6">
        <f t="shared" si="139"/>
        <v>33555</v>
      </c>
      <c r="AN456" s="4">
        <f t="shared" si="138"/>
        <v>9</v>
      </c>
    </row>
    <row r="457" spans="1:40" x14ac:dyDescent="0.2">
      <c r="A457" s="12" t="str">
        <f t="shared" si="140"/>
        <v>2011-12SEPTEMBERRYF</v>
      </c>
      <c r="B457" s="12">
        <f>VLOOKUP(G457,'Selection Sheet'!$C$17:$E$33, 3, 0)</f>
        <v>2</v>
      </c>
      <c r="C457" s="167" t="s">
        <v>55</v>
      </c>
      <c r="D457" s="167" t="s">
        <v>128</v>
      </c>
      <c r="E457" s="167" t="s">
        <v>109</v>
      </c>
      <c r="F457" s="167" t="s">
        <v>31</v>
      </c>
      <c r="G457" s="167" t="s">
        <v>50</v>
      </c>
      <c r="H457" s="167" t="s">
        <v>49</v>
      </c>
      <c r="I457" s="168">
        <v>8839</v>
      </c>
      <c r="J457" s="168">
        <v>11628</v>
      </c>
      <c r="K457" s="168" t="s">
        <v>106</v>
      </c>
      <c r="L457" s="168" t="s">
        <v>106</v>
      </c>
      <c r="M457" s="168" t="s">
        <v>205</v>
      </c>
      <c r="N457" s="168" t="s">
        <v>106</v>
      </c>
      <c r="O457" s="168" t="s">
        <v>106</v>
      </c>
      <c r="P457" s="168">
        <v>11043</v>
      </c>
      <c r="Q457" s="168">
        <v>11599</v>
      </c>
      <c r="R457" s="168">
        <v>2379</v>
      </c>
      <c r="S457" s="168">
        <v>40991</v>
      </c>
      <c r="T457" s="168">
        <v>233</v>
      </c>
      <c r="U457" s="168">
        <v>1742</v>
      </c>
      <c r="V457" s="168">
        <v>571</v>
      </c>
      <c r="W457" s="168">
        <v>10092</v>
      </c>
      <c r="X457" s="168">
        <v>0</v>
      </c>
      <c r="Y457" s="168">
        <v>40991</v>
      </c>
      <c r="Z457" s="168">
        <v>2</v>
      </c>
      <c r="AA457" s="168">
        <v>48</v>
      </c>
      <c r="AB457" s="168">
        <v>114</v>
      </c>
      <c r="AC457" s="168">
        <v>5.2</v>
      </c>
      <c r="AD457" s="168">
        <v>18.5</v>
      </c>
      <c r="AE457" s="168">
        <v>28.2</v>
      </c>
      <c r="AF457" s="168">
        <v>1742</v>
      </c>
      <c r="AG457" s="168">
        <v>28139</v>
      </c>
      <c r="AH457" s="168">
        <v>11629</v>
      </c>
      <c r="AI457" s="168">
        <v>24774</v>
      </c>
      <c r="AJ457" s="168">
        <v>21284</v>
      </c>
      <c r="AK457" s="8"/>
      <c r="AM457" s="6">
        <f t="shared" si="139"/>
        <v>0</v>
      </c>
      <c r="AN457" s="4">
        <f t="shared" si="138"/>
        <v>9</v>
      </c>
    </row>
    <row r="458" spans="1:40" x14ac:dyDescent="0.2">
      <c r="A458" s="12" t="str">
        <f t="shared" si="140"/>
        <v>2012-13APRILR1F</v>
      </c>
      <c r="B458" s="12">
        <f>VLOOKUP(G458,'Selection Sheet'!$C$17:$E$33, 3, 0)</f>
        <v>2</v>
      </c>
      <c r="C458" s="167" t="s">
        <v>68</v>
      </c>
      <c r="D458" s="167" t="s">
        <v>103</v>
      </c>
      <c r="E458" s="167" t="s">
        <v>104</v>
      </c>
      <c r="F458" s="167" t="s">
        <v>105</v>
      </c>
      <c r="G458" s="167" t="s">
        <v>35</v>
      </c>
      <c r="H458" s="167" t="s">
        <v>34</v>
      </c>
      <c r="I458" s="168">
        <v>486</v>
      </c>
      <c r="J458" s="168">
        <v>635</v>
      </c>
      <c r="K458" s="168" t="s">
        <v>106</v>
      </c>
      <c r="L458" s="168" t="s">
        <v>106</v>
      </c>
      <c r="M458" s="168" t="s">
        <v>205</v>
      </c>
      <c r="N458" s="168" t="s">
        <v>106</v>
      </c>
      <c r="O458" s="168" t="s">
        <v>106</v>
      </c>
      <c r="P458" s="168">
        <v>592</v>
      </c>
      <c r="Q458" s="168">
        <v>612</v>
      </c>
      <c r="R458" s="168">
        <v>39</v>
      </c>
      <c r="S458" s="168">
        <v>1932</v>
      </c>
      <c r="T458" s="168">
        <v>1</v>
      </c>
      <c r="U458" s="168">
        <v>138</v>
      </c>
      <c r="V458" s="168">
        <v>7</v>
      </c>
      <c r="W458" s="168">
        <v>574</v>
      </c>
      <c r="X458" s="168">
        <v>11</v>
      </c>
      <c r="Y458" s="168">
        <v>1932</v>
      </c>
      <c r="Z458" s="168">
        <v>1</v>
      </c>
      <c r="AA458" s="168">
        <v>5</v>
      </c>
      <c r="AB458" s="168">
        <v>14</v>
      </c>
      <c r="AC458" s="168">
        <v>6.1000000000000005</v>
      </c>
      <c r="AD458" s="168">
        <v>16.7</v>
      </c>
      <c r="AE458" s="168">
        <v>22.23</v>
      </c>
      <c r="AF458" s="168">
        <v>138</v>
      </c>
      <c r="AG458" s="168">
        <v>1725</v>
      </c>
      <c r="AH458" s="168">
        <v>764</v>
      </c>
      <c r="AI458" s="168">
        <v>1587</v>
      </c>
      <c r="AJ458" s="168">
        <v>1013</v>
      </c>
      <c r="AK458" s="8"/>
      <c r="AM458" s="6">
        <f t="shared" si="139"/>
        <v>1932</v>
      </c>
      <c r="AN458" s="4">
        <f t="shared" si="138"/>
        <v>4</v>
      </c>
    </row>
    <row r="459" spans="1:40" x14ac:dyDescent="0.2">
      <c r="A459" s="12" t="str">
        <f t="shared" si="140"/>
        <v>2012-13APRILRRU</v>
      </c>
      <c r="B459" s="12">
        <f>VLOOKUP(G459,'Selection Sheet'!$C$17:$E$33, 3, 0)</f>
        <v>4</v>
      </c>
      <c r="C459" s="167" t="s">
        <v>68</v>
      </c>
      <c r="D459" s="167" t="s">
        <v>103</v>
      </c>
      <c r="E459" s="167" t="s">
        <v>107</v>
      </c>
      <c r="F459" s="167" t="s">
        <v>108</v>
      </c>
      <c r="G459" s="167" t="s">
        <v>38</v>
      </c>
      <c r="H459" s="167" t="s">
        <v>37</v>
      </c>
      <c r="I459" s="168">
        <v>24586</v>
      </c>
      <c r="J459" s="168">
        <v>33929</v>
      </c>
      <c r="K459" s="168" t="s">
        <v>106</v>
      </c>
      <c r="L459" s="168" t="s">
        <v>106</v>
      </c>
      <c r="M459" s="168" t="s">
        <v>205</v>
      </c>
      <c r="N459" s="168" t="s">
        <v>106</v>
      </c>
      <c r="O459" s="168" t="s">
        <v>106</v>
      </c>
      <c r="P459" s="168">
        <v>32597</v>
      </c>
      <c r="Q459" s="168">
        <v>33100</v>
      </c>
      <c r="R459" s="168">
        <v>161</v>
      </c>
      <c r="S459" s="168">
        <v>128890</v>
      </c>
      <c r="T459" s="168">
        <v>161</v>
      </c>
      <c r="U459" s="168">
        <v>5045</v>
      </c>
      <c r="V459" s="168">
        <v>1014</v>
      </c>
      <c r="W459" s="168">
        <v>19475</v>
      </c>
      <c r="X459" s="168">
        <v>3654</v>
      </c>
      <c r="Y459" s="168">
        <v>128890</v>
      </c>
      <c r="Z459" s="168">
        <v>0</v>
      </c>
      <c r="AA459" s="168">
        <v>21</v>
      </c>
      <c r="AB459" s="168">
        <v>76</v>
      </c>
      <c r="AC459" s="168">
        <v>5.6000000000000005</v>
      </c>
      <c r="AD459" s="168">
        <v>13.9</v>
      </c>
      <c r="AE459" s="168">
        <v>22.2</v>
      </c>
      <c r="AF459" s="168">
        <v>5045</v>
      </c>
      <c r="AG459" s="168">
        <v>90407</v>
      </c>
      <c r="AH459" s="168">
        <v>26846</v>
      </c>
      <c r="AI459" s="168">
        <v>85362</v>
      </c>
      <c r="AJ459" s="168">
        <v>65427</v>
      </c>
      <c r="AK459" s="8"/>
      <c r="AM459" s="6">
        <f t="shared" si="139"/>
        <v>128890</v>
      </c>
      <c r="AN459" s="4">
        <f t="shared" si="138"/>
        <v>4</v>
      </c>
    </row>
    <row r="460" spans="1:40" x14ac:dyDescent="0.2">
      <c r="A460" s="12" t="str">
        <f t="shared" si="140"/>
        <v>2012-13APRILRX5</v>
      </c>
      <c r="B460" s="12">
        <f>VLOOKUP(G460,'Selection Sheet'!$C$17:$E$33, 3, 0)</f>
        <v>2</v>
      </c>
      <c r="C460" s="167" t="s">
        <v>68</v>
      </c>
      <c r="D460" s="167" t="s">
        <v>103</v>
      </c>
      <c r="E460" s="167" t="s">
        <v>109</v>
      </c>
      <c r="F460" s="167" t="s">
        <v>31</v>
      </c>
      <c r="G460" s="167" t="s">
        <v>30</v>
      </c>
      <c r="H460" s="167" t="s">
        <v>29</v>
      </c>
      <c r="I460" s="168">
        <v>6811</v>
      </c>
      <c r="J460" s="168">
        <v>8939</v>
      </c>
      <c r="K460" s="168" t="s">
        <v>106</v>
      </c>
      <c r="L460" s="168" t="s">
        <v>106</v>
      </c>
      <c r="M460" s="168" t="s">
        <v>205</v>
      </c>
      <c r="N460" s="168" t="s">
        <v>106</v>
      </c>
      <c r="O460" s="168" t="s">
        <v>106</v>
      </c>
      <c r="P460" s="168">
        <v>8607</v>
      </c>
      <c r="Q460" s="168">
        <v>8910</v>
      </c>
      <c r="R460" s="168">
        <v>246</v>
      </c>
      <c r="S460" s="168">
        <v>29409</v>
      </c>
      <c r="T460" s="168">
        <v>146</v>
      </c>
      <c r="U460" s="168">
        <v>1366</v>
      </c>
      <c r="V460" s="168">
        <v>278</v>
      </c>
      <c r="W460" s="168">
        <v>6892</v>
      </c>
      <c r="X460" s="168">
        <v>0</v>
      </c>
      <c r="Y460" s="168">
        <v>29409</v>
      </c>
      <c r="Z460" s="168">
        <v>1</v>
      </c>
      <c r="AA460" s="168">
        <v>7</v>
      </c>
      <c r="AB460" s="168">
        <v>57</v>
      </c>
      <c r="AC460" s="168">
        <v>5.5</v>
      </c>
      <c r="AD460" s="168">
        <v>13.9</v>
      </c>
      <c r="AE460" s="168">
        <v>20.3</v>
      </c>
      <c r="AF460" s="168">
        <v>1366</v>
      </c>
      <c r="AG460" s="168">
        <v>17531</v>
      </c>
      <c r="AH460" s="168">
        <v>7788</v>
      </c>
      <c r="AI460" s="168">
        <v>16165</v>
      </c>
      <c r="AJ460" s="168">
        <v>13502</v>
      </c>
      <c r="AK460" s="8"/>
      <c r="AM460" s="6">
        <f t="shared" si="139"/>
        <v>0</v>
      </c>
      <c r="AN460" s="4">
        <f t="shared" si="138"/>
        <v>4</v>
      </c>
    </row>
    <row r="461" spans="1:40" x14ac:dyDescent="0.2">
      <c r="A461" s="12" t="str">
        <f t="shared" si="140"/>
        <v>2012-13APRILRX6</v>
      </c>
      <c r="B461" s="12">
        <f>VLOOKUP(G461,'Selection Sheet'!$C$17:$E$33, 3, 0)</f>
        <v>1</v>
      </c>
      <c r="C461" s="167" t="s">
        <v>68</v>
      </c>
      <c r="D461" s="167" t="s">
        <v>103</v>
      </c>
      <c r="E461" s="167" t="s">
        <v>110</v>
      </c>
      <c r="F461" s="167" t="s">
        <v>111</v>
      </c>
      <c r="G461" s="167" t="s">
        <v>41</v>
      </c>
      <c r="H461" s="167" t="s">
        <v>40</v>
      </c>
      <c r="I461" s="168">
        <v>9609</v>
      </c>
      <c r="J461" s="168">
        <v>12497</v>
      </c>
      <c r="K461" s="168" t="s">
        <v>106</v>
      </c>
      <c r="L461" s="168" t="s">
        <v>106</v>
      </c>
      <c r="M461" s="168" t="s">
        <v>205</v>
      </c>
      <c r="N461" s="168" t="s">
        <v>106</v>
      </c>
      <c r="O461" s="168" t="s">
        <v>106</v>
      </c>
      <c r="P461" s="168">
        <v>12265</v>
      </c>
      <c r="Q461" s="168">
        <v>12487</v>
      </c>
      <c r="R461" s="168">
        <v>206</v>
      </c>
      <c r="S461" s="168">
        <v>37513</v>
      </c>
      <c r="T461" s="168">
        <v>110</v>
      </c>
      <c r="U461" s="168">
        <v>736</v>
      </c>
      <c r="V461" s="168">
        <v>302</v>
      </c>
      <c r="W461" s="168">
        <v>5947</v>
      </c>
      <c r="X461" s="168">
        <v>0</v>
      </c>
      <c r="Y461" s="168">
        <v>37513</v>
      </c>
      <c r="Z461" s="168">
        <v>1</v>
      </c>
      <c r="AA461" s="168">
        <v>1</v>
      </c>
      <c r="AB461" s="168">
        <v>11</v>
      </c>
      <c r="AC461" s="168">
        <v>5.55</v>
      </c>
      <c r="AD461" s="168">
        <v>14.4</v>
      </c>
      <c r="AE461" s="168">
        <v>21.466666667000002</v>
      </c>
      <c r="AF461" s="168">
        <v>736</v>
      </c>
      <c r="AG461" s="168">
        <v>25970</v>
      </c>
      <c r="AH461" s="168">
        <v>8475</v>
      </c>
      <c r="AI461" s="168">
        <v>26066</v>
      </c>
      <c r="AJ461" s="168">
        <v>24785</v>
      </c>
      <c r="AK461" s="8"/>
      <c r="AM461" s="6">
        <f t="shared" si="139"/>
        <v>0</v>
      </c>
      <c r="AN461" s="4">
        <f t="shared" si="138"/>
        <v>4</v>
      </c>
    </row>
    <row r="462" spans="1:40" x14ac:dyDescent="0.2">
      <c r="A462" s="12" t="str">
        <f t="shared" si="140"/>
        <v>2012-13APRILRX7</v>
      </c>
      <c r="B462" s="12">
        <f>VLOOKUP(G462,'Selection Sheet'!$C$17:$E$33, 3, 0)</f>
        <v>1</v>
      </c>
      <c r="C462" s="167" t="s">
        <v>68</v>
      </c>
      <c r="D462" s="167" t="s">
        <v>103</v>
      </c>
      <c r="E462" s="167" t="s">
        <v>112</v>
      </c>
      <c r="F462" s="167" t="s">
        <v>113</v>
      </c>
      <c r="G462" s="167" t="s">
        <v>44</v>
      </c>
      <c r="H462" s="167" t="s">
        <v>43</v>
      </c>
      <c r="I462" s="168">
        <v>23765</v>
      </c>
      <c r="J462" s="168">
        <v>30756</v>
      </c>
      <c r="K462" s="168" t="s">
        <v>106</v>
      </c>
      <c r="L462" s="168" t="s">
        <v>106</v>
      </c>
      <c r="M462" s="168" t="s">
        <v>205</v>
      </c>
      <c r="N462" s="168" t="s">
        <v>106</v>
      </c>
      <c r="O462" s="168" t="s">
        <v>106</v>
      </c>
      <c r="P462" s="168">
        <v>29125</v>
      </c>
      <c r="Q462" s="168">
        <v>30670</v>
      </c>
      <c r="R462" s="168">
        <v>1800</v>
      </c>
      <c r="S462" s="168">
        <v>99939</v>
      </c>
      <c r="T462" s="168">
        <v>801</v>
      </c>
      <c r="U462" s="168">
        <v>2372</v>
      </c>
      <c r="V462" s="168">
        <v>847</v>
      </c>
      <c r="W462" s="168">
        <v>13196</v>
      </c>
      <c r="X462" s="168">
        <v>0</v>
      </c>
      <c r="Y462" s="168">
        <v>99939</v>
      </c>
      <c r="Z462" s="168">
        <v>1</v>
      </c>
      <c r="AA462" s="168">
        <v>5</v>
      </c>
      <c r="AB462" s="168">
        <v>16</v>
      </c>
      <c r="AC462" s="168">
        <v>5.58</v>
      </c>
      <c r="AD462" s="168">
        <v>15.3</v>
      </c>
      <c r="AE462" s="168">
        <v>29.18</v>
      </c>
      <c r="AF462" s="168">
        <v>2372</v>
      </c>
      <c r="AG462" s="168">
        <v>70886</v>
      </c>
      <c r="AH462" s="168">
        <v>13866</v>
      </c>
      <c r="AI462" s="168">
        <v>68991</v>
      </c>
      <c r="AJ462" s="168">
        <v>63077</v>
      </c>
      <c r="AK462" s="8"/>
      <c r="AM462" s="6">
        <f t="shared" si="139"/>
        <v>0</v>
      </c>
      <c r="AN462" s="4">
        <f t="shared" si="138"/>
        <v>4</v>
      </c>
    </row>
    <row r="463" spans="1:40" x14ac:dyDescent="0.2">
      <c r="A463" s="12" t="str">
        <f t="shared" si="140"/>
        <v>2012-13APRILRX8</v>
      </c>
      <c r="B463" s="12">
        <f>VLOOKUP(G463,'Selection Sheet'!$C$17:$E$33, 3, 0)</f>
        <v>1</v>
      </c>
      <c r="C463" s="167" t="s">
        <v>68</v>
      </c>
      <c r="D463" s="167" t="s">
        <v>103</v>
      </c>
      <c r="E463" s="167" t="s">
        <v>114</v>
      </c>
      <c r="F463" s="167" t="s">
        <v>115</v>
      </c>
      <c r="G463" s="167" t="s">
        <v>54</v>
      </c>
      <c r="H463" s="167" t="s">
        <v>53</v>
      </c>
      <c r="I463" s="168">
        <v>16662</v>
      </c>
      <c r="J463" s="168">
        <v>21495</v>
      </c>
      <c r="K463" s="168" t="s">
        <v>106</v>
      </c>
      <c r="L463" s="168" t="s">
        <v>106</v>
      </c>
      <c r="M463" s="168" t="s">
        <v>205</v>
      </c>
      <c r="N463" s="168" t="s">
        <v>106</v>
      </c>
      <c r="O463" s="168" t="s">
        <v>106</v>
      </c>
      <c r="P463" s="168">
        <v>21066</v>
      </c>
      <c r="Q463" s="168">
        <v>21459</v>
      </c>
      <c r="R463" s="168">
        <v>772</v>
      </c>
      <c r="S463" s="168">
        <v>63410</v>
      </c>
      <c r="T463" s="168">
        <v>674</v>
      </c>
      <c r="U463" s="168">
        <v>2367</v>
      </c>
      <c r="V463" s="168">
        <v>812</v>
      </c>
      <c r="W463" s="168">
        <v>9350</v>
      </c>
      <c r="X463" s="168">
        <v>948</v>
      </c>
      <c r="Y463" s="168">
        <v>63410</v>
      </c>
      <c r="Z463" s="168">
        <v>1</v>
      </c>
      <c r="AA463" s="168">
        <v>13</v>
      </c>
      <c r="AB463" s="168">
        <v>83</v>
      </c>
      <c r="AC463" s="168">
        <v>4.9400000000000004</v>
      </c>
      <c r="AD463" s="168">
        <v>12.13</v>
      </c>
      <c r="AE463" s="168">
        <v>18.5</v>
      </c>
      <c r="AF463" s="168">
        <v>2367</v>
      </c>
      <c r="AG463" s="168">
        <v>48158</v>
      </c>
      <c r="AH463" s="168">
        <v>10570</v>
      </c>
      <c r="AI463" s="168">
        <v>45693</v>
      </c>
      <c r="AJ463" s="168">
        <v>40178</v>
      </c>
      <c r="AK463" s="8"/>
      <c r="AM463" s="6">
        <f t="shared" si="139"/>
        <v>63410</v>
      </c>
      <c r="AN463" s="4">
        <f t="shared" si="138"/>
        <v>4</v>
      </c>
    </row>
    <row r="464" spans="1:40" x14ac:dyDescent="0.2">
      <c r="A464" s="12" t="str">
        <f t="shared" si="140"/>
        <v>2012-13APRILRX9</v>
      </c>
      <c r="B464" s="12">
        <f>VLOOKUP(G464,'Selection Sheet'!$C$17:$E$33, 3, 0)</f>
        <v>3</v>
      </c>
      <c r="C464" s="167" t="s">
        <v>68</v>
      </c>
      <c r="D464" s="167" t="s">
        <v>103</v>
      </c>
      <c r="E464" s="167" t="s">
        <v>116</v>
      </c>
      <c r="F464" s="167" t="s">
        <v>117</v>
      </c>
      <c r="G464" s="167" t="s">
        <v>24</v>
      </c>
      <c r="H464" s="167" t="s">
        <v>23</v>
      </c>
      <c r="I464" s="168">
        <v>14176</v>
      </c>
      <c r="J464" s="168">
        <v>18327</v>
      </c>
      <c r="K464" s="168" t="s">
        <v>106</v>
      </c>
      <c r="L464" s="168" t="s">
        <v>106</v>
      </c>
      <c r="M464" s="168" t="s">
        <v>205</v>
      </c>
      <c r="N464" s="168" t="s">
        <v>106</v>
      </c>
      <c r="O464" s="168" t="s">
        <v>106</v>
      </c>
      <c r="P464" s="168">
        <v>17072</v>
      </c>
      <c r="Q464" s="168">
        <v>18308</v>
      </c>
      <c r="R464" s="168">
        <v>362</v>
      </c>
      <c r="S464" s="168">
        <v>54928</v>
      </c>
      <c r="T464" s="168">
        <v>164</v>
      </c>
      <c r="U464" s="168">
        <v>3612</v>
      </c>
      <c r="V464" s="168">
        <v>942</v>
      </c>
      <c r="W464" s="168">
        <v>13915</v>
      </c>
      <c r="X464" s="168">
        <v>322</v>
      </c>
      <c r="Y464" s="168">
        <v>54928</v>
      </c>
      <c r="Z464" s="168">
        <v>2</v>
      </c>
      <c r="AA464" s="168">
        <v>25</v>
      </c>
      <c r="AB464" s="168">
        <v>77</v>
      </c>
      <c r="AC464" s="168">
        <v>5.8833333332999995</v>
      </c>
      <c r="AD464" s="168">
        <v>19.400000000000002</v>
      </c>
      <c r="AE464" s="168">
        <v>33.133333333000003</v>
      </c>
      <c r="AF464" s="168">
        <v>3612</v>
      </c>
      <c r="AG464" s="168">
        <v>49246</v>
      </c>
      <c r="AH464" s="168">
        <v>14603</v>
      </c>
      <c r="AI464" s="168">
        <v>45613</v>
      </c>
      <c r="AJ464" s="168">
        <v>31698</v>
      </c>
      <c r="AK464" s="8"/>
      <c r="AM464" s="6">
        <f t="shared" si="139"/>
        <v>54928</v>
      </c>
      <c r="AN464" s="4">
        <f t="shared" si="138"/>
        <v>4</v>
      </c>
    </row>
    <row r="465" spans="1:40" x14ac:dyDescent="0.2">
      <c r="A465" s="12" t="str">
        <f t="shared" si="140"/>
        <v>2012-13APRILRYA</v>
      </c>
      <c r="B465" s="12">
        <f>VLOOKUP(G465,'Selection Sheet'!$C$17:$E$33, 3, 0)</f>
        <v>3</v>
      </c>
      <c r="C465" s="167" t="s">
        <v>68</v>
      </c>
      <c r="D465" s="167" t="s">
        <v>103</v>
      </c>
      <c r="E465" s="167" t="s">
        <v>118</v>
      </c>
      <c r="F465" s="167" t="s">
        <v>119</v>
      </c>
      <c r="G465" s="167" t="s">
        <v>52</v>
      </c>
      <c r="H465" s="167" t="s">
        <v>51</v>
      </c>
      <c r="I465" s="168">
        <v>20931</v>
      </c>
      <c r="J465" s="168">
        <v>27251</v>
      </c>
      <c r="K465" s="168" t="s">
        <v>106</v>
      </c>
      <c r="L465" s="168" t="s">
        <v>106</v>
      </c>
      <c r="M465" s="168" t="s">
        <v>205</v>
      </c>
      <c r="N465" s="168" t="s">
        <v>106</v>
      </c>
      <c r="O465" s="168" t="s">
        <v>106</v>
      </c>
      <c r="P465" s="168">
        <v>26629</v>
      </c>
      <c r="Q465" s="168">
        <v>27251</v>
      </c>
      <c r="R465" s="168">
        <v>494</v>
      </c>
      <c r="S465" s="168">
        <v>72544</v>
      </c>
      <c r="T465" s="168">
        <v>579</v>
      </c>
      <c r="U465" s="168">
        <v>3828</v>
      </c>
      <c r="V465" s="168">
        <v>878</v>
      </c>
      <c r="W465" s="168">
        <v>18972</v>
      </c>
      <c r="X465" s="168">
        <v>0</v>
      </c>
      <c r="Y465" s="168">
        <v>72544</v>
      </c>
      <c r="Z465" s="168">
        <v>1</v>
      </c>
      <c r="AA465" s="168">
        <v>1</v>
      </c>
      <c r="AB465" s="168">
        <v>39</v>
      </c>
      <c r="AC465" s="168">
        <v>5.47</v>
      </c>
      <c r="AD465" s="168">
        <v>14.42</v>
      </c>
      <c r="AE465" s="168">
        <v>22.13</v>
      </c>
      <c r="AF465" s="168">
        <v>3828</v>
      </c>
      <c r="AG465" s="168">
        <v>59917</v>
      </c>
      <c r="AH465" s="168">
        <v>19278</v>
      </c>
      <c r="AI465" s="168">
        <v>56089</v>
      </c>
      <c r="AJ465" s="168">
        <v>43266</v>
      </c>
      <c r="AK465" s="8"/>
      <c r="AM465" s="6">
        <f t="shared" si="139"/>
        <v>0</v>
      </c>
      <c r="AN465" s="4">
        <f t="shared" si="138"/>
        <v>4</v>
      </c>
    </row>
    <row r="466" spans="1:40" x14ac:dyDescent="0.2">
      <c r="A466" s="12" t="str">
        <f t="shared" si="140"/>
        <v>2012-13APRILRYC</v>
      </c>
      <c r="B466" s="12">
        <f>VLOOKUP(G466,'Selection Sheet'!$C$17:$E$33, 3, 0)</f>
        <v>3</v>
      </c>
      <c r="C466" s="167" t="s">
        <v>68</v>
      </c>
      <c r="D466" s="167" t="s">
        <v>103</v>
      </c>
      <c r="E466" s="167" t="s">
        <v>120</v>
      </c>
      <c r="F466" s="167" t="s">
        <v>121</v>
      </c>
      <c r="G466" s="167" t="s">
        <v>27</v>
      </c>
      <c r="H466" s="167" t="s">
        <v>26</v>
      </c>
      <c r="I466" s="168">
        <v>14146</v>
      </c>
      <c r="J466" s="168">
        <v>18785</v>
      </c>
      <c r="K466" s="168" t="s">
        <v>106</v>
      </c>
      <c r="L466" s="168" t="s">
        <v>106</v>
      </c>
      <c r="M466" s="168" t="s">
        <v>205</v>
      </c>
      <c r="N466" s="168" t="s">
        <v>106</v>
      </c>
      <c r="O466" s="168" t="s">
        <v>106</v>
      </c>
      <c r="P466" s="168">
        <v>17750</v>
      </c>
      <c r="Q466" s="168">
        <v>18672</v>
      </c>
      <c r="R466" s="168">
        <v>356</v>
      </c>
      <c r="S466" s="168">
        <v>74670</v>
      </c>
      <c r="T466" s="168">
        <v>452</v>
      </c>
      <c r="U466" s="168">
        <v>3547</v>
      </c>
      <c r="V466" s="168">
        <v>1440</v>
      </c>
      <c r="W466" s="168">
        <v>21284</v>
      </c>
      <c r="X466" s="168">
        <v>11</v>
      </c>
      <c r="Y466" s="168">
        <v>74670</v>
      </c>
      <c r="Z466" s="168">
        <v>1</v>
      </c>
      <c r="AA466" s="168">
        <v>5</v>
      </c>
      <c r="AB466" s="168">
        <v>49</v>
      </c>
      <c r="AC466" s="168">
        <v>4.75</v>
      </c>
      <c r="AD466" s="168">
        <v>16.899999999999999</v>
      </c>
      <c r="AE466" s="168">
        <v>26.72</v>
      </c>
      <c r="AF466" s="168">
        <v>3547</v>
      </c>
      <c r="AG466" s="168">
        <v>55500</v>
      </c>
      <c r="AH466" s="168">
        <v>26276</v>
      </c>
      <c r="AI466" s="168">
        <v>57586</v>
      </c>
      <c r="AJ466" s="168">
        <v>35828</v>
      </c>
      <c r="AK466" s="8"/>
      <c r="AM466" s="6">
        <f t="shared" si="139"/>
        <v>74670</v>
      </c>
      <c r="AN466" s="4">
        <f t="shared" si="138"/>
        <v>4</v>
      </c>
    </row>
    <row r="467" spans="1:40" x14ac:dyDescent="0.2">
      <c r="A467" s="12" t="str">
        <f t="shared" si="140"/>
        <v>2012-13APRILRYD</v>
      </c>
      <c r="B467" s="12">
        <f>VLOOKUP(G467,'Selection Sheet'!$C$17:$E$33, 3, 0)</f>
        <v>2</v>
      </c>
      <c r="C467" s="167" t="s">
        <v>68</v>
      </c>
      <c r="D467" s="167" t="s">
        <v>103</v>
      </c>
      <c r="E467" s="167" t="s">
        <v>122</v>
      </c>
      <c r="F467" s="167" t="s">
        <v>123</v>
      </c>
      <c r="G467" s="167" t="s">
        <v>48</v>
      </c>
      <c r="H467" s="167" t="s">
        <v>47</v>
      </c>
      <c r="I467" s="168">
        <v>17914</v>
      </c>
      <c r="J467" s="168">
        <v>22896</v>
      </c>
      <c r="K467" s="168" t="s">
        <v>106</v>
      </c>
      <c r="L467" s="168" t="s">
        <v>106</v>
      </c>
      <c r="M467" s="168" t="s">
        <v>205</v>
      </c>
      <c r="N467" s="168" t="s">
        <v>106</v>
      </c>
      <c r="O467" s="168" t="s">
        <v>106</v>
      </c>
      <c r="P467" s="168">
        <v>22467</v>
      </c>
      <c r="Q467" s="168">
        <v>22896</v>
      </c>
      <c r="R467" s="168">
        <v>279</v>
      </c>
      <c r="S467" s="168">
        <v>46745</v>
      </c>
      <c r="T467" s="168">
        <v>241</v>
      </c>
      <c r="U467" s="168">
        <v>2391</v>
      </c>
      <c r="V467" s="168">
        <v>790</v>
      </c>
      <c r="W467" s="168">
        <v>15035</v>
      </c>
      <c r="X467" s="168">
        <v>0</v>
      </c>
      <c r="Y467" s="168">
        <v>46745</v>
      </c>
      <c r="Z467" s="168">
        <v>3</v>
      </c>
      <c r="AA467" s="168">
        <v>18</v>
      </c>
      <c r="AB467" s="168">
        <v>53</v>
      </c>
      <c r="AC467" s="168">
        <v>5.33</v>
      </c>
      <c r="AD467" s="168">
        <v>15.9</v>
      </c>
      <c r="AE467" s="168">
        <v>23.78</v>
      </c>
      <c r="AF467" s="168">
        <v>2391</v>
      </c>
      <c r="AG467" s="168">
        <v>44313</v>
      </c>
      <c r="AH467" s="168">
        <v>17001</v>
      </c>
      <c r="AI467" s="168">
        <v>41922</v>
      </c>
      <c r="AJ467" s="168">
        <v>33340</v>
      </c>
      <c r="AK467" s="8"/>
      <c r="AM467" s="6">
        <f t="shared" si="139"/>
        <v>0</v>
      </c>
      <c r="AN467" s="4">
        <f t="shared" si="138"/>
        <v>4</v>
      </c>
    </row>
    <row r="468" spans="1:40" x14ac:dyDescent="0.2">
      <c r="A468" s="12" t="str">
        <f t="shared" si="140"/>
        <v>2012-13APRILRYE</v>
      </c>
      <c r="B468" s="12">
        <f>VLOOKUP(G468,'Selection Sheet'!$C$17:$E$33, 3, 0)</f>
        <v>2</v>
      </c>
      <c r="C468" s="167" t="s">
        <v>68</v>
      </c>
      <c r="D468" s="167" t="s">
        <v>103</v>
      </c>
      <c r="E468" s="167" t="s">
        <v>104</v>
      </c>
      <c r="F468" s="167" t="s">
        <v>105</v>
      </c>
      <c r="G468" s="167" t="s">
        <v>46</v>
      </c>
      <c r="H468" s="167" t="s">
        <v>45</v>
      </c>
      <c r="I468" s="168">
        <v>6438</v>
      </c>
      <c r="J468" s="168">
        <v>8515</v>
      </c>
      <c r="K468" s="168" t="s">
        <v>106</v>
      </c>
      <c r="L468" s="168" t="s">
        <v>106</v>
      </c>
      <c r="M468" s="168" t="s">
        <v>205</v>
      </c>
      <c r="N468" s="168" t="s">
        <v>106</v>
      </c>
      <c r="O468" s="168" t="s">
        <v>106</v>
      </c>
      <c r="P468" s="168">
        <v>8117</v>
      </c>
      <c r="Q468" s="168">
        <v>8515</v>
      </c>
      <c r="R468" s="168">
        <v>829</v>
      </c>
      <c r="S468" s="168">
        <v>35188</v>
      </c>
      <c r="T468" s="168">
        <v>356</v>
      </c>
      <c r="U468" s="168">
        <v>1826</v>
      </c>
      <c r="V468" s="168">
        <v>897</v>
      </c>
      <c r="W468" s="168">
        <v>12163</v>
      </c>
      <c r="X468" s="168">
        <v>1125</v>
      </c>
      <c r="Y468" s="168">
        <v>35188</v>
      </c>
      <c r="Z468" s="168">
        <v>3</v>
      </c>
      <c r="AA468" s="168">
        <v>59</v>
      </c>
      <c r="AB468" s="168">
        <v>134</v>
      </c>
      <c r="AC468" s="168">
        <v>5.97</v>
      </c>
      <c r="AD468" s="168">
        <v>17.900000000000002</v>
      </c>
      <c r="AE468" s="168">
        <v>30.67</v>
      </c>
      <c r="AF468" s="168">
        <v>1826</v>
      </c>
      <c r="AG468" s="168">
        <v>31531</v>
      </c>
      <c r="AH468" s="168">
        <v>12185</v>
      </c>
      <c r="AI468" s="168">
        <v>29705</v>
      </c>
      <c r="AJ468" s="168">
        <v>17946</v>
      </c>
      <c r="AK468" s="8"/>
      <c r="AM468" s="6">
        <f t="shared" si="139"/>
        <v>35188</v>
      </c>
      <c r="AN468" s="4">
        <f t="shared" si="138"/>
        <v>4</v>
      </c>
    </row>
    <row r="469" spans="1:40" x14ac:dyDescent="0.2">
      <c r="A469" s="12" t="str">
        <f t="shared" si="140"/>
        <v>2012-13APRILRYF</v>
      </c>
      <c r="B469" s="12">
        <f>VLOOKUP(G469,'Selection Sheet'!$C$17:$E$33, 3, 0)</f>
        <v>2</v>
      </c>
      <c r="C469" s="167" t="s">
        <v>68</v>
      </c>
      <c r="D469" s="167" t="s">
        <v>103</v>
      </c>
      <c r="E469" s="167" t="s">
        <v>109</v>
      </c>
      <c r="F469" s="167" t="s">
        <v>31</v>
      </c>
      <c r="G469" s="167" t="s">
        <v>50</v>
      </c>
      <c r="H469" s="167" t="s">
        <v>49</v>
      </c>
      <c r="I469" s="168">
        <v>9114</v>
      </c>
      <c r="J469" s="168">
        <v>11972</v>
      </c>
      <c r="K469" s="168" t="s">
        <v>106</v>
      </c>
      <c r="L469" s="168" t="s">
        <v>106</v>
      </c>
      <c r="M469" s="168" t="s">
        <v>205</v>
      </c>
      <c r="N469" s="168" t="s">
        <v>106</v>
      </c>
      <c r="O469" s="168" t="s">
        <v>106</v>
      </c>
      <c r="P469" s="168">
        <v>11460</v>
      </c>
      <c r="Q469" s="168">
        <v>11950</v>
      </c>
      <c r="R469" s="168">
        <v>613</v>
      </c>
      <c r="S469" s="168">
        <v>40248</v>
      </c>
      <c r="T469" s="168">
        <v>231</v>
      </c>
      <c r="U469" s="168">
        <v>1651</v>
      </c>
      <c r="V469" s="168">
        <v>699</v>
      </c>
      <c r="W469" s="168">
        <v>10859</v>
      </c>
      <c r="X469" s="168">
        <v>0</v>
      </c>
      <c r="Y469" s="168">
        <v>40248</v>
      </c>
      <c r="Z469" s="168">
        <v>2</v>
      </c>
      <c r="AA469" s="168">
        <v>18</v>
      </c>
      <c r="AB469" s="168">
        <v>68</v>
      </c>
      <c r="AC469" s="168">
        <v>5.3</v>
      </c>
      <c r="AD469" s="168">
        <v>18.2</v>
      </c>
      <c r="AE469" s="168">
        <v>28.6</v>
      </c>
      <c r="AF469" s="168">
        <v>1651</v>
      </c>
      <c r="AG469" s="168">
        <v>28737</v>
      </c>
      <c r="AH469" s="168">
        <v>11943</v>
      </c>
      <c r="AI469" s="168">
        <v>25254</v>
      </c>
      <c r="AJ469" s="168">
        <v>21010</v>
      </c>
      <c r="AK469" s="8"/>
      <c r="AM469" s="6">
        <f t="shared" si="139"/>
        <v>0</v>
      </c>
      <c r="AN469" s="4">
        <f t="shared" si="138"/>
        <v>4</v>
      </c>
    </row>
    <row r="470" spans="1:40" x14ac:dyDescent="0.2">
      <c r="A470" s="12" t="str">
        <f t="shared" si="140"/>
        <v>2012-13AUGUSTR1F</v>
      </c>
      <c r="B470" s="12">
        <f>VLOOKUP(G470,'Selection Sheet'!$C$17:$E$33, 3, 0)</f>
        <v>2</v>
      </c>
      <c r="C470" s="167" t="s">
        <v>68</v>
      </c>
      <c r="D470" s="167" t="s">
        <v>127</v>
      </c>
      <c r="E470" s="167" t="s">
        <v>104</v>
      </c>
      <c r="F470" s="167" t="s">
        <v>105</v>
      </c>
      <c r="G470" s="167" t="s">
        <v>35</v>
      </c>
      <c r="H470" s="167" t="s">
        <v>34</v>
      </c>
      <c r="I470" s="168" t="s">
        <v>106</v>
      </c>
      <c r="J470" s="168" t="s">
        <v>106</v>
      </c>
      <c r="K470" s="168">
        <v>8</v>
      </c>
      <c r="L470" s="168">
        <v>14</v>
      </c>
      <c r="M470" s="168">
        <v>16.399999999999999</v>
      </c>
      <c r="N470" s="168">
        <v>486</v>
      </c>
      <c r="O470" s="168">
        <v>624</v>
      </c>
      <c r="P470" s="168">
        <v>616</v>
      </c>
      <c r="Q470" s="168">
        <v>638</v>
      </c>
      <c r="R470" s="168">
        <v>31</v>
      </c>
      <c r="S470" s="168">
        <v>2183</v>
      </c>
      <c r="T470" s="168">
        <v>5</v>
      </c>
      <c r="U470" s="168">
        <v>148</v>
      </c>
      <c r="V470" s="168">
        <v>8</v>
      </c>
      <c r="W470" s="168">
        <v>601</v>
      </c>
      <c r="X470" s="168">
        <v>11</v>
      </c>
      <c r="Y470" s="168">
        <v>2183</v>
      </c>
      <c r="Z470" s="168">
        <v>1</v>
      </c>
      <c r="AA470" s="168">
        <v>4</v>
      </c>
      <c r="AB470" s="168">
        <v>14</v>
      </c>
      <c r="AC470" s="168">
        <v>6.21</v>
      </c>
      <c r="AD470" s="168">
        <v>18.5</v>
      </c>
      <c r="AE470" s="168">
        <v>24.37</v>
      </c>
      <c r="AF470" s="168">
        <v>148</v>
      </c>
      <c r="AG470" s="168">
        <v>1974</v>
      </c>
      <c r="AH470" s="168">
        <v>816</v>
      </c>
      <c r="AI470" s="168">
        <v>1826</v>
      </c>
      <c r="AJ470" s="168">
        <v>1226</v>
      </c>
      <c r="AK470" s="8"/>
      <c r="AM470" s="6">
        <f t="shared" si="139"/>
        <v>2183</v>
      </c>
      <c r="AN470" s="4">
        <f t="shared" si="138"/>
        <v>8</v>
      </c>
    </row>
    <row r="471" spans="1:40" x14ac:dyDescent="0.2">
      <c r="A471" s="12" t="str">
        <f t="shared" si="140"/>
        <v>2012-13AUGUSTRRU</v>
      </c>
      <c r="B471" s="12">
        <f>VLOOKUP(G471,'Selection Sheet'!$C$17:$E$33, 3, 0)</f>
        <v>4</v>
      </c>
      <c r="C471" s="167" t="s">
        <v>68</v>
      </c>
      <c r="D471" s="167" t="s">
        <v>127</v>
      </c>
      <c r="E471" s="167" t="s">
        <v>107</v>
      </c>
      <c r="F471" s="167" t="s">
        <v>108</v>
      </c>
      <c r="G471" s="167" t="s">
        <v>38</v>
      </c>
      <c r="H471" s="167" t="s">
        <v>37</v>
      </c>
      <c r="I471" s="168" t="s">
        <v>106</v>
      </c>
      <c r="J471" s="168" t="s">
        <v>106</v>
      </c>
      <c r="K471" s="168">
        <v>1051</v>
      </c>
      <c r="L471" s="168">
        <v>1279</v>
      </c>
      <c r="M471" s="168">
        <v>15.700000000000001</v>
      </c>
      <c r="N471" s="168">
        <v>27004</v>
      </c>
      <c r="O471" s="168">
        <v>32991</v>
      </c>
      <c r="P471" s="168">
        <v>33648</v>
      </c>
      <c r="Q471" s="168">
        <v>33996</v>
      </c>
      <c r="R471" s="168">
        <v>75</v>
      </c>
      <c r="S471" s="168">
        <v>124379</v>
      </c>
      <c r="T471" s="168">
        <v>112</v>
      </c>
      <c r="U471" s="168">
        <v>5113</v>
      </c>
      <c r="V471" s="168">
        <v>1204</v>
      </c>
      <c r="W471" s="168">
        <v>22943</v>
      </c>
      <c r="X471" s="168">
        <v>3169</v>
      </c>
      <c r="Y471" s="168">
        <v>124379</v>
      </c>
      <c r="Z471" s="168">
        <v>0</v>
      </c>
      <c r="AA471" s="168">
        <v>1</v>
      </c>
      <c r="AB471" s="168">
        <v>38</v>
      </c>
      <c r="AC471" s="168">
        <v>5.4</v>
      </c>
      <c r="AD471" s="168">
        <v>12.6</v>
      </c>
      <c r="AE471" s="168">
        <v>19.600000000000001</v>
      </c>
      <c r="AF471" s="168">
        <v>5113</v>
      </c>
      <c r="AG471" s="168">
        <v>97075</v>
      </c>
      <c r="AH471" s="168">
        <v>30704</v>
      </c>
      <c r="AI471" s="168">
        <v>91962</v>
      </c>
      <c r="AJ471" s="168">
        <v>68530</v>
      </c>
      <c r="AK471" s="8"/>
      <c r="AM471" s="6">
        <f t="shared" si="139"/>
        <v>124379</v>
      </c>
      <c r="AN471" s="4">
        <f t="shared" si="138"/>
        <v>8</v>
      </c>
    </row>
    <row r="472" spans="1:40" x14ac:dyDescent="0.2">
      <c r="A472" s="12" t="str">
        <f t="shared" si="140"/>
        <v>2012-13AUGUSTRX5</v>
      </c>
      <c r="B472" s="12">
        <f>VLOOKUP(G472,'Selection Sheet'!$C$17:$E$33, 3, 0)</f>
        <v>2</v>
      </c>
      <c r="C472" s="167" t="s">
        <v>68</v>
      </c>
      <c r="D472" s="167" t="s">
        <v>127</v>
      </c>
      <c r="E472" s="167" t="s">
        <v>109</v>
      </c>
      <c r="F472" s="167" t="s">
        <v>31</v>
      </c>
      <c r="G472" s="167" t="s">
        <v>30</v>
      </c>
      <c r="H472" s="167" t="s">
        <v>29</v>
      </c>
      <c r="I472" s="168" t="s">
        <v>106</v>
      </c>
      <c r="J472" s="168" t="s">
        <v>106</v>
      </c>
      <c r="K472" s="168">
        <v>406</v>
      </c>
      <c r="L472" s="168">
        <v>543</v>
      </c>
      <c r="M472" s="168">
        <v>14.3</v>
      </c>
      <c r="N472" s="168">
        <v>6323</v>
      </c>
      <c r="O472" s="168">
        <v>8074</v>
      </c>
      <c r="P472" s="168">
        <v>8252</v>
      </c>
      <c r="Q472" s="168">
        <v>8585</v>
      </c>
      <c r="R472" s="168">
        <v>138</v>
      </c>
      <c r="S472" s="168">
        <v>29268</v>
      </c>
      <c r="T472" s="168">
        <v>164</v>
      </c>
      <c r="U472" s="168">
        <v>1313</v>
      </c>
      <c r="V472" s="168">
        <v>284</v>
      </c>
      <c r="W472" s="168">
        <v>7267</v>
      </c>
      <c r="X472" s="168">
        <v>0</v>
      </c>
      <c r="Y472" s="168">
        <v>29268</v>
      </c>
      <c r="Z472" s="168">
        <v>1</v>
      </c>
      <c r="AA472" s="168">
        <v>5</v>
      </c>
      <c r="AB472" s="168">
        <v>30</v>
      </c>
      <c r="AC472" s="168">
        <v>5.5</v>
      </c>
      <c r="AD472" s="168">
        <v>14.5</v>
      </c>
      <c r="AE472" s="168">
        <v>21.6</v>
      </c>
      <c r="AF472" s="168">
        <v>1313</v>
      </c>
      <c r="AG472" s="168">
        <v>18287</v>
      </c>
      <c r="AH472" s="168">
        <v>8269</v>
      </c>
      <c r="AI472" s="168">
        <v>16973</v>
      </c>
      <c r="AJ472" s="168">
        <v>13906</v>
      </c>
      <c r="AK472" s="8"/>
      <c r="AM472" s="6">
        <f t="shared" si="139"/>
        <v>0</v>
      </c>
      <c r="AN472" s="4">
        <f t="shared" si="138"/>
        <v>8</v>
      </c>
    </row>
    <row r="473" spans="1:40" x14ac:dyDescent="0.2">
      <c r="A473" s="12" t="str">
        <f t="shared" si="140"/>
        <v>2012-13AUGUSTRX6</v>
      </c>
      <c r="B473" s="12">
        <f>VLOOKUP(G473,'Selection Sheet'!$C$17:$E$33, 3, 0)</f>
        <v>1</v>
      </c>
      <c r="C473" s="167" t="s">
        <v>68</v>
      </c>
      <c r="D473" s="167" t="s">
        <v>127</v>
      </c>
      <c r="E473" s="167" t="s">
        <v>110</v>
      </c>
      <c r="F473" s="167" t="s">
        <v>111</v>
      </c>
      <c r="G473" s="167" t="s">
        <v>41</v>
      </c>
      <c r="H473" s="167" t="s">
        <v>40</v>
      </c>
      <c r="I473" s="168" t="s">
        <v>106</v>
      </c>
      <c r="J473" s="168" t="s">
        <v>106</v>
      </c>
      <c r="K473" s="168">
        <v>158</v>
      </c>
      <c r="L473" s="168">
        <v>219</v>
      </c>
      <c r="M473" s="168">
        <v>12.68</v>
      </c>
      <c r="N473" s="168">
        <v>9539</v>
      </c>
      <c r="O473" s="168">
        <v>12430</v>
      </c>
      <c r="P473" s="168">
        <v>12334</v>
      </c>
      <c r="Q473" s="168">
        <v>12636</v>
      </c>
      <c r="R473" s="168">
        <v>1451</v>
      </c>
      <c r="S473" s="168">
        <v>41710</v>
      </c>
      <c r="T473" s="168">
        <v>166</v>
      </c>
      <c r="U473" s="168">
        <v>1085</v>
      </c>
      <c r="V473" s="168">
        <v>265</v>
      </c>
      <c r="W473" s="168">
        <v>5988</v>
      </c>
      <c r="X473" s="168">
        <v>0</v>
      </c>
      <c r="Y473" s="168">
        <v>41710</v>
      </c>
      <c r="Z473" s="168">
        <v>1</v>
      </c>
      <c r="AA473" s="168">
        <v>37</v>
      </c>
      <c r="AB473" s="168">
        <v>97</v>
      </c>
      <c r="AC473" s="168">
        <v>5.93</v>
      </c>
      <c r="AD473" s="168">
        <v>16.5</v>
      </c>
      <c r="AE473" s="168">
        <v>25.7</v>
      </c>
      <c r="AF473" s="168">
        <v>1085</v>
      </c>
      <c r="AG473" s="168">
        <v>26971</v>
      </c>
      <c r="AH473" s="168">
        <v>8209</v>
      </c>
      <c r="AI473" s="168">
        <v>26763</v>
      </c>
      <c r="AJ473" s="168">
        <v>25196</v>
      </c>
      <c r="AK473" s="8"/>
      <c r="AM473" s="6">
        <f t="shared" si="139"/>
        <v>0</v>
      </c>
      <c r="AN473" s="4">
        <f t="shared" si="138"/>
        <v>8</v>
      </c>
    </row>
    <row r="474" spans="1:40" x14ac:dyDescent="0.2">
      <c r="A474" s="12" t="str">
        <f t="shared" si="140"/>
        <v>2012-13AUGUSTRX7</v>
      </c>
      <c r="B474" s="12">
        <f>VLOOKUP(G474,'Selection Sheet'!$C$17:$E$33, 3, 0)</f>
        <v>1</v>
      </c>
      <c r="C474" s="167" t="s">
        <v>68</v>
      </c>
      <c r="D474" s="167" t="s">
        <v>127</v>
      </c>
      <c r="E474" s="167" t="s">
        <v>112</v>
      </c>
      <c r="F474" s="167" t="s">
        <v>113</v>
      </c>
      <c r="G474" s="167" t="s">
        <v>44</v>
      </c>
      <c r="H474" s="167" t="s">
        <v>43</v>
      </c>
      <c r="I474" s="168" t="s">
        <v>106</v>
      </c>
      <c r="J474" s="168" t="s">
        <v>106</v>
      </c>
      <c r="K474" s="168">
        <v>2069</v>
      </c>
      <c r="L474" s="168">
        <v>2749</v>
      </c>
      <c r="M474" s="168">
        <v>14.32</v>
      </c>
      <c r="N474" s="168">
        <v>22052</v>
      </c>
      <c r="O474" s="168">
        <v>27943</v>
      </c>
      <c r="P474" s="168">
        <v>29385</v>
      </c>
      <c r="Q474" s="168">
        <v>30583</v>
      </c>
      <c r="R474" s="168">
        <v>2404</v>
      </c>
      <c r="S474" s="168">
        <v>105513</v>
      </c>
      <c r="T474" s="168">
        <v>805</v>
      </c>
      <c r="U474" s="168">
        <v>2361</v>
      </c>
      <c r="V474" s="168">
        <v>925</v>
      </c>
      <c r="W474" s="168">
        <v>14579</v>
      </c>
      <c r="X474" s="168">
        <v>0</v>
      </c>
      <c r="Y474" s="168">
        <v>105513</v>
      </c>
      <c r="Z474" s="168">
        <v>1</v>
      </c>
      <c r="AA474" s="168">
        <v>6</v>
      </c>
      <c r="AB474" s="168">
        <v>29</v>
      </c>
      <c r="AC474" s="168">
        <v>5.2</v>
      </c>
      <c r="AD474" s="168">
        <v>15.17</v>
      </c>
      <c r="AE474" s="168">
        <v>31.18</v>
      </c>
      <c r="AF474" s="168">
        <v>2361</v>
      </c>
      <c r="AG474" s="168">
        <v>71325</v>
      </c>
      <c r="AH474" s="168">
        <v>16343</v>
      </c>
      <c r="AI474" s="168">
        <v>69547</v>
      </c>
      <c r="AJ474" s="168">
        <v>64507</v>
      </c>
      <c r="AK474" s="8"/>
      <c r="AM474" s="6">
        <f t="shared" si="139"/>
        <v>0</v>
      </c>
      <c r="AN474" s="4">
        <f t="shared" si="138"/>
        <v>8</v>
      </c>
    </row>
    <row r="475" spans="1:40" x14ac:dyDescent="0.2">
      <c r="A475" s="12" t="str">
        <f t="shared" si="140"/>
        <v>2012-13AUGUSTRX8</v>
      </c>
      <c r="B475" s="12">
        <f>VLOOKUP(G475,'Selection Sheet'!$C$17:$E$33, 3, 0)</f>
        <v>1</v>
      </c>
      <c r="C475" s="167" t="s">
        <v>68</v>
      </c>
      <c r="D475" s="167" t="s">
        <v>127</v>
      </c>
      <c r="E475" s="167" t="s">
        <v>114</v>
      </c>
      <c r="F475" s="167" t="s">
        <v>115</v>
      </c>
      <c r="G475" s="167" t="s">
        <v>54</v>
      </c>
      <c r="H475" s="167" t="s">
        <v>53</v>
      </c>
      <c r="I475" s="168" t="s">
        <v>106</v>
      </c>
      <c r="J475" s="168" t="s">
        <v>106</v>
      </c>
      <c r="K475" s="168">
        <v>1106</v>
      </c>
      <c r="L475" s="168">
        <v>1512</v>
      </c>
      <c r="M475" s="168">
        <v>13.18</v>
      </c>
      <c r="N475" s="168">
        <v>14994</v>
      </c>
      <c r="O475" s="168">
        <v>19594</v>
      </c>
      <c r="P475" s="168">
        <v>20339</v>
      </c>
      <c r="Q475" s="168">
        <v>21035</v>
      </c>
      <c r="R475" s="168">
        <v>1361</v>
      </c>
      <c r="S475" s="168">
        <v>66293</v>
      </c>
      <c r="T475" s="168">
        <v>547</v>
      </c>
      <c r="U475" s="168">
        <v>2271</v>
      </c>
      <c r="V475" s="168">
        <v>901</v>
      </c>
      <c r="W475" s="168">
        <v>10963</v>
      </c>
      <c r="X475" s="168">
        <v>1527</v>
      </c>
      <c r="Y475" s="168">
        <v>66293</v>
      </c>
      <c r="Z475" s="168">
        <v>1</v>
      </c>
      <c r="AA475" s="168">
        <v>32</v>
      </c>
      <c r="AB475" s="168">
        <v>103</v>
      </c>
      <c r="AC475" s="168">
        <v>5.32</v>
      </c>
      <c r="AD475" s="168">
        <v>14.030000000000001</v>
      </c>
      <c r="AE475" s="168">
        <v>21.240000000000002</v>
      </c>
      <c r="AF475" s="168">
        <v>2271</v>
      </c>
      <c r="AG475" s="168">
        <v>50468</v>
      </c>
      <c r="AH475" s="168">
        <v>12280</v>
      </c>
      <c r="AI475" s="168">
        <v>48016</v>
      </c>
      <c r="AJ475" s="168">
        <v>40193</v>
      </c>
      <c r="AK475" s="8"/>
      <c r="AM475" s="6">
        <f t="shared" si="139"/>
        <v>66293</v>
      </c>
      <c r="AN475" s="4">
        <f t="shared" si="138"/>
        <v>8</v>
      </c>
    </row>
    <row r="476" spans="1:40" x14ac:dyDescent="0.2">
      <c r="A476" s="12" t="str">
        <f t="shared" si="140"/>
        <v>2012-13AUGUSTRX9</v>
      </c>
      <c r="B476" s="12">
        <f>VLOOKUP(G476,'Selection Sheet'!$C$17:$E$33, 3, 0)</f>
        <v>3</v>
      </c>
      <c r="C476" s="167" t="s">
        <v>68</v>
      </c>
      <c r="D476" s="167" t="s">
        <v>127</v>
      </c>
      <c r="E476" s="167" t="s">
        <v>116</v>
      </c>
      <c r="F476" s="167" t="s">
        <v>117</v>
      </c>
      <c r="G476" s="167" t="s">
        <v>24</v>
      </c>
      <c r="H476" s="167" t="s">
        <v>23</v>
      </c>
      <c r="I476" s="168" t="s">
        <v>106</v>
      </c>
      <c r="J476" s="168" t="s">
        <v>106</v>
      </c>
      <c r="K476" s="168">
        <v>1252</v>
      </c>
      <c r="L476" s="168">
        <v>1774</v>
      </c>
      <c r="M476" s="168">
        <v>16.55</v>
      </c>
      <c r="N476" s="168">
        <v>13127</v>
      </c>
      <c r="O476" s="168">
        <v>16875</v>
      </c>
      <c r="P476" s="168">
        <v>17246</v>
      </c>
      <c r="Q476" s="168">
        <v>18616</v>
      </c>
      <c r="R476" s="168">
        <v>196</v>
      </c>
      <c r="S476" s="168">
        <v>54960</v>
      </c>
      <c r="T476" s="168">
        <v>111</v>
      </c>
      <c r="U476" s="168">
        <v>3620</v>
      </c>
      <c r="V476" s="168">
        <v>789</v>
      </c>
      <c r="W476" s="168">
        <v>14404</v>
      </c>
      <c r="X476" s="168">
        <v>56</v>
      </c>
      <c r="Y476" s="168">
        <v>54960</v>
      </c>
      <c r="Z476" s="168">
        <v>2</v>
      </c>
      <c r="AA476" s="168">
        <v>20</v>
      </c>
      <c r="AB476" s="168">
        <v>69</v>
      </c>
      <c r="AC476" s="168">
        <v>6.1666666667000003</v>
      </c>
      <c r="AD476" s="168">
        <v>20.6</v>
      </c>
      <c r="AE476" s="168">
        <v>35.416666667000001</v>
      </c>
      <c r="AF476" s="168">
        <v>3620</v>
      </c>
      <c r="AG476" s="168">
        <v>49230</v>
      </c>
      <c r="AH476" s="168">
        <v>14899</v>
      </c>
      <c r="AI476" s="168">
        <v>45521</v>
      </c>
      <c r="AJ476" s="168">
        <v>31117</v>
      </c>
      <c r="AK476" s="8"/>
      <c r="AM476" s="6">
        <f t="shared" si="139"/>
        <v>54960</v>
      </c>
      <c r="AN476" s="4">
        <f t="shared" si="138"/>
        <v>8</v>
      </c>
    </row>
    <row r="477" spans="1:40" x14ac:dyDescent="0.2">
      <c r="A477" s="12" t="str">
        <f t="shared" si="140"/>
        <v>2012-13AUGUSTRYA</v>
      </c>
      <c r="B477" s="12">
        <f>VLOOKUP(G477,'Selection Sheet'!$C$17:$E$33, 3, 0)</f>
        <v>3</v>
      </c>
      <c r="C477" s="167" t="s">
        <v>68</v>
      </c>
      <c r="D477" s="167" t="s">
        <v>127</v>
      </c>
      <c r="E477" s="167" t="s">
        <v>118</v>
      </c>
      <c r="F477" s="167" t="s">
        <v>119</v>
      </c>
      <c r="G477" s="167" t="s">
        <v>52</v>
      </c>
      <c r="H477" s="167" t="s">
        <v>51</v>
      </c>
      <c r="I477" s="168" t="s">
        <v>106</v>
      </c>
      <c r="J477" s="168" t="s">
        <v>106</v>
      </c>
      <c r="K477" s="168">
        <v>438</v>
      </c>
      <c r="L477" s="168">
        <v>579</v>
      </c>
      <c r="M477" s="168">
        <v>12.9</v>
      </c>
      <c r="N477" s="168">
        <v>20088</v>
      </c>
      <c r="O477" s="168">
        <v>26518</v>
      </c>
      <c r="P477" s="168">
        <v>26244</v>
      </c>
      <c r="Q477" s="168">
        <v>27097</v>
      </c>
      <c r="R477" s="168">
        <v>1637</v>
      </c>
      <c r="S477" s="168">
        <v>77073</v>
      </c>
      <c r="T477" s="168">
        <v>556</v>
      </c>
      <c r="U477" s="168">
        <v>3980</v>
      </c>
      <c r="V477" s="168">
        <v>989</v>
      </c>
      <c r="W477" s="168">
        <v>20484</v>
      </c>
      <c r="X477" s="168">
        <v>0</v>
      </c>
      <c r="Y477" s="168">
        <v>77073</v>
      </c>
      <c r="Z477" s="168">
        <v>1</v>
      </c>
      <c r="AA477" s="168">
        <v>21</v>
      </c>
      <c r="AB477" s="168">
        <v>71</v>
      </c>
      <c r="AC477" s="168">
        <v>6.03</v>
      </c>
      <c r="AD477" s="168">
        <v>16.72</v>
      </c>
      <c r="AE477" s="168">
        <v>25.92</v>
      </c>
      <c r="AF477" s="168">
        <v>3980</v>
      </c>
      <c r="AG477" s="168">
        <v>62377</v>
      </c>
      <c r="AH477" s="168">
        <v>20854</v>
      </c>
      <c r="AI477" s="168">
        <v>58397</v>
      </c>
      <c r="AJ477" s="168">
        <v>43734</v>
      </c>
      <c r="AK477" s="8"/>
      <c r="AM477" s="6">
        <f t="shared" si="139"/>
        <v>0</v>
      </c>
      <c r="AN477" s="4">
        <f t="shared" si="138"/>
        <v>8</v>
      </c>
    </row>
    <row r="478" spans="1:40" x14ac:dyDescent="0.2">
      <c r="A478" s="12" t="str">
        <f t="shared" si="140"/>
        <v>2012-13AUGUSTRYC</v>
      </c>
      <c r="B478" s="12">
        <f>VLOOKUP(G478,'Selection Sheet'!$C$17:$E$33, 3, 0)</f>
        <v>3</v>
      </c>
      <c r="C478" s="167" t="s">
        <v>68</v>
      </c>
      <c r="D478" s="167" t="s">
        <v>127</v>
      </c>
      <c r="E478" s="167" t="s">
        <v>120</v>
      </c>
      <c r="F478" s="167" t="s">
        <v>121</v>
      </c>
      <c r="G478" s="167" t="s">
        <v>27</v>
      </c>
      <c r="H478" s="167" t="s">
        <v>26</v>
      </c>
      <c r="I478" s="168" t="s">
        <v>106</v>
      </c>
      <c r="J478" s="168" t="s">
        <v>106</v>
      </c>
      <c r="K478" s="168">
        <v>787</v>
      </c>
      <c r="L478" s="168">
        <v>1040</v>
      </c>
      <c r="M478" s="168">
        <v>14.15</v>
      </c>
      <c r="N478" s="168">
        <v>13972</v>
      </c>
      <c r="O478" s="168">
        <v>18126</v>
      </c>
      <c r="P478" s="168">
        <v>18042</v>
      </c>
      <c r="Q478" s="168">
        <v>19033</v>
      </c>
      <c r="R478" s="168">
        <v>474</v>
      </c>
      <c r="S478" s="168">
        <v>77399</v>
      </c>
      <c r="T478" s="168">
        <v>514</v>
      </c>
      <c r="U478" s="168">
        <v>3883</v>
      </c>
      <c r="V478" s="168">
        <v>1804</v>
      </c>
      <c r="W478" s="168">
        <v>21869</v>
      </c>
      <c r="X478" s="168">
        <v>14</v>
      </c>
      <c r="Y478" s="168">
        <v>77399</v>
      </c>
      <c r="Z478" s="168">
        <v>1</v>
      </c>
      <c r="AA478" s="168">
        <v>8</v>
      </c>
      <c r="AB478" s="168">
        <v>54</v>
      </c>
      <c r="AC478" s="168">
        <v>4.55</v>
      </c>
      <c r="AD478" s="168">
        <v>17.420000000000002</v>
      </c>
      <c r="AE478" s="168">
        <v>27.3</v>
      </c>
      <c r="AF478" s="168">
        <v>3883</v>
      </c>
      <c r="AG478" s="168">
        <v>57264</v>
      </c>
      <c r="AH478" s="168">
        <v>27210</v>
      </c>
      <c r="AI478" s="168">
        <v>59375</v>
      </c>
      <c r="AJ478" s="168">
        <v>37005</v>
      </c>
      <c r="AK478" s="8"/>
      <c r="AM478" s="6">
        <f t="shared" si="139"/>
        <v>77399</v>
      </c>
      <c r="AN478" s="4">
        <f t="shared" si="138"/>
        <v>8</v>
      </c>
    </row>
    <row r="479" spans="1:40" x14ac:dyDescent="0.2">
      <c r="A479" s="12" t="str">
        <f t="shared" si="140"/>
        <v>2012-13AUGUSTRYD</v>
      </c>
      <c r="B479" s="12">
        <f>VLOOKUP(G479,'Selection Sheet'!$C$17:$E$33, 3, 0)</f>
        <v>2</v>
      </c>
      <c r="C479" s="167" t="s">
        <v>68</v>
      </c>
      <c r="D479" s="167" t="s">
        <v>127</v>
      </c>
      <c r="E479" s="167" t="s">
        <v>122</v>
      </c>
      <c r="F479" s="167" t="s">
        <v>123</v>
      </c>
      <c r="G479" s="167" t="s">
        <v>48</v>
      </c>
      <c r="H479" s="167" t="s">
        <v>47</v>
      </c>
      <c r="I479" s="168" t="s">
        <v>106</v>
      </c>
      <c r="J479" s="168" t="s">
        <v>106</v>
      </c>
      <c r="K479" s="168">
        <v>326</v>
      </c>
      <c r="L479" s="168">
        <v>443</v>
      </c>
      <c r="M479" s="168">
        <v>15.9</v>
      </c>
      <c r="N479" s="168">
        <v>16109</v>
      </c>
      <c r="O479" s="168">
        <v>20593</v>
      </c>
      <c r="P479" s="168">
        <v>20548</v>
      </c>
      <c r="Q479" s="168">
        <v>21036</v>
      </c>
      <c r="R479" s="168">
        <v>7011</v>
      </c>
      <c r="S479" s="168">
        <v>56622</v>
      </c>
      <c r="T479" s="168">
        <v>545</v>
      </c>
      <c r="U479" s="168">
        <v>4400</v>
      </c>
      <c r="V479" s="168">
        <v>697</v>
      </c>
      <c r="W479" s="168">
        <v>15330</v>
      </c>
      <c r="X479" s="168">
        <v>0</v>
      </c>
      <c r="Y479" s="168">
        <v>56622</v>
      </c>
      <c r="Z479" s="168">
        <v>3</v>
      </c>
      <c r="AA479" s="168">
        <v>58</v>
      </c>
      <c r="AB479" s="168">
        <v>98</v>
      </c>
      <c r="AC479" s="168">
        <v>5.5200000000000005</v>
      </c>
      <c r="AD479" s="168">
        <v>17.27</v>
      </c>
      <c r="AE479" s="168">
        <v>25.72</v>
      </c>
      <c r="AF479" s="168">
        <v>4400</v>
      </c>
      <c r="AG479" s="168">
        <v>46757</v>
      </c>
      <c r="AH479" s="168">
        <v>17213</v>
      </c>
      <c r="AI479" s="168">
        <v>42357</v>
      </c>
      <c r="AJ479" s="168">
        <v>33562</v>
      </c>
      <c r="AK479" s="8"/>
      <c r="AM479" s="6">
        <f t="shared" si="139"/>
        <v>0</v>
      </c>
      <c r="AN479" s="4">
        <f t="shared" si="138"/>
        <v>8</v>
      </c>
    </row>
    <row r="480" spans="1:40" x14ac:dyDescent="0.2">
      <c r="A480" s="12" t="str">
        <f t="shared" si="140"/>
        <v>2012-13AUGUSTRYE</v>
      </c>
      <c r="B480" s="12">
        <f>VLOOKUP(G480,'Selection Sheet'!$C$17:$E$33, 3, 0)</f>
        <v>2</v>
      </c>
      <c r="C480" s="167" t="s">
        <v>68</v>
      </c>
      <c r="D480" s="167" t="s">
        <v>127</v>
      </c>
      <c r="E480" s="167" t="s">
        <v>104</v>
      </c>
      <c r="F480" s="167" t="s">
        <v>105</v>
      </c>
      <c r="G480" s="167" t="s">
        <v>46</v>
      </c>
      <c r="H480" s="167" t="s">
        <v>45</v>
      </c>
      <c r="I480" s="168" t="s">
        <v>106</v>
      </c>
      <c r="J480" s="168" t="s">
        <v>106</v>
      </c>
      <c r="K480" s="168">
        <v>517</v>
      </c>
      <c r="L480" s="168">
        <v>656</v>
      </c>
      <c r="M480" s="168">
        <v>13.52</v>
      </c>
      <c r="N480" s="168">
        <v>6320</v>
      </c>
      <c r="O480" s="168">
        <v>8246</v>
      </c>
      <c r="P480" s="168">
        <v>8451</v>
      </c>
      <c r="Q480" s="168">
        <v>8880</v>
      </c>
      <c r="R480" s="168">
        <v>1214</v>
      </c>
      <c r="S480" s="168">
        <v>36823</v>
      </c>
      <c r="T480" s="168">
        <v>292</v>
      </c>
      <c r="U480" s="168">
        <v>1551</v>
      </c>
      <c r="V480" s="168">
        <v>904</v>
      </c>
      <c r="W480" s="168">
        <v>13042</v>
      </c>
      <c r="X480" s="168">
        <v>1302</v>
      </c>
      <c r="Y480" s="168">
        <v>36823</v>
      </c>
      <c r="Z480" s="168">
        <v>3</v>
      </c>
      <c r="AA480" s="168">
        <v>83</v>
      </c>
      <c r="AB480" s="168">
        <v>154</v>
      </c>
      <c r="AC480" s="168">
        <v>6.08</v>
      </c>
      <c r="AD480" s="168">
        <v>18.75</v>
      </c>
      <c r="AE480" s="168">
        <v>32.619999999999997</v>
      </c>
      <c r="AF480" s="168">
        <v>1551</v>
      </c>
      <c r="AG480" s="168">
        <v>33251</v>
      </c>
      <c r="AH480" s="168">
        <v>13153</v>
      </c>
      <c r="AI480" s="168">
        <v>31700</v>
      </c>
      <c r="AJ480" s="168">
        <v>18548</v>
      </c>
      <c r="AK480" s="8"/>
      <c r="AM480" s="6">
        <f t="shared" si="139"/>
        <v>36823</v>
      </c>
      <c r="AN480" s="4">
        <f t="shared" si="138"/>
        <v>8</v>
      </c>
    </row>
    <row r="481" spans="1:40" x14ac:dyDescent="0.2">
      <c r="A481" s="12" t="str">
        <f t="shared" si="140"/>
        <v>2012-13AUGUSTRYF</v>
      </c>
      <c r="B481" s="12">
        <f>VLOOKUP(G481,'Selection Sheet'!$C$17:$E$33, 3, 0)</f>
        <v>2</v>
      </c>
      <c r="C481" s="167" t="s">
        <v>68</v>
      </c>
      <c r="D481" s="167" t="s">
        <v>127</v>
      </c>
      <c r="E481" s="167" t="s">
        <v>109</v>
      </c>
      <c r="F481" s="167" t="s">
        <v>31</v>
      </c>
      <c r="G481" s="167" t="s">
        <v>50</v>
      </c>
      <c r="H481" s="167" t="s">
        <v>49</v>
      </c>
      <c r="I481" s="168" t="s">
        <v>106</v>
      </c>
      <c r="J481" s="168" t="s">
        <v>106</v>
      </c>
      <c r="K481" s="168">
        <v>183</v>
      </c>
      <c r="L481" s="168">
        <v>245</v>
      </c>
      <c r="M481" s="168">
        <v>16</v>
      </c>
      <c r="N481" s="168">
        <v>9555</v>
      </c>
      <c r="O481" s="168">
        <v>12224</v>
      </c>
      <c r="P481" s="168">
        <v>11832</v>
      </c>
      <c r="Q481" s="168">
        <v>12396</v>
      </c>
      <c r="R481" s="168">
        <v>341</v>
      </c>
      <c r="S481" s="168">
        <v>43076</v>
      </c>
      <c r="T481" s="168">
        <v>245</v>
      </c>
      <c r="U481" s="168">
        <v>1861</v>
      </c>
      <c r="V481" s="168">
        <v>1051</v>
      </c>
      <c r="W481" s="168">
        <v>12815</v>
      </c>
      <c r="X481" s="168">
        <v>0</v>
      </c>
      <c r="Y481" s="168">
        <v>43076</v>
      </c>
      <c r="Z481" s="168">
        <v>2</v>
      </c>
      <c r="AA481" s="168">
        <v>13</v>
      </c>
      <c r="AB481" s="168">
        <v>57</v>
      </c>
      <c r="AC481" s="168">
        <v>5.4</v>
      </c>
      <c r="AD481" s="168">
        <v>19.3</v>
      </c>
      <c r="AE481" s="168">
        <v>29.900000000000002</v>
      </c>
      <c r="AF481" s="168">
        <v>1861</v>
      </c>
      <c r="AG481" s="168">
        <v>31849</v>
      </c>
      <c r="AH481" s="168">
        <v>14107</v>
      </c>
      <c r="AI481" s="168">
        <v>28304</v>
      </c>
      <c r="AJ481" s="168">
        <v>22196</v>
      </c>
      <c r="AK481" s="8"/>
      <c r="AM481" s="6">
        <f t="shared" si="139"/>
        <v>0</v>
      </c>
      <c r="AN481" s="4">
        <f t="shared" si="138"/>
        <v>8</v>
      </c>
    </row>
    <row r="482" spans="1:40" x14ac:dyDescent="0.2">
      <c r="A482" s="12" t="str">
        <f t="shared" si="140"/>
        <v>2012-13DECEMBERR1F</v>
      </c>
      <c r="B482" s="12">
        <f>VLOOKUP(G482,'Selection Sheet'!$C$17:$E$33, 3, 0)</f>
        <v>2</v>
      </c>
      <c r="C482" s="167" t="s">
        <v>68</v>
      </c>
      <c r="D482" s="167" t="s">
        <v>131</v>
      </c>
      <c r="E482" s="167" t="s">
        <v>104</v>
      </c>
      <c r="F482" s="167" t="s">
        <v>105</v>
      </c>
      <c r="G482" s="167" t="s">
        <v>35</v>
      </c>
      <c r="H482" s="167" t="s">
        <v>34</v>
      </c>
      <c r="I482" s="168" t="s">
        <v>106</v>
      </c>
      <c r="J482" s="168" t="s">
        <v>106</v>
      </c>
      <c r="K482" s="168">
        <v>11</v>
      </c>
      <c r="L482" s="168">
        <v>11</v>
      </c>
      <c r="M482" s="168">
        <v>10.25</v>
      </c>
      <c r="N482" s="168">
        <v>512</v>
      </c>
      <c r="O482" s="168">
        <v>677</v>
      </c>
      <c r="P482" s="168">
        <v>675</v>
      </c>
      <c r="Q482" s="168">
        <v>688</v>
      </c>
      <c r="R482" s="168">
        <v>69</v>
      </c>
      <c r="S482" s="168">
        <v>2054</v>
      </c>
      <c r="T482" s="168">
        <v>6</v>
      </c>
      <c r="U482" s="168">
        <v>151</v>
      </c>
      <c r="V482" s="168">
        <v>15</v>
      </c>
      <c r="W482" s="168">
        <v>504</v>
      </c>
      <c r="X482" s="168">
        <v>7</v>
      </c>
      <c r="Y482" s="168">
        <v>2054</v>
      </c>
      <c r="Z482" s="168">
        <v>1</v>
      </c>
      <c r="AA482" s="168">
        <v>4</v>
      </c>
      <c r="AB482" s="168">
        <v>11</v>
      </c>
      <c r="AC482" s="168">
        <v>6.19</v>
      </c>
      <c r="AD482" s="168">
        <v>18.309999999999999</v>
      </c>
      <c r="AE482" s="168">
        <v>29.490000000000002</v>
      </c>
      <c r="AF482" s="168">
        <v>151</v>
      </c>
      <c r="AG482" s="168">
        <v>1831</v>
      </c>
      <c r="AH482" s="168">
        <v>789</v>
      </c>
      <c r="AI482" s="168">
        <v>1680</v>
      </c>
      <c r="AJ482" s="168">
        <v>1180</v>
      </c>
      <c r="AK482" s="8"/>
      <c r="AM482" s="6">
        <f t="shared" si="139"/>
        <v>2054</v>
      </c>
      <c r="AN482" s="4">
        <f t="shared" si="138"/>
        <v>12</v>
      </c>
    </row>
    <row r="483" spans="1:40" x14ac:dyDescent="0.2">
      <c r="A483" s="12" t="str">
        <f t="shared" si="140"/>
        <v>2012-13DECEMBERRRU</v>
      </c>
      <c r="B483" s="12">
        <f>VLOOKUP(G483,'Selection Sheet'!$C$17:$E$33, 3, 0)</f>
        <v>4</v>
      </c>
      <c r="C483" s="167" t="s">
        <v>68</v>
      </c>
      <c r="D483" s="167" t="s">
        <v>131</v>
      </c>
      <c r="E483" s="167" t="s">
        <v>107</v>
      </c>
      <c r="F483" s="167" t="s">
        <v>108</v>
      </c>
      <c r="G483" s="167" t="s">
        <v>38</v>
      </c>
      <c r="H483" s="167" t="s">
        <v>37</v>
      </c>
      <c r="I483" s="168" t="s">
        <v>106</v>
      </c>
      <c r="J483" s="168" t="s">
        <v>106</v>
      </c>
      <c r="K483" s="168">
        <v>987</v>
      </c>
      <c r="L483" s="168">
        <v>1362</v>
      </c>
      <c r="M483" s="168">
        <v>18.100000000000001</v>
      </c>
      <c r="N483" s="168">
        <v>27387</v>
      </c>
      <c r="O483" s="168">
        <v>40605</v>
      </c>
      <c r="P483" s="168">
        <v>40344</v>
      </c>
      <c r="Q483" s="168">
        <v>41708</v>
      </c>
      <c r="R483" s="168">
        <v>167</v>
      </c>
      <c r="S483" s="168">
        <v>150287</v>
      </c>
      <c r="T483" s="168">
        <v>234</v>
      </c>
      <c r="U483" s="168">
        <v>6880</v>
      </c>
      <c r="V483" s="168">
        <v>1263</v>
      </c>
      <c r="W483" s="168">
        <v>21269</v>
      </c>
      <c r="X483" s="168">
        <v>3525</v>
      </c>
      <c r="Y483" s="168">
        <v>150287</v>
      </c>
      <c r="Z483" s="168">
        <v>0</v>
      </c>
      <c r="AA483" s="168">
        <v>5</v>
      </c>
      <c r="AB483" s="168">
        <v>47</v>
      </c>
      <c r="AC483" s="168">
        <v>6.6000000000000005</v>
      </c>
      <c r="AD483" s="168">
        <v>16.8</v>
      </c>
      <c r="AE483" s="168">
        <v>27.3</v>
      </c>
      <c r="AF483" s="168">
        <v>6880</v>
      </c>
      <c r="AG483" s="168">
        <v>100399</v>
      </c>
      <c r="AH483" s="168">
        <v>29181</v>
      </c>
      <c r="AI483" s="168">
        <v>93519</v>
      </c>
      <c r="AJ483" s="168">
        <v>71367</v>
      </c>
      <c r="AK483" s="8"/>
      <c r="AM483" s="6">
        <f t="shared" si="139"/>
        <v>150287</v>
      </c>
      <c r="AN483" s="4">
        <f t="shared" si="138"/>
        <v>12</v>
      </c>
    </row>
    <row r="484" spans="1:40" x14ac:dyDescent="0.2">
      <c r="A484" s="12" t="str">
        <f t="shared" si="140"/>
        <v>2012-13DECEMBERRX5</v>
      </c>
      <c r="B484" s="12">
        <f>VLOOKUP(G484,'Selection Sheet'!$C$17:$E$33, 3, 0)</f>
        <v>2</v>
      </c>
      <c r="C484" s="167" t="s">
        <v>68</v>
      </c>
      <c r="D484" s="167" t="s">
        <v>131</v>
      </c>
      <c r="E484" s="167" t="s">
        <v>109</v>
      </c>
      <c r="F484" s="167" t="s">
        <v>31</v>
      </c>
      <c r="G484" s="167" t="s">
        <v>30</v>
      </c>
      <c r="H484" s="167" t="s">
        <v>29</v>
      </c>
      <c r="I484" s="168" t="s">
        <v>106</v>
      </c>
      <c r="J484" s="168" t="s">
        <v>106</v>
      </c>
      <c r="K484" s="168">
        <v>540</v>
      </c>
      <c r="L484" s="168">
        <v>769</v>
      </c>
      <c r="M484" s="168">
        <v>14.8</v>
      </c>
      <c r="N484" s="168">
        <v>7271</v>
      </c>
      <c r="O484" s="168">
        <v>9711</v>
      </c>
      <c r="P484" s="168">
        <v>9905</v>
      </c>
      <c r="Q484" s="168">
        <v>10435</v>
      </c>
      <c r="R484" s="168">
        <v>170</v>
      </c>
      <c r="S484" s="168">
        <v>33620</v>
      </c>
      <c r="T484" s="168">
        <v>181</v>
      </c>
      <c r="U484" s="168">
        <v>1612</v>
      </c>
      <c r="V484" s="168">
        <v>362</v>
      </c>
      <c r="W484" s="168">
        <v>8382</v>
      </c>
      <c r="X484" s="168">
        <v>0</v>
      </c>
      <c r="Y484" s="168">
        <v>33620</v>
      </c>
      <c r="Z484" s="168">
        <v>2</v>
      </c>
      <c r="AA484" s="168">
        <v>9</v>
      </c>
      <c r="AB484" s="168">
        <v>47</v>
      </c>
      <c r="AC484" s="168">
        <v>5.9</v>
      </c>
      <c r="AD484" s="168">
        <v>15.6</v>
      </c>
      <c r="AE484" s="168">
        <v>22.400000000000002</v>
      </c>
      <c r="AF484" s="168">
        <v>1612</v>
      </c>
      <c r="AG484" s="168">
        <v>21351</v>
      </c>
      <c r="AH484" s="168">
        <v>9625</v>
      </c>
      <c r="AI484" s="168">
        <v>19739</v>
      </c>
      <c r="AJ484" s="168">
        <v>15698</v>
      </c>
      <c r="AK484" s="8"/>
      <c r="AM484" s="6">
        <f t="shared" si="139"/>
        <v>0</v>
      </c>
      <c r="AN484" s="4">
        <f t="shared" si="138"/>
        <v>12</v>
      </c>
    </row>
    <row r="485" spans="1:40" x14ac:dyDescent="0.2">
      <c r="A485" s="12" t="str">
        <f t="shared" si="140"/>
        <v>2012-13DECEMBERRX6</v>
      </c>
      <c r="B485" s="12">
        <f>VLOOKUP(G485,'Selection Sheet'!$C$17:$E$33, 3, 0)</f>
        <v>1</v>
      </c>
      <c r="C485" s="167" t="s">
        <v>68</v>
      </c>
      <c r="D485" s="167" t="s">
        <v>131</v>
      </c>
      <c r="E485" s="167" t="s">
        <v>110</v>
      </c>
      <c r="F485" s="167" t="s">
        <v>111</v>
      </c>
      <c r="G485" s="167" t="s">
        <v>41</v>
      </c>
      <c r="H485" s="167" t="s">
        <v>40</v>
      </c>
      <c r="I485" s="168" t="s">
        <v>106</v>
      </c>
      <c r="J485" s="168" t="s">
        <v>106</v>
      </c>
      <c r="K485" s="168">
        <v>224</v>
      </c>
      <c r="L485" s="168">
        <v>325</v>
      </c>
      <c r="M485" s="168">
        <v>13.08</v>
      </c>
      <c r="N485" s="168">
        <v>10605</v>
      </c>
      <c r="O485" s="168">
        <v>15361</v>
      </c>
      <c r="P485" s="168">
        <v>14761</v>
      </c>
      <c r="Q485" s="168">
        <v>15639</v>
      </c>
      <c r="R485" s="168">
        <v>1546</v>
      </c>
      <c r="S485" s="168">
        <v>53480</v>
      </c>
      <c r="T485" s="168">
        <v>272</v>
      </c>
      <c r="U485" s="168">
        <v>1785</v>
      </c>
      <c r="V485" s="168">
        <v>422</v>
      </c>
      <c r="W485" s="168">
        <v>7100</v>
      </c>
      <c r="X485" s="168">
        <v>0</v>
      </c>
      <c r="Y485" s="168">
        <v>53480</v>
      </c>
      <c r="Z485" s="168">
        <v>1</v>
      </c>
      <c r="AA485" s="168">
        <v>21</v>
      </c>
      <c r="AB485" s="168">
        <v>77</v>
      </c>
      <c r="AC485" s="168">
        <v>6.7</v>
      </c>
      <c r="AD485" s="168">
        <v>20.75</v>
      </c>
      <c r="AE485" s="168">
        <v>34.21</v>
      </c>
      <c r="AF485" s="168">
        <v>1785</v>
      </c>
      <c r="AG485" s="168">
        <v>31676</v>
      </c>
      <c r="AH485" s="168">
        <v>9662</v>
      </c>
      <c r="AI485" s="168">
        <v>30811</v>
      </c>
      <c r="AJ485" s="168">
        <v>27958</v>
      </c>
      <c r="AK485" s="8"/>
      <c r="AM485" s="6">
        <f t="shared" si="139"/>
        <v>0</v>
      </c>
      <c r="AN485" s="4">
        <f t="shared" si="138"/>
        <v>12</v>
      </c>
    </row>
    <row r="486" spans="1:40" x14ac:dyDescent="0.2">
      <c r="A486" s="12" t="str">
        <f t="shared" si="140"/>
        <v>2012-13DECEMBERRX7</v>
      </c>
      <c r="B486" s="12">
        <f>VLOOKUP(G486,'Selection Sheet'!$C$17:$E$33, 3, 0)</f>
        <v>1</v>
      </c>
      <c r="C486" s="167" t="s">
        <v>68</v>
      </c>
      <c r="D486" s="167" t="s">
        <v>131</v>
      </c>
      <c r="E486" s="167" t="s">
        <v>112</v>
      </c>
      <c r="F486" s="167" t="s">
        <v>113</v>
      </c>
      <c r="G486" s="167" t="s">
        <v>44</v>
      </c>
      <c r="H486" s="167" t="s">
        <v>43</v>
      </c>
      <c r="I486" s="168" t="s">
        <v>106</v>
      </c>
      <c r="J486" s="168" t="s">
        <v>106</v>
      </c>
      <c r="K486" s="168">
        <v>2292</v>
      </c>
      <c r="L486" s="168">
        <v>3232</v>
      </c>
      <c r="M486" s="168">
        <v>15.38</v>
      </c>
      <c r="N486" s="168">
        <v>24268</v>
      </c>
      <c r="O486" s="168">
        <v>33283</v>
      </c>
      <c r="P486" s="168">
        <v>34343</v>
      </c>
      <c r="Q486" s="168">
        <v>36406</v>
      </c>
      <c r="R486" s="168">
        <v>5658</v>
      </c>
      <c r="S486" s="168">
        <v>121775</v>
      </c>
      <c r="T486" s="168">
        <v>808</v>
      </c>
      <c r="U486" s="168">
        <v>2723</v>
      </c>
      <c r="V486" s="168">
        <v>976</v>
      </c>
      <c r="W486" s="168">
        <v>15377</v>
      </c>
      <c r="X486" s="168">
        <v>0</v>
      </c>
      <c r="Y486" s="168">
        <v>121775</v>
      </c>
      <c r="Z486" s="168">
        <v>1</v>
      </c>
      <c r="AA486" s="168">
        <v>18</v>
      </c>
      <c r="AB486" s="168">
        <v>56</v>
      </c>
      <c r="AC486" s="168">
        <v>5.65</v>
      </c>
      <c r="AD486" s="168">
        <v>18</v>
      </c>
      <c r="AE486" s="168">
        <v>38.619999999999997</v>
      </c>
      <c r="AF486" s="168">
        <v>2723</v>
      </c>
      <c r="AG486" s="168">
        <v>78414</v>
      </c>
      <c r="AH486" s="168">
        <v>17613</v>
      </c>
      <c r="AI486" s="168">
        <v>76380</v>
      </c>
      <c r="AJ486" s="168">
        <v>71696</v>
      </c>
      <c r="AK486" s="8"/>
      <c r="AM486" s="6">
        <f t="shared" si="139"/>
        <v>0</v>
      </c>
      <c r="AN486" s="4">
        <f t="shared" si="138"/>
        <v>12</v>
      </c>
    </row>
    <row r="487" spans="1:40" x14ac:dyDescent="0.2">
      <c r="A487" s="12" t="str">
        <f t="shared" si="140"/>
        <v>2012-13DECEMBERRX8</v>
      </c>
      <c r="B487" s="12">
        <f>VLOOKUP(G487,'Selection Sheet'!$C$17:$E$33, 3, 0)</f>
        <v>1</v>
      </c>
      <c r="C487" s="167" t="s">
        <v>68</v>
      </c>
      <c r="D487" s="167" t="s">
        <v>131</v>
      </c>
      <c r="E487" s="167" t="s">
        <v>114</v>
      </c>
      <c r="F487" s="167" t="s">
        <v>115</v>
      </c>
      <c r="G487" s="167" t="s">
        <v>54</v>
      </c>
      <c r="H487" s="167" t="s">
        <v>53</v>
      </c>
      <c r="I487" s="168" t="s">
        <v>106</v>
      </c>
      <c r="J487" s="168" t="s">
        <v>106</v>
      </c>
      <c r="K487" s="168">
        <v>1235</v>
      </c>
      <c r="L487" s="168">
        <v>1902</v>
      </c>
      <c r="M487" s="168">
        <v>15.5</v>
      </c>
      <c r="N487" s="168">
        <v>15929</v>
      </c>
      <c r="O487" s="168">
        <v>23161</v>
      </c>
      <c r="P487" s="168">
        <v>23732</v>
      </c>
      <c r="Q487" s="168">
        <v>24961</v>
      </c>
      <c r="R487" s="168">
        <v>6021</v>
      </c>
      <c r="S487" s="168">
        <v>79967</v>
      </c>
      <c r="T487" s="168">
        <v>447</v>
      </c>
      <c r="U487" s="168">
        <v>2951</v>
      </c>
      <c r="V487" s="168">
        <v>1134</v>
      </c>
      <c r="W487" s="168">
        <v>12427</v>
      </c>
      <c r="X487" s="168">
        <v>1443</v>
      </c>
      <c r="Y487" s="168">
        <v>79967</v>
      </c>
      <c r="Z487" s="168">
        <v>1</v>
      </c>
      <c r="AA487" s="168">
        <v>37</v>
      </c>
      <c r="AB487" s="168">
        <v>100</v>
      </c>
      <c r="AC487" s="168">
        <v>6.04</v>
      </c>
      <c r="AD487" s="168">
        <v>16.190000000000001</v>
      </c>
      <c r="AE487" s="168">
        <v>24.57</v>
      </c>
      <c r="AF487" s="168">
        <v>2951</v>
      </c>
      <c r="AG487" s="168">
        <v>58217</v>
      </c>
      <c r="AH487" s="168">
        <v>13903</v>
      </c>
      <c r="AI487" s="168">
        <v>54997</v>
      </c>
      <c r="AJ487" s="168">
        <v>45176</v>
      </c>
      <c r="AK487" s="8"/>
      <c r="AM487" s="6">
        <f t="shared" si="139"/>
        <v>79967</v>
      </c>
      <c r="AN487" s="4">
        <f t="shared" si="138"/>
        <v>12</v>
      </c>
    </row>
    <row r="488" spans="1:40" x14ac:dyDescent="0.2">
      <c r="A488" s="12" t="str">
        <f t="shared" si="140"/>
        <v>2012-13DECEMBERRX9</v>
      </c>
      <c r="B488" s="12">
        <f>VLOOKUP(G488,'Selection Sheet'!$C$17:$E$33, 3, 0)</f>
        <v>3</v>
      </c>
      <c r="C488" s="167" t="s">
        <v>68</v>
      </c>
      <c r="D488" s="167" t="s">
        <v>131</v>
      </c>
      <c r="E488" s="167" t="s">
        <v>116</v>
      </c>
      <c r="F488" s="167" t="s">
        <v>117</v>
      </c>
      <c r="G488" s="167" t="s">
        <v>24</v>
      </c>
      <c r="H488" s="167" t="s">
        <v>23</v>
      </c>
      <c r="I488" s="168" t="s">
        <v>106</v>
      </c>
      <c r="J488" s="168" t="s">
        <v>106</v>
      </c>
      <c r="K488" s="168">
        <v>1412</v>
      </c>
      <c r="L488" s="168">
        <v>2177</v>
      </c>
      <c r="M488" s="168">
        <v>17.2</v>
      </c>
      <c r="N488" s="168">
        <v>14067</v>
      </c>
      <c r="O488" s="168">
        <v>20419</v>
      </c>
      <c r="P488" s="168">
        <v>19890</v>
      </c>
      <c r="Q488" s="168">
        <v>22530</v>
      </c>
      <c r="R488" s="168">
        <v>1516</v>
      </c>
      <c r="S488" s="168">
        <v>66372</v>
      </c>
      <c r="T488" s="168">
        <v>122</v>
      </c>
      <c r="U488" s="168">
        <v>4339</v>
      </c>
      <c r="V488" s="168">
        <v>1206</v>
      </c>
      <c r="W488" s="168">
        <v>17279</v>
      </c>
      <c r="X488" s="168">
        <v>71</v>
      </c>
      <c r="Y488" s="168">
        <v>66372</v>
      </c>
      <c r="Z488" s="168">
        <v>2</v>
      </c>
      <c r="AA488" s="168">
        <v>53</v>
      </c>
      <c r="AB488" s="168">
        <v>97</v>
      </c>
      <c r="AC488" s="168">
        <v>7.15</v>
      </c>
      <c r="AD488" s="168">
        <v>26.166666667000001</v>
      </c>
      <c r="AE488" s="168">
        <v>45.9</v>
      </c>
      <c r="AF488" s="168">
        <v>4339</v>
      </c>
      <c r="AG488" s="168">
        <v>56519</v>
      </c>
      <c r="AH488" s="168">
        <v>17913</v>
      </c>
      <c r="AI488" s="168">
        <v>52086</v>
      </c>
      <c r="AJ488" s="168">
        <v>34807</v>
      </c>
      <c r="AK488" s="8"/>
      <c r="AM488" s="6">
        <f t="shared" si="139"/>
        <v>66372</v>
      </c>
      <c r="AN488" s="4">
        <f t="shared" si="138"/>
        <v>12</v>
      </c>
    </row>
    <row r="489" spans="1:40" x14ac:dyDescent="0.2">
      <c r="A489" s="12" t="str">
        <f t="shared" si="140"/>
        <v>2012-13DECEMBERRYA</v>
      </c>
      <c r="B489" s="12">
        <f>VLOOKUP(G489,'Selection Sheet'!$C$17:$E$33, 3, 0)</f>
        <v>3</v>
      </c>
      <c r="C489" s="167" t="s">
        <v>68</v>
      </c>
      <c r="D489" s="167" t="s">
        <v>131</v>
      </c>
      <c r="E489" s="167" t="s">
        <v>118</v>
      </c>
      <c r="F489" s="167" t="s">
        <v>119</v>
      </c>
      <c r="G489" s="167" t="s">
        <v>52</v>
      </c>
      <c r="H489" s="167" t="s">
        <v>51</v>
      </c>
      <c r="I489" s="168" t="s">
        <v>106</v>
      </c>
      <c r="J489" s="168" t="s">
        <v>106</v>
      </c>
      <c r="K489" s="168">
        <v>586</v>
      </c>
      <c r="L489" s="168">
        <v>756</v>
      </c>
      <c r="M489" s="168">
        <v>13</v>
      </c>
      <c r="N489" s="168">
        <v>23840</v>
      </c>
      <c r="O489" s="168">
        <v>32227</v>
      </c>
      <c r="P489" s="168">
        <v>31963</v>
      </c>
      <c r="Q489" s="168">
        <v>32983</v>
      </c>
      <c r="R489" s="168">
        <v>1037</v>
      </c>
      <c r="S489" s="168">
        <v>92245</v>
      </c>
      <c r="T489" s="168">
        <v>760</v>
      </c>
      <c r="U489" s="168">
        <v>4817</v>
      </c>
      <c r="V489" s="168">
        <v>1351</v>
      </c>
      <c r="W489" s="168">
        <v>24977</v>
      </c>
      <c r="X489" s="168">
        <v>0</v>
      </c>
      <c r="Y489" s="168">
        <v>92245</v>
      </c>
      <c r="Z489" s="168">
        <v>1</v>
      </c>
      <c r="AA489" s="168">
        <v>10</v>
      </c>
      <c r="AB489" s="168">
        <v>58</v>
      </c>
      <c r="AC489" s="168">
        <v>6.17</v>
      </c>
      <c r="AD489" s="168">
        <v>16.399999999999999</v>
      </c>
      <c r="AE489" s="168">
        <v>25.330000000000002</v>
      </c>
      <c r="AF489" s="168">
        <v>4817</v>
      </c>
      <c r="AG489" s="168">
        <v>72310</v>
      </c>
      <c r="AH489" s="168">
        <v>25340</v>
      </c>
      <c r="AI489" s="168">
        <v>67493</v>
      </c>
      <c r="AJ489" s="168">
        <v>48589</v>
      </c>
      <c r="AK489" s="8"/>
      <c r="AM489" s="6">
        <f t="shared" si="139"/>
        <v>0</v>
      </c>
      <c r="AN489" s="4">
        <f t="shared" si="138"/>
        <v>12</v>
      </c>
    </row>
    <row r="490" spans="1:40" x14ac:dyDescent="0.2">
      <c r="A490" s="12" t="str">
        <f t="shared" si="140"/>
        <v>2012-13DECEMBERRYC</v>
      </c>
      <c r="B490" s="12">
        <f>VLOOKUP(G490,'Selection Sheet'!$C$17:$E$33, 3, 0)</f>
        <v>3</v>
      </c>
      <c r="C490" s="167" t="s">
        <v>68</v>
      </c>
      <c r="D490" s="167" t="s">
        <v>131</v>
      </c>
      <c r="E490" s="167" t="s">
        <v>120</v>
      </c>
      <c r="F490" s="167" t="s">
        <v>121</v>
      </c>
      <c r="G490" s="167" t="s">
        <v>27</v>
      </c>
      <c r="H490" s="167" t="s">
        <v>26</v>
      </c>
      <c r="I490" s="168" t="s">
        <v>106</v>
      </c>
      <c r="J490" s="168" t="s">
        <v>106</v>
      </c>
      <c r="K490" s="168">
        <v>831</v>
      </c>
      <c r="L490" s="168">
        <v>1147</v>
      </c>
      <c r="M490" s="168">
        <v>16.05</v>
      </c>
      <c r="N490" s="168">
        <v>15156</v>
      </c>
      <c r="O490" s="168">
        <v>21966</v>
      </c>
      <c r="P490" s="168">
        <v>21216</v>
      </c>
      <c r="Q490" s="168">
        <v>23006</v>
      </c>
      <c r="R490" s="168">
        <v>567</v>
      </c>
      <c r="S490" s="168">
        <v>85421</v>
      </c>
      <c r="T490" s="168">
        <v>614</v>
      </c>
      <c r="U490" s="168">
        <v>4223</v>
      </c>
      <c r="V490" s="168">
        <v>1898</v>
      </c>
      <c r="W490" s="168">
        <v>24475</v>
      </c>
      <c r="X490" s="168">
        <v>13</v>
      </c>
      <c r="Y490" s="168">
        <v>85421</v>
      </c>
      <c r="Z490" s="168">
        <v>1</v>
      </c>
      <c r="AA490" s="168">
        <v>11</v>
      </c>
      <c r="AB490" s="168">
        <v>63</v>
      </c>
      <c r="AC490" s="168">
        <v>5.43</v>
      </c>
      <c r="AD490" s="168">
        <v>20.2</v>
      </c>
      <c r="AE490" s="168">
        <v>31.080000000000002</v>
      </c>
      <c r="AF490" s="168">
        <v>4223</v>
      </c>
      <c r="AG490" s="168">
        <v>63612</v>
      </c>
      <c r="AH490" s="168">
        <v>31305</v>
      </c>
      <c r="AI490" s="168">
        <v>65700</v>
      </c>
      <c r="AJ490" s="168">
        <v>40811</v>
      </c>
      <c r="AK490" s="8"/>
      <c r="AM490" s="6">
        <f t="shared" si="139"/>
        <v>85421</v>
      </c>
      <c r="AN490" s="4">
        <f t="shared" si="138"/>
        <v>12</v>
      </c>
    </row>
    <row r="491" spans="1:40" x14ac:dyDescent="0.2">
      <c r="A491" s="12" t="str">
        <f t="shared" si="140"/>
        <v>2012-13DECEMBERRYD</v>
      </c>
      <c r="B491" s="12">
        <f>VLOOKUP(G491,'Selection Sheet'!$C$17:$E$33, 3, 0)</f>
        <v>2</v>
      </c>
      <c r="C491" s="167" t="s">
        <v>68</v>
      </c>
      <c r="D491" s="167" t="s">
        <v>131</v>
      </c>
      <c r="E491" s="167" t="s">
        <v>122</v>
      </c>
      <c r="F491" s="167" t="s">
        <v>123</v>
      </c>
      <c r="G491" s="167" t="s">
        <v>48</v>
      </c>
      <c r="H491" s="167" t="s">
        <v>47</v>
      </c>
      <c r="I491" s="168" t="s">
        <v>106</v>
      </c>
      <c r="J491" s="168" t="s">
        <v>106</v>
      </c>
      <c r="K491" s="168">
        <v>441</v>
      </c>
      <c r="L491" s="168">
        <v>584</v>
      </c>
      <c r="M491" s="168">
        <v>14.9</v>
      </c>
      <c r="N491" s="168">
        <v>16675</v>
      </c>
      <c r="O491" s="168">
        <v>23311</v>
      </c>
      <c r="P491" s="168">
        <v>23010</v>
      </c>
      <c r="Q491" s="168">
        <v>23895</v>
      </c>
      <c r="R491" s="168">
        <v>966</v>
      </c>
      <c r="S491" s="168">
        <v>54681</v>
      </c>
      <c r="T491" s="168">
        <v>861</v>
      </c>
      <c r="U491" s="168">
        <v>6191</v>
      </c>
      <c r="V491" s="168">
        <v>832</v>
      </c>
      <c r="W491" s="168">
        <v>17802</v>
      </c>
      <c r="X491" s="168">
        <v>0</v>
      </c>
      <c r="Y491" s="168">
        <v>54681</v>
      </c>
      <c r="Z491" s="168">
        <v>3</v>
      </c>
      <c r="AA491" s="168">
        <v>47</v>
      </c>
      <c r="AB491" s="168">
        <v>90</v>
      </c>
      <c r="AC491" s="168">
        <v>5.88</v>
      </c>
      <c r="AD491" s="168">
        <v>18.63</v>
      </c>
      <c r="AE491" s="168">
        <v>28.25</v>
      </c>
      <c r="AF491" s="168">
        <v>6191</v>
      </c>
      <c r="AG491" s="168">
        <v>53201</v>
      </c>
      <c r="AH491" s="168">
        <v>20030</v>
      </c>
      <c r="AI491" s="168">
        <v>47010</v>
      </c>
      <c r="AJ491" s="168">
        <v>36204</v>
      </c>
      <c r="AK491" s="8"/>
      <c r="AM491" s="6">
        <f t="shared" si="139"/>
        <v>0</v>
      </c>
      <c r="AN491" s="4">
        <f t="shared" si="138"/>
        <v>12</v>
      </c>
    </row>
    <row r="492" spans="1:40" x14ac:dyDescent="0.2">
      <c r="A492" s="12" t="str">
        <f t="shared" si="140"/>
        <v>2012-13DECEMBERRYE</v>
      </c>
      <c r="B492" s="12">
        <f>VLOOKUP(G492,'Selection Sheet'!$C$17:$E$33, 3, 0)</f>
        <v>2</v>
      </c>
      <c r="C492" s="167" t="s">
        <v>68</v>
      </c>
      <c r="D492" s="167" t="s">
        <v>131</v>
      </c>
      <c r="E492" s="167" t="s">
        <v>104</v>
      </c>
      <c r="F492" s="167" t="s">
        <v>105</v>
      </c>
      <c r="G492" s="167" t="s">
        <v>46</v>
      </c>
      <c r="H492" s="167" t="s">
        <v>45</v>
      </c>
      <c r="I492" s="168" t="s">
        <v>106</v>
      </c>
      <c r="J492" s="168" t="s">
        <v>106</v>
      </c>
      <c r="K492" s="168">
        <v>576</v>
      </c>
      <c r="L492" s="168">
        <v>745</v>
      </c>
      <c r="M492" s="168">
        <v>13.58</v>
      </c>
      <c r="N492" s="168">
        <v>7198</v>
      </c>
      <c r="O492" s="168">
        <v>10232</v>
      </c>
      <c r="P492" s="168">
        <v>10228</v>
      </c>
      <c r="Q492" s="168">
        <v>10955</v>
      </c>
      <c r="R492" s="168">
        <v>359</v>
      </c>
      <c r="S492" s="168">
        <v>41554</v>
      </c>
      <c r="T492" s="168">
        <v>354</v>
      </c>
      <c r="U492" s="168">
        <v>1975</v>
      </c>
      <c r="V492" s="168">
        <v>1070</v>
      </c>
      <c r="W492" s="168">
        <v>15549</v>
      </c>
      <c r="X492" s="168">
        <v>4318</v>
      </c>
      <c r="Y492" s="168">
        <v>41554</v>
      </c>
      <c r="Z492" s="168">
        <v>3</v>
      </c>
      <c r="AA492" s="168">
        <v>15</v>
      </c>
      <c r="AB492" s="168">
        <v>86</v>
      </c>
      <c r="AC492" s="168">
        <v>6.47</v>
      </c>
      <c r="AD492" s="168">
        <v>21.01</v>
      </c>
      <c r="AE492" s="168">
        <v>38.29</v>
      </c>
      <c r="AF492" s="168">
        <v>1975</v>
      </c>
      <c r="AG492" s="168">
        <v>38719</v>
      </c>
      <c r="AH492" s="168">
        <v>15648</v>
      </c>
      <c r="AI492" s="168">
        <v>36744</v>
      </c>
      <c r="AJ492" s="168">
        <v>21119</v>
      </c>
      <c r="AK492" s="8"/>
      <c r="AM492" s="6">
        <f t="shared" si="139"/>
        <v>41554</v>
      </c>
      <c r="AN492" s="4">
        <f t="shared" si="138"/>
        <v>12</v>
      </c>
    </row>
    <row r="493" spans="1:40" x14ac:dyDescent="0.2">
      <c r="A493" s="12" t="str">
        <f t="shared" si="140"/>
        <v>2012-13DECEMBERRYF</v>
      </c>
      <c r="B493" s="12">
        <f>VLOOKUP(G493,'Selection Sheet'!$C$17:$E$33, 3, 0)</f>
        <v>2</v>
      </c>
      <c r="C493" s="167" t="s">
        <v>68</v>
      </c>
      <c r="D493" s="167" t="s">
        <v>131</v>
      </c>
      <c r="E493" s="167" t="s">
        <v>109</v>
      </c>
      <c r="F493" s="167" t="s">
        <v>31</v>
      </c>
      <c r="G493" s="167" t="s">
        <v>50</v>
      </c>
      <c r="H493" s="167" t="s">
        <v>49</v>
      </c>
      <c r="I493" s="168" t="s">
        <v>106</v>
      </c>
      <c r="J493" s="168" t="s">
        <v>106</v>
      </c>
      <c r="K493" s="168">
        <v>272</v>
      </c>
      <c r="L493" s="168">
        <v>350</v>
      </c>
      <c r="M493" s="168">
        <v>15.3</v>
      </c>
      <c r="N493" s="168">
        <v>10194</v>
      </c>
      <c r="O493" s="168">
        <v>13566</v>
      </c>
      <c r="P493" s="168">
        <v>13172</v>
      </c>
      <c r="Q493" s="168">
        <v>13864</v>
      </c>
      <c r="R493" s="168">
        <v>631</v>
      </c>
      <c r="S493" s="168">
        <v>46738</v>
      </c>
      <c r="T493" s="168">
        <v>477</v>
      </c>
      <c r="U493" s="168">
        <v>2467</v>
      </c>
      <c r="V493" s="168">
        <v>1160</v>
      </c>
      <c r="W493" s="168">
        <v>15853</v>
      </c>
      <c r="X493" s="168">
        <v>0</v>
      </c>
      <c r="Y493" s="168">
        <v>46738</v>
      </c>
      <c r="Z493" s="168">
        <v>2</v>
      </c>
      <c r="AA493" s="168">
        <v>29</v>
      </c>
      <c r="AB493" s="168">
        <v>75</v>
      </c>
      <c r="AC493" s="168">
        <v>5.8</v>
      </c>
      <c r="AD493" s="168">
        <v>20.8</v>
      </c>
      <c r="AE493" s="168">
        <v>34.300000000000004</v>
      </c>
      <c r="AF493" s="168">
        <v>2467</v>
      </c>
      <c r="AG493" s="168">
        <v>33988</v>
      </c>
      <c r="AH493" s="168">
        <v>17051</v>
      </c>
      <c r="AI493" s="168">
        <v>31932</v>
      </c>
      <c r="AJ493" s="168">
        <v>23121</v>
      </c>
      <c r="AK493" s="8"/>
      <c r="AM493" s="6">
        <f t="shared" si="139"/>
        <v>0</v>
      </c>
      <c r="AN493" s="4">
        <f t="shared" si="138"/>
        <v>12</v>
      </c>
    </row>
    <row r="494" spans="1:40" x14ac:dyDescent="0.2">
      <c r="A494" s="12" t="str">
        <f t="shared" si="140"/>
        <v>2012-13FEBRUARYR1F</v>
      </c>
      <c r="B494" s="12">
        <f>VLOOKUP(G494,'Selection Sheet'!$C$17:$E$33, 3, 0)</f>
        <v>2</v>
      </c>
      <c r="C494" s="167" t="s">
        <v>68</v>
      </c>
      <c r="D494" s="167" t="s">
        <v>133</v>
      </c>
      <c r="E494" s="167" t="s">
        <v>104</v>
      </c>
      <c r="F494" s="167" t="s">
        <v>105</v>
      </c>
      <c r="G494" s="167" t="s">
        <v>35</v>
      </c>
      <c r="H494" s="167" t="s">
        <v>34</v>
      </c>
      <c r="I494" s="168" t="s">
        <v>106</v>
      </c>
      <c r="J494" s="168" t="s">
        <v>106</v>
      </c>
      <c r="K494" s="168">
        <v>16</v>
      </c>
      <c r="L494" s="168">
        <v>17</v>
      </c>
      <c r="M494" s="168">
        <v>9.4500000000000011</v>
      </c>
      <c r="N494" s="168">
        <v>413</v>
      </c>
      <c r="O494" s="168">
        <v>549</v>
      </c>
      <c r="P494" s="168">
        <v>552</v>
      </c>
      <c r="Q494" s="168">
        <v>566</v>
      </c>
      <c r="R494" s="168">
        <v>23</v>
      </c>
      <c r="S494" s="168">
        <v>1732</v>
      </c>
      <c r="T494" s="168">
        <v>2</v>
      </c>
      <c r="U494" s="168">
        <v>107</v>
      </c>
      <c r="V494" s="168">
        <v>11</v>
      </c>
      <c r="W494" s="168">
        <v>441</v>
      </c>
      <c r="X494" s="168">
        <v>13</v>
      </c>
      <c r="Y494" s="168">
        <v>1732</v>
      </c>
      <c r="Z494" s="168">
        <v>1</v>
      </c>
      <c r="AA494" s="168">
        <v>5</v>
      </c>
      <c r="AB494" s="168">
        <v>9</v>
      </c>
      <c r="AC494" s="168">
        <v>6.01</v>
      </c>
      <c r="AD494" s="168">
        <v>17.309999999999999</v>
      </c>
      <c r="AE494" s="168">
        <v>25.51</v>
      </c>
      <c r="AF494" s="168">
        <v>107</v>
      </c>
      <c r="AG494" s="168">
        <v>1585</v>
      </c>
      <c r="AH494" s="168">
        <v>671</v>
      </c>
      <c r="AI494" s="168">
        <v>1477</v>
      </c>
      <c r="AJ494" s="168">
        <v>1039</v>
      </c>
      <c r="AK494" s="8"/>
      <c r="AM494" s="6">
        <f t="shared" si="139"/>
        <v>1732</v>
      </c>
      <c r="AN494" s="4">
        <f t="shared" si="138"/>
        <v>2</v>
      </c>
    </row>
    <row r="495" spans="1:40" x14ac:dyDescent="0.2">
      <c r="A495" s="12" t="str">
        <f t="shared" si="140"/>
        <v>2012-13FEBRUARYRRU</v>
      </c>
      <c r="B495" s="12">
        <f>VLOOKUP(G495,'Selection Sheet'!$C$17:$E$33, 3, 0)</f>
        <v>4</v>
      </c>
      <c r="C495" s="167" t="s">
        <v>68</v>
      </c>
      <c r="D495" s="167" t="s">
        <v>133</v>
      </c>
      <c r="E495" s="167" t="s">
        <v>107</v>
      </c>
      <c r="F495" s="167" t="s">
        <v>108</v>
      </c>
      <c r="G495" s="167" t="s">
        <v>38</v>
      </c>
      <c r="H495" s="167" t="s">
        <v>37</v>
      </c>
      <c r="I495" s="168" t="s">
        <v>106</v>
      </c>
      <c r="J495" s="168" t="s">
        <v>106</v>
      </c>
      <c r="K495" s="168">
        <v>856</v>
      </c>
      <c r="L495" s="168">
        <v>1077</v>
      </c>
      <c r="M495" s="168">
        <v>16.399999999999999</v>
      </c>
      <c r="N495" s="168">
        <v>27177</v>
      </c>
      <c r="O495" s="168">
        <v>34230</v>
      </c>
      <c r="P495" s="168">
        <v>34647</v>
      </c>
      <c r="Q495" s="168">
        <v>35163</v>
      </c>
      <c r="R495" s="168">
        <v>18</v>
      </c>
      <c r="S495" s="168">
        <v>117432</v>
      </c>
      <c r="T495" s="168">
        <v>147</v>
      </c>
      <c r="U495" s="168">
        <v>5905</v>
      </c>
      <c r="V495" s="168">
        <v>1017</v>
      </c>
      <c r="W495" s="168">
        <v>17810</v>
      </c>
      <c r="X495" s="168">
        <v>2526</v>
      </c>
      <c r="Y495" s="168">
        <v>117432</v>
      </c>
      <c r="Z495" s="168">
        <v>0</v>
      </c>
      <c r="AA495" s="168">
        <v>1</v>
      </c>
      <c r="AB495" s="168">
        <v>2</v>
      </c>
      <c r="AC495" s="168">
        <v>5.6000000000000005</v>
      </c>
      <c r="AD495" s="168">
        <v>13.200000000000001</v>
      </c>
      <c r="AE495" s="168">
        <v>20.3</v>
      </c>
      <c r="AF495" s="168">
        <v>5905</v>
      </c>
      <c r="AG495" s="168">
        <v>91515</v>
      </c>
      <c r="AH495" s="168">
        <v>24675</v>
      </c>
      <c r="AI495" s="168">
        <v>85610</v>
      </c>
      <c r="AJ495" s="168">
        <v>67225</v>
      </c>
      <c r="AK495" s="8"/>
      <c r="AM495" s="6">
        <f t="shared" si="139"/>
        <v>117432</v>
      </c>
      <c r="AN495" s="4">
        <f t="shared" si="138"/>
        <v>2</v>
      </c>
    </row>
    <row r="496" spans="1:40" x14ac:dyDescent="0.2">
      <c r="A496" s="12" t="str">
        <f t="shared" si="140"/>
        <v>2012-13FEBRUARYRX6</v>
      </c>
      <c r="B496" s="12">
        <f>VLOOKUP(G496,'Selection Sheet'!$C$17:$E$33, 3, 0)</f>
        <v>1</v>
      </c>
      <c r="C496" s="167" t="s">
        <v>68</v>
      </c>
      <c r="D496" s="167" t="s">
        <v>133</v>
      </c>
      <c r="E496" s="167" t="s">
        <v>110</v>
      </c>
      <c r="F496" s="167" t="s">
        <v>111</v>
      </c>
      <c r="G496" s="167" t="s">
        <v>41</v>
      </c>
      <c r="H496" s="167" t="s">
        <v>40</v>
      </c>
      <c r="I496" s="168" t="s">
        <v>106</v>
      </c>
      <c r="J496" s="168" t="s">
        <v>106</v>
      </c>
      <c r="K496" s="168">
        <v>193</v>
      </c>
      <c r="L496" s="168">
        <v>244</v>
      </c>
      <c r="M496" s="168">
        <v>12.75</v>
      </c>
      <c r="N496" s="168">
        <v>9557</v>
      </c>
      <c r="O496" s="168">
        <v>11876</v>
      </c>
      <c r="P496" s="168">
        <v>11804</v>
      </c>
      <c r="Q496" s="168">
        <v>12104</v>
      </c>
      <c r="R496" s="168">
        <v>1239</v>
      </c>
      <c r="S496" s="168">
        <v>36219</v>
      </c>
      <c r="T496" s="168">
        <v>158</v>
      </c>
      <c r="U496" s="168">
        <v>959</v>
      </c>
      <c r="V496" s="168">
        <v>246</v>
      </c>
      <c r="W496" s="168">
        <v>5237</v>
      </c>
      <c r="X496" s="168">
        <v>0</v>
      </c>
      <c r="Y496" s="168">
        <v>36219</v>
      </c>
      <c r="Z496" s="168">
        <v>1</v>
      </c>
      <c r="AA496" s="168">
        <v>39</v>
      </c>
      <c r="AB496" s="168">
        <v>65</v>
      </c>
      <c r="AC496" s="168">
        <v>5.65</v>
      </c>
      <c r="AD496" s="168">
        <v>16.149999999999999</v>
      </c>
      <c r="AE496" s="168">
        <v>26.3</v>
      </c>
      <c r="AF496" s="168">
        <v>959</v>
      </c>
      <c r="AG496" s="168">
        <v>24634</v>
      </c>
      <c r="AH496" s="168">
        <v>6992</v>
      </c>
      <c r="AI496" s="168">
        <v>24343</v>
      </c>
      <c r="AJ496" s="168">
        <v>23391</v>
      </c>
      <c r="AK496" s="8"/>
      <c r="AM496" s="6">
        <f t="shared" si="139"/>
        <v>0</v>
      </c>
      <c r="AN496" s="4">
        <f t="shared" si="138"/>
        <v>2</v>
      </c>
    </row>
    <row r="497" spans="1:40" x14ac:dyDescent="0.2">
      <c r="A497" s="12" t="str">
        <f t="shared" si="140"/>
        <v>2012-13FEBRUARYRX7</v>
      </c>
      <c r="B497" s="12">
        <f>VLOOKUP(G497,'Selection Sheet'!$C$17:$E$33, 3, 0)</f>
        <v>1</v>
      </c>
      <c r="C497" s="167" t="s">
        <v>68</v>
      </c>
      <c r="D497" s="167" t="s">
        <v>133</v>
      </c>
      <c r="E497" s="167" t="s">
        <v>112</v>
      </c>
      <c r="F497" s="167" t="s">
        <v>113</v>
      </c>
      <c r="G497" s="167" t="s">
        <v>44</v>
      </c>
      <c r="H497" s="167" t="s">
        <v>43</v>
      </c>
      <c r="I497" s="168" t="s">
        <v>106</v>
      </c>
      <c r="J497" s="168" t="s">
        <v>106</v>
      </c>
      <c r="K497" s="168">
        <v>1878</v>
      </c>
      <c r="L497" s="168">
        <v>2632</v>
      </c>
      <c r="M497" s="168">
        <v>15.1</v>
      </c>
      <c r="N497" s="168">
        <v>21086</v>
      </c>
      <c r="O497" s="168">
        <v>28332</v>
      </c>
      <c r="P497" s="168">
        <v>29233</v>
      </c>
      <c r="Q497" s="168">
        <v>30913</v>
      </c>
      <c r="R497" s="168">
        <v>2165</v>
      </c>
      <c r="S497" s="168">
        <v>101072</v>
      </c>
      <c r="T497" s="168">
        <v>709</v>
      </c>
      <c r="U497" s="168">
        <v>2443</v>
      </c>
      <c r="V497" s="168">
        <v>829</v>
      </c>
      <c r="W497" s="168">
        <v>12503</v>
      </c>
      <c r="X497" s="168">
        <v>0</v>
      </c>
      <c r="Y497" s="168">
        <v>101072</v>
      </c>
      <c r="Z497" s="168">
        <v>1</v>
      </c>
      <c r="AA497" s="168">
        <v>8</v>
      </c>
      <c r="AB497" s="168">
        <v>46</v>
      </c>
      <c r="AC497" s="168">
        <v>5.55</v>
      </c>
      <c r="AD497" s="168">
        <v>17.5</v>
      </c>
      <c r="AE497" s="168">
        <v>40.58</v>
      </c>
      <c r="AF497" s="168">
        <v>2443</v>
      </c>
      <c r="AG497" s="168">
        <v>66320</v>
      </c>
      <c r="AH497" s="168">
        <v>14434</v>
      </c>
      <c r="AI497" s="168">
        <v>64334</v>
      </c>
      <c r="AJ497" s="168">
        <v>62251</v>
      </c>
      <c r="AK497" s="8"/>
      <c r="AM497" s="6">
        <f t="shared" si="139"/>
        <v>0</v>
      </c>
      <c r="AN497" s="4">
        <f t="shared" si="138"/>
        <v>2</v>
      </c>
    </row>
    <row r="498" spans="1:40" x14ac:dyDescent="0.2">
      <c r="A498" s="12" t="str">
        <f t="shared" si="140"/>
        <v>2012-13FEBRUARYRX8</v>
      </c>
      <c r="B498" s="12">
        <f>VLOOKUP(G498,'Selection Sheet'!$C$17:$E$33, 3, 0)</f>
        <v>1</v>
      </c>
      <c r="C498" s="167" t="s">
        <v>68</v>
      </c>
      <c r="D498" s="167" t="s">
        <v>133</v>
      </c>
      <c r="E498" s="167" t="s">
        <v>114</v>
      </c>
      <c r="F498" s="167" t="s">
        <v>115</v>
      </c>
      <c r="G498" s="167" t="s">
        <v>54</v>
      </c>
      <c r="H498" s="167" t="s">
        <v>53</v>
      </c>
      <c r="I498" s="168" t="s">
        <v>106</v>
      </c>
      <c r="J498" s="168" t="s">
        <v>106</v>
      </c>
      <c r="K498" s="168">
        <v>996</v>
      </c>
      <c r="L498" s="168">
        <v>1404</v>
      </c>
      <c r="M498" s="168">
        <v>15.26</v>
      </c>
      <c r="N498" s="168">
        <v>14176</v>
      </c>
      <c r="O498" s="168">
        <v>19129</v>
      </c>
      <c r="P498" s="168">
        <v>19773</v>
      </c>
      <c r="Q498" s="168">
        <v>20486</v>
      </c>
      <c r="R498" s="168">
        <v>693</v>
      </c>
      <c r="S498" s="168">
        <v>60147</v>
      </c>
      <c r="T498" s="168">
        <v>117</v>
      </c>
      <c r="U498" s="168">
        <v>2620</v>
      </c>
      <c r="V498" s="168">
        <v>678</v>
      </c>
      <c r="W498" s="168">
        <v>9494</v>
      </c>
      <c r="X498" s="168">
        <v>1256</v>
      </c>
      <c r="Y498" s="168">
        <v>60147</v>
      </c>
      <c r="Z498" s="168">
        <v>1</v>
      </c>
      <c r="AA498" s="168">
        <v>24</v>
      </c>
      <c r="AB498" s="168">
        <v>82</v>
      </c>
      <c r="AC498" s="168">
        <v>5.67</v>
      </c>
      <c r="AD498" s="168">
        <v>14.44</v>
      </c>
      <c r="AE498" s="168">
        <v>22</v>
      </c>
      <c r="AF498" s="168">
        <v>2620</v>
      </c>
      <c r="AG498" s="168">
        <v>42663</v>
      </c>
      <c r="AH498" s="168">
        <v>12017</v>
      </c>
      <c r="AI498" s="168">
        <v>39868</v>
      </c>
      <c r="AJ498" s="168">
        <v>34936</v>
      </c>
      <c r="AK498" s="8"/>
      <c r="AM498" s="6">
        <f t="shared" si="139"/>
        <v>60147</v>
      </c>
      <c r="AN498" s="4">
        <f t="shared" si="138"/>
        <v>2</v>
      </c>
    </row>
    <row r="499" spans="1:40" x14ac:dyDescent="0.2">
      <c r="A499" s="12" t="str">
        <f t="shared" si="140"/>
        <v>2012-13FEBRUARYRX9</v>
      </c>
      <c r="B499" s="12">
        <f>VLOOKUP(G499,'Selection Sheet'!$C$17:$E$33, 3, 0)</f>
        <v>3</v>
      </c>
      <c r="C499" s="167" t="s">
        <v>68</v>
      </c>
      <c r="D499" s="167" t="s">
        <v>133</v>
      </c>
      <c r="E499" s="167" t="s">
        <v>116</v>
      </c>
      <c r="F499" s="167" t="s">
        <v>117</v>
      </c>
      <c r="G499" s="167" t="s">
        <v>24</v>
      </c>
      <c r="H499" s="167" t="s">
        <v>23</v>
      </c>
      <c r="I499" s="168" t="s">
        <v>106</v>
      </c>
      <c r="J499" s="168" t="s">
        <v>106</v>
      </c>
      <c r="K499" s="168">
        <v>1304</v>
      </c>
      <c r="L499" s="168">
        <v>1813</v>
      </c>
      <c r="M499" s="168">
        <v>15.816666667</v>
      </c>
      <c r="N499" s="168">
        <v>12880</v>
      </c>
      <c r="O499" s="168">
        <v>16517</v>
      </c>
      <c r="P499" s="168">
        <v>16925</v>
      </c>
      <c r="Q499" s="168">
        <v>18297</v>
      </c>
      <c r="R499" s="168">
        <v>94</v>
      </c>
      <c r="S499" s="168">
        <v>51455</v>
      </c>
      <c r="T499" s="168">
        <v>96</v>
      </c>
      <c r="U499" s="168">
        <v>3185</v>
      </c>
      <c r="V499" s="168">
        <v>879</v>
      </c>
      <c r="W499" s="168">
        <v>13799</v>
      </c>
      <c r="X499" s="168">
        <v>74</v>
      </c>
      <c r="Y499" s="168">
        <v>51455</v>
      </c>
      <c r="Z499" s="168">
        <v>2</v>
      </c>
      <c r="AA499" s="168">
        <v>15</v>
      </c>
      <c r="AB499" s="168">
        <v>62</v>
      </c>
      <c r="AC499" s="168">
        <v>6.4</v>
      </c>
      <c r="AD499" s="168">
        <v>21.400000000000002</v>
      </c>
      <c r="AE499" s="168">
        <v>36</v>
      </c>
      <c r="AF499" s="168">
        <v>3185</v>
      </c>
      <c r="AG499" s="168">
        <v>46723</v>
      </c>
      <c r="AH499" s="168">
        <v>14387</v>
      </c>
      <c r="AI499" s="168">
        <v>43499</v>
      </c>
      <c r="AJ499" s="168">
        <v>29700</v>
      </c>
      <c r="AK499" s="8"/>
      <c r="AM499" s="6">
        <f t="shared" si="139"/>
        <v>51455</v>
      </c>
      <c r="AN499" s="4">
        <f t="shared" si="138"/>
        <v>2</v>
      </c>
    </row>
    <row r="500" spans="1:40" x14ac:dyDescent="0.2">
      <c r="A500" s="12" t="str">
        <f t="shared" si="140"/>
        <v>2012-13FEBRUARYRYA</v>
      </c>
      <c r="B500" s="12">
        <f>VLOOKUP(G500,'Selection Sheet'!$C$17:$E$33, 3, 0)</f>
        <v>3</v>
      </c>
      <c r="C500" s="167" t="s">
        <v>68</v>
      </c>
      <c r="D500" s="167" t="s">
        <v>133</v>
      </c>
      <c r="E500" s="167" t="s">
        <v>118</v>
      </c>
      <c r="F500" s="167" t="s">
        <v>119</v>
      </c>
      <c r="G500" s="167" t="s">
        <v>52</v>
      </c>
      <c r="H500" s="167" t="s">
        <v>51</v>
      </c>
      <c r="I500" s="168" t="s">
        <v>106</v>
      </c>
      <c r="J500" s="168" t="s">
        <v>106</v>
      </c>
      <c r="K500" s="168">
        <v>493</v>
      </c>
      <c r="L500" s="168">
        <v>616</v>
      </c>
      <c r="M500" s="168">
        <v>12.17</v>
      </c>
      <c r="N500" s="168">
        <v>19412</v>
      </c>
      <c r="O500" s="168">
        <v>26252</v>
      </c>
      <c r="P500" s="168">
        <v>26132</v>
      </c>
      <c r="Q500" s="168">
        <v>26868</v>
      </c>
      <c r="R500" s="168">
        <v>862</v>
      </c>
      <c r="S500" s="168">
        <v>73304</v>
      </c>
      <c r="T500" s="168">
        <v>671</v>
      </c>
      <c r="U500" s="168">
        <v>4246</v>
      </c>
      <c r="V500" s="168">
        <v>1123</v>
      </c>
      <c r="W500" s="168">
        <v>20249</v>
      </c>
      <c r="X500" s="168">
        <v>0</v>
      </c>
      <c r="Y500" s="168">
        <v>73304</v>
      </c>
      <c r="Z500" s="168">
        <v>1</v>
      </c>
      <c r="AA500" s="168">
        <v>9</v>
      </c>
      <c r="AB500" s="168">
        <v>53</v>
      </c>
      <c r="AC500" s="168">
        <v>6.2</v>
      </c>
      <c r="AD500" s="168">
        <v>16.149999999999999</v>
      </c>
      <c r="AE500" s="168">
        <v>24.55</v>
      </c>
      <c r="AF500" s="168">
        <v>4246</v>
      </c>
      <c r="AG500" s="168">
        <v>60362</v>
      </c>
      <c r="AH500" s="168">
        <v>20498</v>
      </c>
      <c r="AI500" s="168">
        <v>56116</v>
      </c>
      <c r="AJ500" s="168">
        <v>41729</v>
      </c>
      <c r="AK500" s="8"/>
      <c r="AM500" s="6">
        <f t="shared" si="139"/>
        <v>0</v>
      </c>
      <c r="AN500" s="4">
        <f t="shared" si="138"/>
        <v>2</v>
      </c>
    </row>
    <row r="501" spans="1:40" x14ac:dyDescent="0.2">
      <c r="A501" s="12" t="str">
        <f t="shared" si="140"/>
        <v>2012-13FEBRUARYRYC</v>
      </c>
      <c r="B501" s="12">
        <f>VLOOKUP(G501,'Selection Sheet'!$C$17:$E$33, 3, 0)</f>
        <v>3</v>
      </c>
      <c r="C501" s="167" t="s">
        <v>68</v>
      </c>
      <c r="D501" s="167" t="s">
        <v>133</v>
      </c>
      <c r="E501" s="167" t="s">
        <v>120</v>
      </c>
      <c r="F501" s="167" t="s">
        <v>121</v>
      </c>
      <c r="G501" s="167" t="s">
        <v>27</v>
      </c>
      <c r="H501" s="167" t="s">
        <v>26</v>
      </c>
      <c r="I501" s="168" t="s">
        <v>106</v>
      </c>
      <c r="J501" s="168" t="s">
        <v>106</v>
      </c>
      <c r="K501" s="168">
        <v>741</v>
      </c>
      <c r="L501" s="168">
        <v>997</v>
      </c>
      <c r="M501" s="168">
        <v>15.1</v>
      </c>
      <c r="N501" s="168">
        <v>13540</v>
      </c>
      <c r="O501" s="168">
        <v>19459</v>
      </c>
      <c r="P501" s="168">
        <v>18811</v>
      </c>
      <c r="Q501" s="168">
        <v>20376</v>
      </c>
      <c r="R501" s="168">
        <v>530</v>
      </c>
      <c r="S501" s="168">
        <v>72442</v>
      </c>
      <c r="T501" s="168">
        <v>620</v>
      </c>
      <c r="U501" s="168">
        <v>3476</v>
      </c>
      <c r="V501" s="168">
        <v>1637</v>
      </c>
      <c r="W501" s="168">
        <v>20566</v>
      </c>
      <c r="X501" s="168">
        <v>14</v>
      </c>
      <c r="Y501" s="168">
        <v>72442</v>
      </c>
      <c r="Z501" s="168">
        <v>1</v>
      </c>
      <c r="AA501" s="168">
        <v>11</v>
      </c>
      <c r="AB501" s="168">
        <v>60</v>
      </c>
      <c r="AC501" s="168">
        <v>5.42</v>
      </c>
      <c r="AD501" s="168">
        <v>20.27</v>
      </c>
      <c r="AE501" s="168">
        <v>30.580000000000002</v>
      </c>
      <c r="AF501" s="168">
        <v>3476</v>
      </c>
      <c r="AG501" s="168">
        <v>54737</v>
      </c>
      <c r="AH501" s="168">
        <v>26147</v>
      </c>
      <c r="AI501" s="168">
        <v>57340</v>
      </c>
      <c r="AJ501" s="168">
        <v>36400</v>
      </c>
      <c r="AK501" s="8"/>
      <c r="AM501" s="6">
        <f t="shared" si="139"/>
        <v>72442</v>
      </c>
      <c r="AN501" s="4">
        <f t="shared" si="138"/>
        <v>2</v>
      </c>
    </row>
    <row r="502" spans="1:40" x14ac:dyDescent="0.2">
      <c r="A502" s="12" t="str">
        <f t="shared" si="140"/>
        <v>2012-13FEBRUARYRYD</v>
      </c>
      <c r="B502" s="12">
        <f>VLOOKUP(G502,'Selection Sheet'!$C$17:$E$33, 3, 0)</f>
        <v>2</v>
      </c>
      <c r="C502" s="167" t="s">
        <v>68</v>
      </c>
      <c r="D502" s="167" t="s">
        <v>133</v>
      </c>
      <c r="E502" s="167" t="s">
        <v>122</v>
      </c>
      <c r="F502" s="167" t="s">
        <v>123</v>
      </c>
      <c r="G502" s="167" t="s">
        <v>48</v>
      </c>
      <c r="H502" s="167" t="s">
        <v>47</v>
      </c>
      <c r="I502" s="168" t="s">
        <v>106</v>
      </c>
      <c r="J502" s="168" t="s">
        <v>106</v>
      </c>
      <c r="K502" s="168">
        <v>352</v>
      </c>
      <c r="L502" s="168">
        <v>461</v>
      </c>
      <c r="M502" s="168">
        <v>13.4</v>
      </c>
      <c r="N502" s="168">
        <v>14586</v>
      </c>
      <c r="O502" s="168">
        <v>19946</v>
      </c>
      <c r="P502" s="168">
        <v>19808</v>
      </c>
      <c r="Q502" s="168">
        <v>20407</v>
      </c>
      <c r="R502" s="168">
        <v>801</v>
      </c>
      <c r="S502" s="168">
        <v>48175</v>
      </c>
      <c r="T502" s="168">
        <v>711</v>
      </c>
      <c r="U502" s="168">
        <v>5357</v>
      </c>
      <c r="V502" s="168">
        <v>738</v>
      </c>
      <c r="W502" s="168">
        <v>14724</v>
      </c>
      <c r="X502" s="168">
        <v>0</v>
      </c>
      <c r="Y502" s="168">
        <v>48175</v>
      </c>
      <c r="Z502" s="168">
        <v>3</v>
      </c>
      <c r="AA502" s="168">
        <v>49</v>
      </c>
      <c r="AB502" s="168">
        <v>89</v>
      </c>
      <c r="AC502" s="168">
        <v>5.8</v>
      </c>
      <c r="AD502" s="168">
        <v>17.78</v>
      </c>
      <c r="AE502" s="168">
        <v>28.400000000000002</v>
      </c>
      <c r="AF502" s="168">
        <v>5357</v>
      </c>
      <c r="AG502" s="168">
        <v>44918</v>
      </c>
      <c r="AH502" s="168">
        <v>16596</v>
      </c>
      <c r="AI502" s="168">
        <v>39561</v>
      </c>
      <c r="AJ502" s="168">
        <v>31560</v>
      </c>
      <c r="AK502" s="8"/>
      <c r="AM502" s="6">
        <f t="shared" si="139"/>
        <v>0</v>
      </c>
      <c r="AN502" s="4">
        <f t="shared" si="138"/>
        <v>2</v>
      </c>
    </row>
    <row r="503" spans="1:40" x14ac:dyDescent="0.2">
      <c r="A503" s="12" t="str">
        <f t="shared" si="140"/>
        <v>2012-13FEBRUARYRYE</v>
      </c>
      <c r="B503" s="12">
        <f>VLOOKUP(G503,'Selection Sheet'!$C$17:$E$33, 3, 0)</f>
        <v>2</v>
      </c>
      <c r="C503" s="167" t="s">
        <v>68</v>
      </c>
      <c r="D503" s="167" t="s">
        <v>133</v>
      </c>
      <c r="E503" s="167" t="s">
        <v>104</v>
      </c>
      <c r="F503" s="167" t="s">
        <v>105</v>
      </c>
      <c r="G503" s="167" t="s">
        <v>46</v>
      </c>
      <c r="H503" s="167" t="s">
        <v>45</v>
      </c>
      <c r="I503" s="168" t="s">
        <v>106</v>
      </c>
      <c r="J503" s="168" t="s">
        <v>106</v>
      </c>
      <c r="K503" s="168">
        <v>511</v>
      </c>
      <c r="L503" s="168">
        <v>644</v>
      </c>
      <c r="M503" s="168">
        <v>16.34</v>
      </c>
      <c r="N503" s="168">
        <v>6629</v>
      </c>
      <c r="O503" s="168">
        <v>8813</v>
      </c>
      <c r="P503" s="168">
        <v>9042</v>
      </c>
      <c r="Q503" s="168">
        <v>9449</v>
      </c>
      <c r="R503" s="168">
        <v>78</v>
      </c>
      <c r="S503" s="168">
        <v>32916</v>
      </c>
      <c r="T503" s="168">
        <v>238</v>
      </c>
      <c r="U503" s="168">
        <v>1281</v>
      </c>
      <c r="V503" s="168">
        <v>920</v>
      </c>
      <c r="W503" s="168">
        <v>12827</v>
      </c>
      <c r="X503" s="168">
        <v>1933</v>
      </c>
      <c r="Y503" s="168">
        <v>32916</v>
      </c>
      <c r="Z503" s="168">
        <v>3</v>
      </c>
      <c r="AA503" s="168">
        <v>5</v>
      </c>
      <c r="AB503" s="168">
        <v>39</v>
      </c>
      <c r="AC503" s="168">
        <v>5.98</v>
      </c>
      <c r="AD503" s="168">
        <v>18.100000000000001</v>
      </c>
      <c r="AE503" s="168">
        <v>31.330000000000002</v>
      </c>
      <c r="AF503" s="168">
        <v>1281</v>
      </c>
      <c r="AG503" s="168">
        <v>32593</v>
      </c>
      <c r="AH503" s="168">
        <v>12922</v>
      </c>
      <c r="AI503" s="168">
        <v>31312</v>
      </c>
      <c r="AJ503" s="168">
        <v>18344</v>
      </c>
      <c r="AK503" s="8"/>
      <c r="AM503" s="6">
        <f t="shared" si="139"/>
        <v>32916</v>
      </c>
      <c r="AN503" s="4">
        <f t="shared" ref="AN503:AN566" si="141">MONTH(1&amp;D503)</f>
        <v>2</v>
      </c>
    </row>
    <row r="504" spans="1:40" x14ac:dyDescent="0.2">
      <c r="A504" s="12" t="str">
        <f t="shared" si="140"/>
        <v>2012-13FEBRUARYRYF</v>
      </c>
      <c r="B504" s="12">
        <f>VLOOKUP(G504,'Selection Sheet'!$C$17:$E$33, 3, 0)</f>
        <v>2</v>
      </c>
      <c r="C504" s="167" t="s">
        <v>68</v>
      </c>
      <c r="D504" s="167" t="s">
        <v>133</v>
      </c>
      <c r="E504" s="167" t="s">
        <v>109</v>
      </c>
      <c r="F504" s="167" t="s">
        <v>31</v>
      </c>
      <c r="G504" s="167" t="s">
        <v>50</v>
      </c>
      <c r="H504" s="167" t="s">
        <v>49</v>
      </c>
      <c r="I504" s="168" t="s">
        <v>106</v>
      </c>
      <c r="J504" s="168" t="s">
        <v>106</v>
      </c>
      <c r="K504" s="168">
        <v>697</v>
      </c>
      <c r="L504" s="168">
        <v>936</v>
      </c>
      <c r="M504" s="168">
        <v>14.3</v>
      </c>
      <c r="N504" s="168">
        <v>15228</v>
      </c>
      <c r="O504" s="168">
        <v>20198</v>
      </c>
      <c r="P504" s="168">
        <v>20116</v>
      </c>
      <c r="Q504" s="168">
        <v>21064</v>
      </c>
      <c r="R504" s="168">
        <v>727</v>
      </c>
      <c r="S504" s="168">
        <v>67980</v>
      </c>
      <c r="T504" s="168">
        <v>514</v>
      </c>
      <c r="U504" s="168">
        <v>3372</v>
      </c>
      <c r="V504" s="168">
        <v>1193</v>
      </c>
      <c r="W504" s="168">
        <v>19730</v>
      </c>
      <c r="X504" s="168">
        <v>0</v>
      </c>
      <c r="Y504" s="168">
        <v>67980</v>
      </c>
      <c r="Z504" s="168">
        <v>3</v>
      </c>
      <c r="AA504" s="168">
        <v>25</v>
      </c>
      <c r="AB504" s="168">
        <v>69</v>
      </c>
      <c r="AC504" s="168">
        <v>5.6000000000000005</v>
      </c>
      <c r="AD504" s="168">
        <v>18</v>
      </c>
      <c r="AE504" s="168">
        <v>29.2</v>
      </c>
      <c r="AF504" s="168">
        <v>3372</v>
      </c>
      <c r="AG504" s="168">
        <v>46279</v>
      </c>
      <c r="AH504" s="168">
        <v>22283</v>
      </c>
      <c r="AI504" s="168">
        <v>43278</v>
      </c>
      <c r="AJ504" s="168">
        <v>33806</v>
      </c>
      <c r="AK504" s="8"/>
      <c r="AM504" s="6">
        <f t="shared" si="139"/>
        <v>0</v>
      </c>
      <c r="AN504" s="4">
        <f t="shared" si="141"/>
        <v>2</v>
      </c>
    </row>
    <row r="505" spans="1:40" x14ac:dyDescent="0.2">
      <c r="A505" s="12" t="str">
        <f t="shared" si="140"/>
        <v>2012-13JANUARYR1F</v>
      </c>
      <c r="B505" s="12">
        <f>VLOOKUP(G505,'Selection Sheet'!$C$17:$E$33, 3, 0)</f>
        <v>2</v>
      </c>
      <c r="C505" s="167" t="s">
        <v>68</v>
      </c>
      <c r="D505" s="167" t="s">
        <v>132</v>
      </c>
      <c r="E505" s="167" t="s">
        <v>104</v>
      </c>
      <c r="F505" s="167" t="s">
        <v>105</v>
      </c>
      <c r="G505" s="167" t="s">
        <v>35</v>
      </c>
      <c r="H505" s="167" t="s">
        <v>34</v>
      </c>
      <c r="I505" s="168" t="s">
        <v>106</v>
      </c>
      <c r="J505" s="168" t="s">
        <v>106</v>
      </c>
      <c r="K505" s="168">
        <v>10</v>
      </c>
      <c r="L505" s="168">
        <v>13</v>
      </c>
      <c r="M505" s="168">
        <v>10.5</v>
      </c>
      <c r="N505" s="168">
        <v>442</v>
      </c>
      <c r="O505" s="168">
        <v>579</v>
      </c>
      <c r="P505" s="168">
        <v>574</v>
      </c>
      <c r="Q505" s="168">
        <v>592</v>
      </c>
      <c r="R505" s="168">
        <v>21</v>
      </c>
      <c r="S505" s="168">
        <v>1935</v>
      </c>
      <c r="T505" s="168">
        <v>3</v>
      </c>
      <c r="U505" s="168">
        <v>158</v>
      </c>
      <c r="V505" s="168">
        <v>15</v>
      </c>
      <c r="W505" s="168">
        <v>451</v>
      </c>
      <c r="X505" s="168">
        <v>11</v>
      </c>
      <c r="Y505" s="168">
        <v>1935</v>
      </c>
      <c r="Z505" s="168">
        <v>1</v>
      </c>
      <c r="AA505" s="168">
        <v>4</v>
      </c>
      <c r="AB505" s="168">
        <v>9</v>
      </c>
      <c r="AC505" s="168">
        <v>6.2</v>
      </c>
      <c r="AD505" s="168">
        <v>18.38</v>
      </c>
      <c r="AE505" s="168">
        <v>27.240000000000002</v>
      </c>
      <c r="AF505" s="168">
        <v>158</v>
      </c>
      <c r="AG505" s="168">
        <v>1739</v>
      </c>
      <c r="AH505" s="168">
        <v>705</v>
      </c>
      <c r="AI505" s="168">
        <v>1581</v>
      </c>
      <c r="AJ505" s="168">
        <v>1129</v>
      </c>
      <c r="AK505" s="8"/>
      <c r="AM505" s="6">
        <f t="shared" si="139"/>
        <v>1935</v>
      </c>
      <c r="AN505" s="4">
        <f t="shared" si="141"/>
        <v>1</v>
      </c>
    </row>
    <row r="506" spans="1:40" x14ac:dyDescent="0.2">
      <c r="A506" s="12" t="str">
        <f t="shared" si="140"/>
        <v>2012-13JANUARYRRU</v>
      </c>
      <c r="B506" s="12">
        <f>VLOOKUP(G506,'Selection Sheet'!$C$17:$E$33, 3, 0)</f>
        <v>4</v>
      </c>
      <c r="C506" s="167" t="s">
        <v>68</v>
      </c>
      <c r="D506" s="167" t="s">
        <v>132</v>
      </c>
      <c r="E506" s="167" t="s">
        <v>107</v>
      </c>
      <c r="F506" s="167" t="s">
        <v>108</v>
      </c>
      <c r="G506" s="167" t="s">
        <v>38</v>
      </c>
      <c r="H506" s="167" t="s">
        <v>37</v>
      </c>
      <c r="I506" s="168" t="s">
        <v>106</v>
      </c>
      <c r="J506" s="168" t="s">
        <v>106</v>
      </c>
      <c r="K506" s="168">
        <v>1009</v>
      </c>
      <c r="L506" s="168">
        <v>1272</v>
      </c>
      <c r="M506" s="168">
        <v>14.1</v>
      </c>
      <c r="N506" s="168">
        <v>29456</v>
      </c>
      <c r="O506" s="168">
        <v>36928</v>
      </c>
      <c r="P506" s="168">
        <v>37467</v>
      </c>
      <c r="Q506" s="168">
        <v>38014</v>
      </c>
      <c r="R506" s="168">
        <v>298</v>
      </c>
      <c r="S506" s="168">
        <v>129302</v>
      </c>
      <c r="T506" s="168">
        <v>175</v>
      </c>
      <c r="U506" s="168">
        <v>6772</v>
      </c>
      <c r="V506" s="168">
        <v>1059</v>
      </c>
      <c r="W506" s="168">
        <v>19840</v>
      </c>
      <c r="X506" s="168">
        <v>3074</v>
      </c>
      <c r="Y506" s="168">
        <v>129302</v>
      </c>
      <c r="Z506" s="168">
        <v>0</v>
      </c>
      <c r="AA506" s="168">
        <v>3</v>
      </c>
      <c r="AB506" s="168">
        <v>74</v>
      </c>
      <c r="AC506" s="168">
        <v>5.5</v>
      </c>
      <c r="AD506" s="168">
        <v>13.1</v>
      </c>
      <c r="AE506" s="168">
        <v>21.7</v>
      </c>
      <c r="AF506" s="168">
        <v>6772</v>
      </c>
      <c r="AG506" s="168">
        <v>100551</v>
      </c>
      <c r="AH506" s="168">
        <v>27464</v>
      </c>
      <c r="AI506" s="168">
        <v>93779</v>
      </c>
      <c r="AJ506" s="168">
        <v>73473</v>
      </c>
      <c r="AK506" s="8"/>
      <c r="AM506" s="6">
        <f t="shared" si="139"/>
        <v>129302</v>
      </c>
      <c r="AN506" s="4">
        <f t="shared" si="141"/>
        <v>1</v>
      </c>
    </row>
    <row r="507" spans="1:40" x14ac:dyDescent="0.2">
      <c r="A507" s="12" t="str">
        <f t="shared" si="140"/>
        <v>2012-13JANUARYRX5</v>
      </c>
      <c r="B507" s="12">
        <f>VLOOKUP(G507,'Selection Sheet'!$C$17:$E$33, 3, 0)</f>
        <v>2</v>
      </c>
      <c r="C507" s="167" t="s">
        <v>68</v>
      </c>
      <c r="D507" s="167" t="s">
        <v>132</v>
      </c>
      <c r="E507" s="167" t="s">
        <v>109</v>
      </c>
      <c r="F507" s="167" t="s">
        <v>31</v>
      </c>
      <c r="G507" s="167" t="s">
        <v>30</v>
      </c>
      <c r="H507" s="167" t="s">
        <v>29</v>
      </c>
      <c r="I507" s="168" t="s">
        <v>106</v>
      </c>
      <c r="J507" s="168" t="s">
        <v>106</v>
      </c>
      <c r="K507" s="168">
        <v>530</v>
      </c>
      <c r="L507" s="168">
        <v>700</v>
      </c>
      <c r="M507" s="168">
        <v>14.700000000000001</v>
      </c>
      <c r="N507" s="168">
        <v>6909</v>
      </c>
      <c r="O507" s="168">
        <v>9208</v>
      </c>
      <c r="P507" s="168">
        <v>9380</v>
      </c>
      <c r="Q507" s="168">
        <v>9883</v>
      </c>
      <c r="R507" s="168">
        <v>223</v>
      </c>
      <c r="S507" s="168">
        <v>31266</v>
      </c>
      <c r="T507" s="168">
        <v>144</v>
      </c>
      <c r="U507" s="168">
        <v>1479</v>
      </c>
      <c r="V507" s="168">
        <v>309</v>
      </c>
      <c r="W507" s="168">
        <v>7549</v>
      </c>
      <c r="X507" s="168">
        <v>0</v>
      </c>
      <c r="Y507" s="168">
        <v>31266</v>
      </c>
      <c r="Z507" s="168">
        <v>2</v>
      </c>
      <c r="AA507" s="168">
        <v>7</v>
      </c>
      <c r="AB507" s="168">
        <v>45</v>
      </c>
      <c r="AC507" s="168">
        <v>5.9</v>
      </c>
      <c r="AD507" s="168">
        <v>15.6</v>
      </c>
      <c r="AE507" s="168">
        <v>25</v>
      </c>
      <c r="AF507" s="168">
        <v>1479</v>
      </c>
      <c r="AG507" s="168">
        <v>19777</v>
      </c>
      <c r="AH507" s="168">
        <v>8602</v>
      </c>
      <c r="AI507" s="168">
        <v>18298</v>
      </c>
      <c r="AJ507" s="168">
        <v>15275</v>
      </c>
      <c r="AK507" s="8"/>
      <c r="AM507" s="6">
        <f t="shared" ref="AM507:AM570" si="142">SUMIFS($Y507,$X507,"&gt;0",$C507,$C507,$D507,$D507,$B507,$B507)</f>
        <v>0</v>
      </c>
      <c r="AN507" s="4">
        <f t="shared" si="141"/>
        <v>1</v>
      </c>
    </row>
    <row r="508" spans="1:40" x14ac:dyDescent="0.2">
      <c r="A508" s="12" t="str">
        <f t="shared" si="140"/>
        <v>2012-13JANUARYRX6</v>
      </c>
      <c r="B508" s="12">
        <f>VLOOKUP(G508,'Selection Sheet'!$C$17:$E$33, 3, 0)</f>
        <v>1</v>
      </c>
      <c r="C508" s="167" t="s">
        <v>68</v>
      </c>
      <c r="D508" s="167" t="s">
        <v>132</v>
      </c>
      <c r="E508" s="167" t="s">
        <v>110</v>
      </c>
      <c r="F508" s="167" t="s">
        <v>111</v>
      </c>
      <c r="G508" s="167" t="s">
        <v>41</v>
      </c>
      <c r="H508" s="167" t="s">
        <v>40</v>
      </c>
      <c r="I508" s="168" t="s">
        <v>106</v>
      </c>
      <c r="J508" s="168" t="s">
        <v>106</v>
      </c>
      <c r="K508" s="168">
        <v>241</v>
      </c>
      <c r="L508" s="168">
        <v>325</v>
      </c>
      <c r="M508" s="168">
        <v>12.92</v>
      </c>
      <c r="N508" s="168">
        <v>10320</v>
      </c>
      <c r="O508" s="168">
        <v>13738</v>
      </c>
      <c r="P508" s="168">
        <v>13521</v>
      </c>
      <c r="Q508" s="168">
        <v>14032</v>
      </c>
      <c r="R508" s="168">
        <v>1719</v>
      </c>
      <c r="S508" s="168">
        <v>43680</v>
      </c>
      <c r="T508" s="168">
        <v>219</v>
      </c>
      <c r="U508" s="168">
        <v>1353</v>
      </c>
      <c r="V508" s="168">
        <v>328</v>
      </c>
      <c r="W508" s="168">
        <v>6079</v>
      </c>
      <c r="X508" s="168">
        <v>0</v>
      </c>
      <c r="Y508" s="168">
        <v>43680</v>
      </c>
      <c r="Z508" s="168">
        <v>1</v>
      </c>
      <c r="AA508" s="168">
        <v>67</v>
      </c>
      <c r="AB508" s="168">
        <v>70</v>
      </c>
      <c r="AC508" s="168">
        <v>6.18</v>
      </c>
      <c r="AD508" s="168">
        <v>18.22</v>
      </c>
      <c r="AE508" s="168">
        <v>30.150000000000002</v>
      </c>
      <c r="AF508" s="168">
        <v>1353</v>
      </c>
      <c r="AG508" s="168">
        <v>28232</v>
      </c>
      <c r="AH508" s="168">
        <v>8459</v>
      </c>
      <c r="AI508" s="168">
        <v>27673</v>
      </c>
      <c r="AJ508" s="168">
        <v>26561</v>
      </c>
      <c r="AK508" s="8"/>
      <c r="AM508" s="6">
        <f t="shared" si="142"/>
        <v>0</v>
      </c>
      <c r="AN508" s="4">
        <f t="shared" si="141"/>
        <v>1</v>
      </c>
    </row>
    <row r="509" spans="1:40" x14ac:dyDescent="0.2">
      <c r="A509" s="12" t="str">
        <f t="shared" si="140"/>
        <v>2012-13JANUARYRX7</v>
      </c>
      <c r="B509" s="12">
        <f>VLOOKUP(G509,'Selection Sheet'!$C$17:$E$33, 3, 0)</f>
        <v>1</v>
      </c>
      <c r="C509" s="167" t="s">
        <v>68</v>
      </c>
      <c r="D509" s="167" t="s">
        <v>132</v>
      </c>
      <c r="E509" s="167" t="s">
        <v>112</v>
      </c>
      <c r="F509" s="167" t="s">
        <v>113</v>
      </c>
      <c r="G509" s="167" t="s">
        <v>44</v>
      </c>
      <c r="H509" s="167" t="s">
        <v>43</v>
      </c>
      <c r="I509" s="168" t="s">
        <v>106</v>
      </c>
      <c r="J509" s="168" t="s">
        <v>106</v>
      </c>
      <c r="K509" s="168">
        <v>2123</v>
      </c>
      <c r="L509" s="168">
        <v>2906</v>
      </c>
      <c r="M509" s="168">
        <v>14.950000000000001</v>
      </c>
      <c r="N509" s="168">
        <v>23585</v>
      </c>
      <c r="O509" s="168">
        <v>31037</v>
      </c>
      <c r="P509" s="168">
        <v>32182</v>
      </c>
      <c r="Q509" s="168">
        <v>33847</v>
      </c>
      <c r="R509" s="168">
        <v>3066</v>
      </c>
      <c r="S509" s="168">
        <v>110240</v>
      </c>
      <c r="T509" s="168">
        <v>770</v>
      </c>
      <c r="U509" s="168">
        <v>2619</v>
      </c>
      <c r="V509" s="168">
        <v>954</v>
      </c>
      <c r="W509" s="168">
        <v>13870</v>
      </c>
      <c r="X509" s="168">
        <v>0</v>
      </c>
      <c r="Y509" s="168">
        <v>110240</v>
      </c>
      <c r="Z509" s="168">
        <v>1</v>
      </c>
      <c r="AA509" s="168">
        <v>7</v>
      </c>
      <c r="AB509" s="168">
        <v>41</v>
      </c>
      <c r="AC509" s="168">
        <v>5.45</v>
      </c>
      <c r="AD509" s="168">
        <v>16.649999999999999</v>
      </c>
      <c r="AE509" s="168">
        <v>36.700000000000003</v>
      </c>
      <c r="AF509" s="168">
        <v>2619</v>
      </c>
      <c r="AG509" s="168">
        <v>73015</v>
      </c>
      <c r="AH509" s="168">
        <v>16046</v>
      </c>
      <c r="AI509" s="168">
        <v>70934</v>
      </c>
      <c r="AJ509" s="168">
        <v>68523</v>
      </c>
      <c r="AK509" s="8"/>
      <c r="AM509" s="6">
        <f t="shared" si="142"/>
        <v>0</v>
      </c>
      <c r="AN509" s="4">
        <f t="shared" si="141"/>
        <v>1</v>
      </c>
    </row>
    <row r="510" spans="1:40" x14ac:dyDescent="0.2">
      <c r="A510" s="12" t="str">
        <f t="shared" si="140"/>
        <v>2012-13JANUARYRX8</v>
      </c>
      <c r="B510" s="12">
        <f>VLOOKUP(G510,'Selection Sheet'!$C$17:$E$33, 3, 0)</f>
        <v>1</v>
      </c>
      <c r="C510" s="167" t="s">
        <v>68</v>
      </c>
      <c r="D510" s="167" t="s">
        <v>132</v>
      </c>
      <c r="E510" s="167" t="s">
        <v>114</v>
      </c>
      <c r="F510" s="167" t="s">
        <v>115</v>
      </c>
      <c r="G510" s="167" t="s">
        <v>54</v>
      </c>
      <c r="H510" s="167" t="s">
        <v>53</v>
      </c>
      <c r="I510" s="168" t="s">
        <v>106</v>
      </c>
      <c r="J510" s="168" t="s">
        <v>106</v>
      </c>
      <c r="K510" s="168">
        <v>1120</v>
      </c>
      <c r="L510" s="168">
        <v>1596</v>
      </c>
      <c r="M510" s="168">
        <v>15.21</v>
      </c>
      <c r="N510" s="168">
        <v>15820</v>
      </c>
      <c r="O510" s="168">
        <v>21442</v>
      </c>
      <c r="P510" s="168">
        <v>22188</v>
      </c>
      <c r="Q510" s="168">
        <v>22970</v>
      </c>
      <c r="R510" s="168">
        <v>1698</v>
      </c>
      <c r="S510" s="168">
        <v>68013</v>
      </c>
      <c r="T510" s="168">
        <v>531</v>
      </c>
      <c r="U510" s="168">
        <v>2815</v>
      </c>
      <c r="V510" s="168">
        <v>980</v>
      </c>
      <c r="W510" s="168">
        <v>11010</v>
      </c>
      <c r="X510" s="168">
        <v>1545</v>
      </c>
      <c r="Y510" s="168">
        <v>68013</v>
      </c>
      <c r="Z510" s="168">
        <v>1</v>
      </c>
      <c r="AA510" s="168">
        <v>21</v>
      </c>
      <c r="AB510" s="168">
        <v>94</v>
      </c>
      <c r="AC510" s="168">
        <v>5.65</v>
      </c>
      <c r="AD510" s="168">
        <v>14.44</v>
      </c>
      <c r="AE510" s="168">
        <v>22.12</v>
      </c>
      <c r="AF510" s="168">
        <v>2815</v>
      </c>
      <c r="AG510" s="168">
        <v>53338</v>
      </c>
      <c r="AH510" s="168">
        <v>13697</v>
      </c>
      <c r="AI510" s="168">
        <v>50338</v>
      </c>
      <c r="AJ510" s="168">
        <v>40053</v>
      </c>
      <c r="AK510" s="8"/>
      <c r="AM510" s="6">
        <f t="shared" si="142"/>
        <v>68013</v>
      </c>
      <c r="AN510" s="4">
        <f t="shared" si="141"/>
        <v>1</v>
      </c>
    </row>
    <row r="511" spans="1:40" x14ac:dyDescent="0.2">
      <c r="A511" s="12" t="str">
        <f t="shared" si="140"/>
        <v>2012-13JANUARYRX9</v>
      </c>
      <c r="B511" s="12">
        <f>VLOOKUP(G511,'Selection Sheet'!$C$17:$E$33, 3, 0)</f>
        <v>3</v>
      </c>
      <c r="C511" s="167" t="s">
        <v>68</v>
      </c>
      <c r="D511" s="167" t="s">
        <v>132</v>
      </c>
      <c r="E511" s="167" t="s">
        <v>116</v>
      </c>
      <c r="F511" s="167" t="s">
        <v>117</v>
      </c>
      <c r="G511" s="167" t="s">
        <v>24</v>
      </c>
      <c r="H511" s="167" t="s">
        <v>23</v>
      </c>
      <c r="I511" s="168" t="s">
        <v>106</v>
      </c>
      <c r="J511" s="168" t="s">
        <v>106</v>
      </c>
      <c r="K511" s="168">
        <v>1262</v>
      </c>
      <c r="L511" s="168">
        <v>1873</v>
      </c>
      <c r="M511" s="168">
        <v>17</v>
      </c>
      <c r="N511" s="168">
        <v>13852</v>
      </c>
      <c r="O511" s="168">
        <v>18539</v>
      </c>
      <c r="P511" s="168">
        <v>18584</v>
      </c>
      <c r="Q511" s="168">
        <v>20387</v>
      </c>
      <c r="R511" s="168">
        <v>1202</v>
      </c>
      <c r="S511" s="168">
        <v>57751</v>
      </c>
      <c r="T511" s="168">
        <v>100</v>
      </c>
      <c r="U511" s="168">
        <v>3470</v>
      </c>
      <c r="V511" s="168">
        <v>958</v>
      </c>
      <c r="W511" s="168">
        <v>15543</v>
      </c>
      <c r="X511" s="168">
        <v>59</v>
      </c>
      <c r="Y511" s="168">
        <v>57751</v>
      </c>
      <c r="Z511" s="168">
        <v>2</v>
      </c>
      <c r="AA511" s="168">
        <v>31</v>
      </c>
      <c r="AB511" s="168">
        <v>85</v>
      </c>
      <c r="AC511" s="168">
        <v>6.5833333332999997</v>
      </c>
      <c r="AD511" s="168">
        <v>22.900000000000002</v>
      </c>
      <c r="AE511" s="168">
        <v>37.950000000000003</v>
      </c>
      <c r="AF511" s="168">
        <v>3470</v>
      </c>
      <c r="AG511" s="168">
        <v>51846</v>
      </c>
      <c r="AH511" s="168">
        <v>16148</v>
      </c>
      <c r="AI511" s="168">
        <v>48260</v>
      </c>
      <c r="AJ511" s="168">
        <v>32717</v>
      </c>
      <c r="AK511" s="8"/>
      <c r="AM511" s="6">
        <f t="shared" si="142"/>
        <v>57751</v>
      </c>
      <c r="AN511" s="4">
        <f t="shared" si="141"/>
        <v>1</v>
      </c>
    </row>
    <row r="512" spans="1:40" x14ac:dyDescent="0.2">
      <c r="A512" s="12" t="str">
        <f t="shared" si="140"/>
        <v>2012-13JANUARYRYA</v>
      </c>
      <c r="B512" s="12">
        <f>VLOOKUP(G512,'Selection Sheet'!$C$17:$E$33, 3, 0)</f>
        <v>3</v>
      </c>
      <c r="C512" s="167" t="s">
        <v>68</v>
      </c>
      <c r="D512" s="167" t="s">
        <v>132</v>
      </c>
      <c r="E512" s="167" t="s">
        <v>118</v>
      </c>
      <c r="F512" s="167" t="s">
        <v>119</v>
      </c>
      <c r="G512" s="167" t="s">
        <v>52</v>
      </c>
      <c r="H512" s="167" t="s">
        <v>51</v>
      </c>
      <c r="I512" s="168" t="s">
        <v>106</v>
      </c>
      <c r="J512" s="168" t="s">
        <v>106</v>
      </c>
      <c r="K512" s="168">
        <v>526</v>
      </c>
      <c r="L512" s="168">
        <v>648</v>
      </c>
      <c r="M512" s="168">
        <v>11.68</v>
      </c>
      <c r="N512" s="168">
        <v>22436</v>
      </c>
      <c r="O512" s="168">
        <v>29088</v>
      </c>
      <c r="P512" s="168">
        <v>28991</v>
      </c>
      <c r="Q512" s="168">
        <v>29736</v>
      </c>
      <c r="R512" s="168">
        <v>536</v>
      </c>
      <c r="S512" s="168">
        <v>83807</v>
      </c>
      <c r="T512" s="168">
        <v>744</v>
      </c>
      <c r="U512" s="168">
        <v>4672</v>
      </c>
      <c r="V512" s="168">
        <v>1229</v>
      </c>
      <c r="W512" s="168">
        <v>22477</v>
      </c>
      <c r="X512" s="168">
        <v>0</v>
      </c>
      <c r="Y512" s="168">
        <v>83807</v>
      </c>
      <c r="Z512" s="168">
        <v>1</v>
      </c>
      <c r="AA512" s="168">
        <v>1</v>
      </c>
      <c r="AB512" s="168">
        <v>39</v>
      </c>
      <c r="AC512" s="168">
        <v>5.8500000000000005</v>
      </c>
      <c r="AD512" s="168">
        <v>15.43</v>
      </c>
      <c r="AE512" s="168">
        <v>24.650000000000002</v>
      </c>
      <c r="AF512" s="168">
        <v>4672</v>
      </c>
      <c r="AG512" s="168">
        <v>67119</v>
      </c>
      <c r="AH512" s="168">
        <v>22748</v>
      </c>
      <c r="AI512" s="168">
        <v>62447</v>
      </c>
      <c r="AJ512" s="168">
        <v>46491</v>
      </c>
      <c r="AK512" s="8"/>
      <c r="AM512" s="6">
        <f t="shared" si="142"/>
        <v>0</v>
      </c>
      <c r="AN512" s="4">
        <f t="shared" si="141"/>
        <v>1</v>
      </c>
    </row>
    <row r="513" spans="1:40" x14ac:dyDescent="0.2">
      <c r="A513" s="12" t="str">
        <f t="shared" si="140"/>
        <v>2012-13JANUARYRYC</v>
      </c>
      <c r="B513" s="12">
        <f>VLOOKUP(G513,'Selection Sheet'!$C$17:$E$33, 3, 0)</f>
        <v>3</v>
      </c>
      <c r="C513" s="167" t="s">
        <v>68</v>
      </c>
      <c r="D513" s="167" t="s">
        <v>132</v>
      </c>
      <c r="E513" s="167" t="s">
        <v>120</v>
      </c>
      <c r="F513" s="167" t="s">
        <v>121</v>
      </c>
      <c r="G513" s="167" t="s">
        <v>27</v>
      </c>
      <c r="H513" s="167" t="s">
        <v>26</v>
      </c>
      <c r="I513" s="168" t="s">
        <v>106</v>
      </c>
      <c r="J513" s="168" t="s">
        <v>106</v>
      </c>
      <c r="K513" s="168">
        <v>791</v>
      </c>
      <c r="L513" s="168">
        <v>1086</v>
      </c>
      <c r="M513" s="168">
        <v>15.870000000000001</v>
      </c>
      <c r="N513" s="168">
        <v>14990</v>
      </c>
      <c r="O513" s="168">
        <v>20892</v>
      </c>
      <c r="P513" s="168">
        <v>20306</v>
      </c>
      <c r="Q513" s="168">
        <v>21882</v>
      </c>
      <c r="R513" s="168">
        <v>475</v>
      </c>
      <c r="S513" s="168">
        <v>78199</v>
      </c>
      <c r="T513" s="168">
        <v>685</v>
      </c>
      <c r="U513" s="168">
        <v>3932</v>
      </c>
      <c r="V513" s="168">
        <v>1864</v>
      </c>
      <c r="W513" s="168">
        <v>22693</v>
      </c>
      <c r="X513" s="168">
        <v>10</v>
      </c>
      <c r="Y513" s="168">
        <v>78199</v>
      </c>
      <c r="Z513" s="168">
        <v>1</v>
      </c>
      <c r="AA513" s="168">
        <v>5</v>
      </c>
      <c r="AB513" s="168">
        <v>63</v>
      </c>
      <c r="AC513" s="168">
        <v>5.22</v>
      </c>
      <c r="AD513" s="168">
        <v>19.8</v>
      </c>
      <c r="AE513" s="168">
        <v>31.330000000000002</v>
      </c>
      <c r="AF513" s="168">
        <v>3932</v>
      </c>
      <c r="AG513" s="168">
        <v>60418</v>
      </c>
      <c r="AH513" s="168">
        <v>29502</v>
      </c>
      <c r="AI513" s="168">
        <v>63434</v>
      </c>
      <c r="AJ513" s="168">
        <v>40279</v>
      </c>
      <c r="AK513" s="8"/>
      <c r="AM513" s="6">
        <f t="shared" si="142"/>
        <v>78199</v>
      </c>
      <c r="AN513" s="4">
        <f t="shared" si="141"/>
        <v>1</v>
      </c>
    </row>
    <row r="514" spans="1:40" x14ac:dyDescent="0.2">
      <c r="A514" s="12" t="str">
        <f t="shared" si="140"/>
        <v>2012-13JANUARYRYD</v>
      </c>
      <c r="B514" s="12">
        <f>VLOOKUP(G514,'Selection Sheet'!$C$17:$E$33, 3, 0)</f>
        <v>2</v>
      </c>
      <c r="C514" s="167" t="s">
        <v>68</v>
      </c>
      <c r="D514" s="167" t="s">
        <v>132</v>
      </c>
      <c r="E514" s="167" t="s">
        <v>122</v>
      </c>
      <c r="F514" s="167" t="s">
        <v>123</v>
      </c>
      <c r="G514" s="167" t="s">
        <v>48</v>
      </c>
      <c r="H514" s="167" t="s">
        <v>47</v>
      </c>
      <c r="I514" s="168" t="s">
        <v>106</v>
      </c>
      <c r="J514" s="168" t="s">
        <v>106</v>
      </c>
      <c r="K514" s="168">
        <v>384</v>
      </c>
      <c r="L514" s="168">
        <v>513</v>
      </c>
      <c r="M514" s="168">
        <v>15</v>
      </c>
      <c r="N514" s="168">
        <v>16147</v>
      </c>
      <c r="O514" s="168">
        <v>22006</v>
      </c>
      <c r="P514" s="168">
        <v>21803</v>
      </c>
      <c r="Q514" s="168">
        <v>22519</v>
      </c>
      <c r="R514" s="168">
        <v>650</v>
      </c>
      <c r="S514" s="168">
        <v>52684</v>
      </c>
      <c r="T514" s="168">
        <v>840</v>
      </c>
      <c r="U514" s="168">
        <v>5861</v>
      </c>
      <c r="V514" s="168">
        <v>834</v>
      </c>
      <c r="W514" s="168">
        <v>16021</v>
      </c>
      <c r="X514" s="168">
        <v>0</v>
      </c>
      <c r="Y514" s="168">
        <v>52684</v>
      </c>
      <c r="Z514" s="168">
        <v>3</v>
      </c>
      <c r="AA514" s="168">
        <v>36</v>
      </c>
      <c r="AB514" s="168">
        <v>76</v>
      </c>
      <c r="AC514" s="168">
        <v>5.78</v>
      </c>
      <c r="AD514" s="168">
        <v>18.23</v>
      </c>
      <c r="AE514" s="168">
        <v>28.7</v>
      </c>
      <c r="AF514" s="168">
        <v>5861</v>
      </c>
      <c r="AG514" s="168">
        <v>49627</v>
      </c>
      <c r="AH514" s="168">
        <v>18125</v>
      </c>
      <c r="AI514" s="168">
        <v>43766</v>
      </c>
      <c r="AJ514" s="168">
        <v>35429</v>
      </c>
      <c r="AK514" s="8"/>
      <c r="AM514" s="6">
        <f t="shared" si="142"/>
        <v>0</v>
      </c>
      <c r="AN514" s="4">
        <f t="shared" si="141"/>
        <v>1</v>
      </c>
    </row>
    <row r="515" spans="1:40" x14ac:dyDescent="0.2">
      <c r="A515" s="12" t="str">
        <f t="shared" si="140"/>
        <v>2012-13JANUARYRYE</v>
      </c>
      <c r="B515" s="12">
        <f>VLOOKUP(G515,'Selection Sheet'!$C$17:$E$33, 3, 0)</f>
        <v>2</v>
      </c>
      <c r="C515" s="167" t="s">
        <v>68</v>
      </c>
      <c r="D515" s="167" t="s">
        <v>132</v>
      </c>
      <c r="E515" s="167" t="s">
        <v>104</v>
      </c>
      <c r="F515" s="167" t="s">
        <v>105</v>
      </c>
      <c r="G515" s="167" t="s">
        <v>46</v>
      </c>
      <c r="H515" s="167" t="s">
        <v>45</v>
      </c>
      <c r="I515" s="168" t="s">
        <v>106</v>
      </c>
      <c r="J515" s="168" t="s">
        <v>106</v>
      </c>
      <c r="K515" s="168">
        <v>532</v>
      </c>
      <c r="L515" s="168">
        <v>681</v>
      </c>
      <c r="M515" s="168">
        <v>13.02</v>
      </c>
      <c r="N515" s="168">
        <v>7137</v>
      </c>
      <c r="O515" s="168">
        <v>9316</v>
      </c>
      <c r="P515" s="168">
        <v>9549</v>
      </c>
      <c r="Q515" s="168">
        <v>9979</v>
      </c>
      <c r="R515" s="168">
        <v>92</v>
      </c>
      <c r="S515" s="168">
        <v>36878</v>
      </c>
      <c r="T515" s="168">
        <v>262</v>
      </c>
      <c r="U515" s="168">
        <v>1504</v>
      </c>
      <c r="V515" s="168">
        <v>989</v>
      </c>
      <c r="W515" s="168">
        <v>14018</v>
      </c>
      <c r="X515" s="168">
        <v>4595</v>
      </c>
      <c r="Y515" s="168">
        <v>36878</v>
      </c>
      <c r="Z515" s="168">
        <v>3</v>
      </c>
      <c r="AA515" s="168">
        <v>6</v>
      </c>
      <c r="AB515" s="168">
        <v>44</v>
      </c>
      <c r="AC515" s="168">
        <v>5.95</v>
      </c>
      <c r="AD515" s="168">
        <v>18</v>
      </c>
      <c r="AE515" s="168">
        <v>31.52</v>
      </c>
      <c r="AF515" s="168">
        <v>1504</v>
      </c>
      <c r="AG515" s="168">
        <v>35701</v>
      </c>
      <c r="AH515" s="168">
        <v>14120</v>
      </c>
      <c r="AI515" s="168">
        <v>34197</v>
      </c>
      <c r="AJ515" s="168">
        <v>20062</v>
      </c>
      <c r="AK515" s="8"/>
      <c r="AM515" s="6">
        <f t="shared" si="142"/>
        <v>36878</v>
      </c>
      <c r="AN515" s="4">
        <f t="shared" si="141"/>
        <v>1</v>
      </c>
    </row>
    <row r="516" spans="1:40" x14ac:dyDescent="0.2">
      <c r="A516" s="12" t="str">
        <f t="shared" si="140"/>
        <v>2012-13JANUARYRYF</v>
      </c>
      <c r="B516" s="12">
        <f>VLOOKUP(G516,'Selection Sheet'!$C$17:$E$33, 3, 0)</f>
        <v>2</v>
      </c>
      <c r="C516" s="167" t="s">
        <v>68</v>
      </c>
      <c r="D516" s="167" t="s">
        <v>132</v>
      </c>
      <c r="E516" s="167" t="s">
        <v>109</v>
      </c>
      <c r="F516" s="167" t="s">
        <v>31</v>
      </c>
      <c r="G516" s="167" t="s">
        <v>50</v>
      </c>
      <c r="H516" s="167" t="s">
        <v>49</v>
      </c>
      <c r="I516" s="168" t="s">
        <v>106</v>
      </c>
      <c r="J516" s="168" t="s">
        <v>106</v>
      </c>
      <c r="K516" s="168">
        <v>262</v>
      </c>
      <c r="L516" s="168">
        <v>345</v>
      </c>
      <c r="M516" s="168">
        <v>16.3</v>
      </c>
      <c r="N516" s="168">
        <v>9748</v>
      </c>
      <c r="O516" s="168">
        <v>12738</v>
      </c>
      <c r="P516" s="168">
        <v>12481</v>
      </c>
      <c r="Q516" s="168">
        <v>13043</v>
      </c>
      <c r="R516" s="168">
        <v>410</v>
      </c>
      <c r="S516" s="168">
        <v>43566</v>
      </c>
      <c r="T516" s="168">
        <v>416</v>
      </c>
      <c r="U516" s="168">
        <v>2161</v>
      </c>
      <c r="V516" s="168">
        <v>962</v>
      </c>
      <c r="W516" s="168">
        <v>14224</v>
      </c>
      <c r="X516" s="168">
        <v>0</v>
      </c>
      <c r="Y516" s="168">
        <v>43566</v>
      </c>
      <c r="Z516" s="168">
        <v>2</v>
      </c>
      <c r="AA516" s="168">
        <v>21</v>
      </c>
      <c r="AB516" s="168">
        <v>66</v>
      </c>
      <c r="AC516" s="168">
        <v>5.7</v>
      </c>
      <c r="AD516" s="168">
        <v>19.600000000000001</v>
      </c>
      <c r="AE516" s="168">
        <v>32.4</v>
      </c>
      <c r="AF516" s="168">
        <v>2161</v>
      </c>
      <c r="AG516" s="168">
        <v>30354</v>
      </c>
      <c r="AH516" s="168">
        <v>15330</v>
      </c>
      <c r="AI516" s="168">
        <v>28605</v>
      </c>
      <c r="AJ516" s="168">
        <v>22125</v>
      </c>
      <c r="AK516" s="8"/>
      <c r="AM516" s="6">
        <f t="shared" si="142"/>
        <v>0</v>
      </c>
      <c r="AN516" s="4">
        <f t="shared" si="141"/>
        <v>1</v>
      </c>
    </row>
    <row r="517" spans="1:40" x14ac:dyDescent="0.2">
      <c r="A517" s="12" t="str">
        <f t="shared" si="140"/>
        <v>2012-13JULYR1F</v>
      </c>
      <c r="B517" s="12">
        <f>VLOOKUP(G517,'Selection Sheet'!$C$17:$E$33, 3, 0)</f>
        <v>2</v>
      </c>
      <c r="C517" s="167" t="s">
        <v>68</v>
      </c>
      <c r="D517" s="167" t="s">
        <v>126</v>
      </c>
      <c r="E517" s="167" t="s">
        <v>104</v>
      </c>
      <c r="F517" s="167" t="s">
        <v>105</v>
      </c>
      <c r="G517" s="167" t="s">
        <v>35</v>
      </c>
      <c r="H517" s="167" t="s">
        <v>34</v>
      </c>
      <c r="I517" s="168" t="s">
        <v>106</v>
      </c>
      <c r="J517" s="168" t="s">
        <v>106</v>
      </c>
      <c r="K517" s="168">
        <v>10</v>
      </c>
      <c r="L517" s="168">
        <v>16</v>
      </c>
      <c r="M517" s="168">
        <v>12.9</v>
      </c>
      <c r="N517" s="168">
        <v>491</v>
      </c>
      <c r="O517" s="168">
        <v>609</v>
      </c>
      <c r="P517" s="168">
        <v>607</v>
      </c>
      <c r="Q517" s="168">
        <v>625</v>
      </c>
      <c r="R517" s="168">
        <v>29</v>
      </c>
      <c r="S517" s="168">
        <v>2042</v>
      </c>
      <c r="T517" s="168">
        <v>2</v>
      </c>
      <c r="U517" s="168">
        <v>128</v>
      </c>
      <c r="V517" s="168">
        <v>11</v>
      </c>
      <c r="W517" s="168">
        <v>537</v>
      </c>
      <c r="X517" s="168">
        <v>15</v>
      </c>
      <c r="Y517" s="168">
        <v>2042</v>
      </c>
      <c r="Z517" s="168">
        <v>1</v>
      </c>
      <c r="AA517" s="168">
        <v>4</v>
      </c>
      <c r="AB517" s="168">
        <v>13</v>
      </c>
      <c r="AC517" s="168">
        <v>6.08</v>
      </c>
      <c r="AD517" s="168">
        <v>18.150000000000002</v>
      </c>
      <c r="AE517" s="168">
        <v>24.38</v>
      </c>
      <c r="AF517" s="168">
        <v>128</v>
      </c>
      <c r="AG517" s="168">
        <v>1808</v>
      </c>
      <c r="AH517" s="168">
        <v>760</v>
      </c>
      <c r="AI517" s="168">
        <v>1679</v>
      </c>
      <c r="AJ517" s="168">
        <v>1145</v>
      </c>
      <c r="AK517" s="8"/>
      <c r="AM517" s="6">
        <f t="shared" si="142"/>
        <v>2042</v>
      </c>
      <c r="AN517" s="4">
        <f t="shared" si="141"/>
        <v>7</v>
      </c>
    </row>
    <row r="518" spans="1:40" x14ac:dyDescent="0.2">
      <c r="A518" s="12" t="str">
        <f t="shared" si="140"/>
        <v>2012-13JULYRRU</v>
      </c>
      <c r="B518" s="12">
        <f>VLOOKUP(G518,'Selection Sheet'!$C$17:$E$33, 3, 0)</f>
        <v>4</v>
      </c>
      <c r="C518" s="167" t="s">
        <v>68</v>
      </c>
      <c r="D518" s="167" t="s">
        <v>126</v>
      </c>
      <c r="E518" s="167" t="s">
        <v>107</v>
      </c>
      <c r="F518" s="167" t="s">
        <v>108</v>
      </c>
      <c r="G518" s="167" t="s">
        <v>38</v>
      </c>
      <c r="H518" s="167" t="s">
        <v>37</v>
      </c>
      <c r="I518" s="168" t="s">
        <v>106</v>
      </c>
      <c r="J518" s="168" t="s">
        <v>106</v>
      </c>
      <c r="K518" s="168">
        <v>1005</v>
      </c>
      <c r="L518" s="168">
        <v>1279</v>
      </c>
      <c r="M518" s="168">
        <v>16.3</v>
      </c>
      <c r="N518" s="168">
        <v>27037</v>
      </c>
      <c r="O518" s="168">
        <v>34768</v>
      </c>
      <c r="P518" s="168">
        <v>35266</v>
      </c>
      <c r="Q518" s="168">
        <v>35767</v>
      </c>
      <c r="R518" s="168">
        <v>238</v>
      </c>
      <c r="S518" s="168">
        <v>134826</v>
      </c>
      <c r="T518" s="168">
        <v>169</v>
      </c>
      <c r="U518" s="168">
        <v>5352</v>
      </c>
      <c r="V518" s="168">
        <v>1122</v>
      </c>
      <c r="W518" s="168">
        <v>22769</v>
      </c>
      <c r="X518" s="168">
        <v>3358</v>
      </c>
      <c r="Y518" s="168">
        <v>134826</v>
      </c>
      <c r="Z518" s="168">
        <v>0</v>
      </c>
      <c r="AA518" s="168">
        <v>8</v>
      </c>
      <c r="AB518" s="168">
        <v>68</v>
      </c>
      <c r="AC518" s="168">
        <v>5.7</v>
      </c>
      <c r="AD518" s="168">
        <v>13.9</v>
      </c>
      <c r="AE518" s="168">
        <v>21.5</v>
      </c>
      <c r="AF518" s="168">
        <v>5352</v>
      </c>
      <c r="AG518" s="168">
        <v>99582</v>
      </c>
      <c r="AH518" s="168">
        <v>30590</v>
      </c>
      <c r="AI518" s="168">
        <v>94230</v>
      </c>
      <c r="AJ518" s="168">
        <v>70999</v>
      </c>
      <c r="AK518" s="8"/>
      <c r="AM518" s="6">
        <f t="shared" si="142"/>
        <v>134826</v>
      </c>
      <c r="AN518" s="4">
        <f t="shared" si="141"/>
        <v>7</v>
      </c>
    </row>
    <row r="519" spans="1:40" x14ac:dyDescent="0.2">
      <c r="A519" s="12" t="str">
        <f t="shared" si="140"/>
        <v>2012-13JULYRX5</v>
      </c>
      <c r="B519" s="12">
        <f>VLOOKUP(G519,'Selection Sheet'!$C$17:$E$33, 3, 0)</f>
        <v>2</v>
      </c>
      <c r="C519" s="167" t="s">
        <v>68</v>
      </c>
      <c r="D519" s="167" t="s">
        <v>126</v>
      </c>
      <c r="E519" s="167" t="s">
        <v>109</v>
      </c>
      <c r="F519" s="167" t="s">
        <v>31</v>
      </c>
      <c r="G519" s="167" t="s">
        <v>30</v>
      </c>
      <c r="H519" s="167" t="s">
        <v>29</v>
      </c>
      <c r="I519" s="168" t="s">
        <v>106</v>
      </c>
      <c r="J519" s="168" t="s">
        <v>106</v>
      </c>
      <c r="K519" s="168">
        <v>455</v>
      </c>
      <c r="L519" s="168">
        <v>605</v>
      </c>
      <c r="M519" s="168">
        <v>13.3</v>
      </c>
      <c r="N519" s="168">
        <v>6712</v>
      </c>
      <c r="O519" s="168">
        <v>8659</v>
      </c>
      <c r="P519" s="168">
        <v>8822</v>
      </c>
      <c r="Q519" s="168">
        <v>9230</v>
      </c>
      <c r="R519" s="168">
        <v>203</v>
      </c>
      <c r="S519" s="168">
        <v>31654</v>
      </c>
      <c r="T519" s="168">
        <v>116</v>
      </c>
      <c r="U519" s="168">
        <v>1056</v>
      </c>
      <c r="V519" s="168">
        <v>282</v>
      </c>
      <c r="W519" s="168">
        <v>7440</v>
      </c>
      <c r="X519" s="168">
        <v>0</v>
      </c>
      <c r="Y519" s="168">
        <v>31654</v>
      </c>
      <c r="Z519" s="168">
        <v>1</v>
      </c>
      <c r="AA519" s="168">
        <v>7</v>
      </c>
      <c r="AB519" s="168">
        <v>43</v>
      </c>
      <c r="AC519" s="168">
        <v>5.6000000000000005</v>
      </c>
      <c r="AD519" s="168">
        <v>14.8</v>
      </c>
      <c r="AE519" s="168">
        <v>22.3</v>
      </c>
      <c r="AF519" s="168">
        <v>1056</v>
      </c>
      <c r="AG519" s="168">
        <v>18663</v>
      </c>
      <c r="AH519" s="168">
        <v>8552</v>
      </c>
      <c r="AI519" s="168">
        <v>17606</v>
      </c>
      <c r="AJ519" s="168">
        <v>14627</v>
      </c>
      <c r="AK519" s="8"/>
      <c r="AM519" s="6">
        <f t="shared" si="142"/>
        <v>0</v>
      </c>
      <c r="AN519" s="4">
        <f t="shared" si="141"/>
        <v>7</v>
      </c>
    </row>
    <row r="520" spans="1:40" x14ac:dyDescent="0.2">
      <c r="A520" s="12" t="str">
        <f t="shared" ref="A520:A583" si="143">C520&amp;D520&amp;G520</f>
        <v>2012-13JULYRX6</v>
      </c>
      <c r="B520" s="12">
        <f>VLOOKUP(G520,'Selection Sheet'!$C$17:$E$33, 3, 0)</f>
        <v>1</v>
      </c>
      <c r="C520" s="167" t="s">
        <v>68</v>
      </c>
      <c r="D520" s="167" t="s">
        <v>126</v>
      </c>
      <c r="E520" s="167" t="s">
        <v>110</v>
      </c>
      <c r="F520" s="167" t="s">
        <v>111</v>
      </c>
      <c r="G520" s="167" t="s">
        <v>41</v>
      </c>
      <c r="H520" s="167" t="s">
        <v>40</v>
      </c>
      <c r="I520" s="168" t="s">
        <v>106</v>
      </c>
      <c r="J520" s="168" t="s">
        <v>106</v>
      </c>
      <c r="K520" s="168">
        <v>191</v>
      </c>
      <c r="L520" s="168">
        <v>232</v>
      </c>
      <c r="M520" s="168">
        <v>12.36</v>
      </c>
      <c r="N520" s="168">
        <v>9440</v>
      </c>
      <c r="O520" s="168">
        <v>12378</v>
      </c>
      <c r="P520" s="168">
        <v>12282</v>
      </c>
      <c r="Q520" s="168">
        <v>12594</v>
      </c>
      <c r="R520" s="168">
        <v>624</v>
      </c>
      <c r="S520" s="168">
        <v>42682</v>
      </c>
      <c r="T520" s="168">
        <v>170</v>
      </c>
      <c r="U520" s="168">
        <v>1016</v>
      </c>
      <c r="V520" s="168">
        <v>256</v>
      </c>
      <c r="W520" s="168">
        <v>6192</v>
      </c>
      <c r="X520" s="168">
        <v>0</v>
      </c>
      <c r="Y520" s="168">
        <v>42682</v>
      </c>
      <c r="Z520" s="168">
        <v>1</v>
      </c>
      <c r="AA520" s="168">
        <v>7</v>
      </c>
      <c r="AB520" s="168">
        <v>50</v>
      </c>
      <c r="AC520" s="168">
        <v>6.1166666667000005</v>
      </c>
      <c r="AD520" s="168">
        <v>16.789166667</v>
      </c>
      <c r="AE520" s="168">
        <v>25.942333333000001</v>
      </c>
      <c r="AF520" s="168">
        <v>1016</v>
      </c>
      <c r="AG520" s="168">
        <v>27789</v>
      </c>
      <c r="AH520" s="168">
        <v>8532</v>
      </c>
      <c r="AI520" s="168">
        <v>27443</v>
      </c>
      <c r="AJ520" s="168">
        <v>25674</v>
      </c>
      <c r="AK520" s="8"/>
      <c r="AM520" s="6">
        <f t="shared" si="142"/>
        <v>0</v>
      </c>
      <c r="AN520" s="4">
        <f t="shared" si="141"/>
        <v>7</v>
      </c>
    </row>
    <row r="521" spans="1:40" x14ac:dyDescent="0.2">
      <c r="A521" s="12" t="str">
        <f t="shared" si="143"/>
        <v>2012-13JULYRX7</v>
      </c>
      <c r="B521" s="12">
        <f>VLOOKUP(G521,'Selection Sheet'!$C$17:$E$33, 3, 0)</f>
        <v>1</v>
      </c>
      <c r="C521" s="167" t="s">
        <v>68</v>
      </c>
      <c r="D521" s="167" t="s">
        <v>126</v>
      </c>
      <c r="E521" s="167" t="s">
        <v>112</v>
      </c>
      <c r="F521" s="167" t="s">
        <v>113</v>
      </c>
      <c r="G521" s="167" t="s">
        <v>44</v>
      </c>
      <c r="H521" s="167" t="s">
        <v>43</v>
      </c>
      <c r="I521" s="168" t="s">
        <v>106</v>
      </c>
      <c r="J521" s="168" t="s">
        <v>106</v>
      </c>
      <c r="K521" s="168">
        <v>1999</v>
      </c>
      <c r="L521" s="168">
        <v>2597</v>
      </c>
      <c r="M521" s="168">
        <v>13.82</v>
      </c>
      <c r="N521" s="168">
        <v>23150</v>
      </c>
      <c r="O521" s="168">
        <v>28949</v>
      </c>
      <c r="P521" s="168">
        <v>30266</v>
      </c>
      <c r="Q521" s="168">
        <v>31452</v>
      </c>
      <c r="R521" s="168">
        <v>0</v>
      </c>
      <c r="S521" s="168">
        <v>0</v>
      </c>
      <c r="T521" s="168">
        <v>776</v>
      </c>
      <c r="U521" s="168">
        <v>2443</v>
      </c>
      <c r="V521" s="168">
        <v>858</v>
      </c>
      <c r="W521" s="168">
        <v>14769</v>
      </c>
      <c r="X521" s="168">
        <v>0</v>
      </c>
      <c r="Y521" s="168">
        <v>0</v>
      </c>
      <c r="Z521" s="168">
        <v>1</v>
      </c>
      <c r="AA521" s="168">
        <v>5</v>
      </c>
      <c r="AB521" s="168">
        <v>27</v>
      </c>
      <c r="AC521" s="168">
        <v>5.12</v>
      </c>
      <c r="AD521" s="168">
        <v>14.9</v>
      </c>
      <c r="AE521" s="168">
        <v>31</v>
      </c>
      <c r="AF521" s="168">
        <v>2443</v>
      </c>
      <c r="AG521" s="168">
        <v>72858</v>
      </c>
      <c r="AH521" s="168">
        <v>16753</v>
      </c>
      <c r="AI521" s="168">
        <v>71050</v>
      </c>
      <c r="AJ521" s="168">
        <v>65894</v>
      </c>
      <c r="AK521" s="8"/>
      <c r="AM521" s="6">
        <f t="shared" si="142"/>
        <v>0</v>
      </c>
      <c r="AN521" s="4">
        <f t="shared" si="141"/>
        <v>7</v>
      </c>
    </row>
    <row r="522" spans="1:40" x14ac:dyDescent="0.2">
      <c r="A522" s="12" t="str">
        <f t="shared" si="143"/>
        <v>2012-13JULYRX8</v>
      </c>
      <c r="B522" s="12">
        <f>VLOOKUP(G522,'Selection Sheet'!$C$17:$E$33, 3, 0)</f>
        <v>1</v>
      </c>
      <c r="C522" s="167" t="s">
        <v>68</v>
      </c>
      <c r="D522" s="167" t="s">
        <v>126</v>
      </c>
      <c r="E522" s="167" t="s">
        <v>114</v>
      </c>
      <c r="F522" s="167" t="s">
        <v>115</v>
      </c>
      <c r="G522" s="167" t="s">
        <v>54</v>
      </c>
      <c r="H522" s="167" t="s">
        <v>53</v>
      </c>
      <c r="I522" s="168" t="s">
        <v>106</v>
      </c>
      <c r="J522" s="168" t="s">
        <v>106</v>
      </c>
      <c r="K522" s="168">
        <v>1151</v>
      </c>
      <c r="L522" s="168">
        <v>1569</v>
      </c>
      <c r="M522" s="168">
        <v>13.22</v>
      </c>
      <c r="N522" s="168">
        <v>15405</v>
      </c>
      <c r="O522" s="168">
        <v>20193</v>
      </c>
      <c r="P522" s="168">
        <v>21063</v>
      </c>
      <c r="Q522" s="168">
        <v>21719</v>
      </c>
      <c r="R522" s="168">
        <v>1732</v>
      </c>
      <c r="S522" s="168">
        <v>70591</v>
      </c>
      <c r="T522" s="168">
        <v>631</v>
      </c>
      <c r="U522" s="168">
        <v>2502</v>
      </c>
      <c r="V522" s="168">
        <v>939</v>
      </c>
      <c r="W522" s="168">
        <v>10784</v>
      </c>
      <c r="X522" s="168">
        <v>1490</v>
      </c>
      <c r="Y522" s="168">
        <v>70591</v>
      </c>
      <c r="Z522" s="168">
        <v>1</v>
      </c>
      <c r="AA522" s="168">
        <v>35</v>
      </c>
      <c r="AB522" s="168">
        <v>108</v>
      </c>
      <c r="AC522" s="168">
        <v>5.34</v>
      </c>
      <c r="AD522" s="168">
        <v>13.71</v>
      </c>
      <c r="AE522" s="168">
        <v>20.91</v>
      </c>
      <c r="AF522" s="168">
        <v>2502</v>
      </c>
      <c r="AG522" s="168">
        <v>51795</v>
      </c>
      <c r="AH522" s="168">
        <v>12085</v>
      </c>
      <c r="AI522" s="168">
        <v>49162</v>
      </c>
      <c r="AJ522" s="168">
        <v>41385</v>
      </c>
      <c r="AK522" s="8"/>
      <c r="AM522" s="6">
        <f t="shared" si="142"/>
        <v>70591</v>
      </c>
      <c r="AN522" s="4">
        <f t="shared" si="141"/>
        <v>7</v>
      </c>
    </row>
    <row r="523" spans="1:40" x14ac:dyDescent="0.2">
      <c r="A523" s="12" t="str">
        <f t="shared" si="143"/>
        <v>2012-13JULYRX9</v>
      </c>
      <c r="B523" s="12">
        <f>VLOOKUP(G523,'Selection Sheet'!$C$17:$E$33, 3, 0)</f>
        <v>3</v>
      </c>
      <c r="C523" s="167" t="s">
        <v>68</v>
      </c>
      <c r="D523" s="167" t="s">
        <v>126</v>
      </c>
      <c r="E523" s="167" t="s">
        <v>116</v>
      </c>
      <c r="F523" s="167" t="s">
        <v>117</v>
      </c>
      <c r="G523" s="167" t="s">
        <v>24</v>
      </c>
      <c r="H523" s="167" t="s">
        <v>23</v>
      </c>
      <c r="I523" s="168" t="s">
        <v>106</v>
      </c>
      <c r="J523" s="168" t="s">
        <v>106</v>
      </c>
      <c r="K523" s="168">
        <v>1233</v>
      </c>
      <c r="L523" s="168">
        <v>1739</v>
      </c>
      <c r="M523" s="168">
        <v>15.65</v>
      </c>
      <c r="N523" s="168">
        <v>13765</v>
      </c>
      <c r="O523" s="168">
        <v>17779</v>
      </c>
      <c r="P523" s="168">
        <v>18002</v>
      </c>
      <c r="Q523" s="168">
        <v>19486</v>
      </c>
      <c r="R523" s="168">
        <v>587</v>
      </c>
      <c r="S523" s="168">
        <v>58810</v>
      </c>
      <c r="T523" s="168">
        <v>121</v>
      </c>
      <c r="U523" s="168">
        <v>3901</v>
      </c>
      <c r="V523" s="168">
        <v>885</v>
      </c>
      <c r="W523" s="168">
        <v>15206</v>
      </c>
      <c r="X523" s="168">
        <v>58</v>
      </c>
      <c r="Y523" s="168">
        <v>58810</v>
      </c>
      <c r="Z523" s="168">
        <v>2</v>
      </c>
      <c r="AA523" s="168">
        <v>36</v>
      </c>
      <c r="AB523" s="168">
        <v>80</v>
      </c>
      <c r="AC523" s="168">
        <v>6.25</v>
      </c>
      <c r="AD523" s="168">
        <v>21.816666667</v>
      </c>
      <c r="AE523" s="168">
        <v>37.483333333000004</v>
      </c>
      <c r="AF523" s="168">
        <v>3901</v>
      </c>
      <c r="AG523" s="168">
        <v>51923</v>
      </c>
      <c r="AH523" s="168">
        <v>15786</v>
      </c>
      <c r="AI523" s="168">
        <v>47981</v>
      </c>
      <c r="AJ523" s="168">
        <v>32775</v>
      </c>
      <c r="AK523" s="8"/>
      <c r="AM523" s="6">
        <f t="shared" si="142"/>
        <v>58810</v>
      </c>
      <c r="AN523" s="4">
        <f t="shared" si="141"/>
        <v>7</v>
      </c>
    </row>
    <row r="524" spans="1:40" x14ac:dyDescent="0.2">
      <c r="A524" s="12" t="str">
        <f t="shared" si="143"/>
        <v>2012-13JULYRYA</v>
      </c>
      <c r="B524" s="12">
        <f>VLOOKUP(G524,'Selection Sheet'!$C$17:$E$33, 3, 0)</f>
        <v>3</v>
      </c>
      <c r="C524" s="167" t="s">
        <v>68</v>
      </c>
      <c r="D524" s="167" t="s">
        <v>126</v>
      </c>
      <c r="E524" s="167" t="s">
        <v>118</v>
      </c>
      <c r="F524" s="167" t="s">
        <v>119</v>
      </c>
      <c r="G524" s="167" t="s">
        <v>52</v>
      </c>
      <c r="H524" s="167" t="s">
        <v>51</v>
      </c>
      <c r="I524" s="168" t="s">
        <v>106</v>
      </c>
      <c r="J524" s="168" t="s">
        <v>106</v>
      </c>
      <c r="K524" s="168">
        <v>494</v>
      </c>
      <c r="L524" s="168">
        <v>609</v>
      </c>
      <c r="M524" s="168">
        <v>12.33</v>
      </c>
      <c r="N524" s="168">
        <v>20629</v>
      </c>
      <c r="O524" s="168">
        <v>27093</v>
      </c>
      <c r="P524" s="168">
        <v>26983</v>
      </c>
      <c r="Q524" s="168">
        <v>27702</v>
      </c>
      <c r="R524" s="168">
        <v>863</v>
      </c>
      <c r="S524" s="168">
        <v>85319</v>
      </c>
      <c r="T524" s="168">
        <v>598</v>
      </c>
      <c r="U524" s="168">
        <v>4055</v>
      </c>
      <c r="V524" s="168">
        <v>1047</v>
      </c>
      <c r="W524" s="168">
        <v>21242</v>
      </c>
      <c r="X524" s="168">
        <v>0</v>
      </c>
      <c r="Y524" s="168">
        <v>85319</v>
      </c>
      <c r="Z524" s="168">
        <v>1</v>
      </c>
      <c r="AA524" s="168">
        <v>9</v>
      </c>
      <c r="AB524" s="168">
        <v>54</v>
      </c>
      <c r="AC524" s="168">
        <v>5.93</v>
      </c>
      <c r="AD524" s="168">
        <v>15.870000000000001</v>
      </c>
      <c r="AE524" s="168">
        <v>24.07</v>
      </c>
      <c r="AF524" s="168">
        <v>4055</v>
      </c>
      <c r="AG524" s="168">
        <v>65033</v>
      </c>
      <c r="AH524" s="168">
        <v>21581</v>
      </c>
      <c r="AI524" s="168">
        <v>60978</v>
      </c>
      <c r="AJ524" s="168">
        <v>45777</v>
      </c>
      <c r="AK524" s="8"/>
      <c r="AM524" s="6">
        <f t="shared" si="142"/>
        <v>0</v>
      </c>
      <c r="AN524" s="4">
        <f t="shared" si="141"/>
        <v>7</v>
      </c>
    </row>
    <row r="525" spans="1:40" x14ac:dyDescent="0.2">
      <c r="A525" s="12" t="str">
        <f t="shared" si="143"/>
        <v>2012-13JULYRYC</v>
      </c>
      <c r="B525" s="12">
        <f>VLOOKUP(G525,'Selection Sheet'!$C$17:$E$33, 3, 0)</f>
        <v>3</v>
      </c>
      <c r="C525" s="167" t="s">
        <v>68</v>
      </c>
      <c r="D525" s="167" t="s">
        <v>126</v>
      </c>
      <c r="E525" s="167" t="s">
        <v>120</v>
      </c>
      <c r="F525" s="167" t="s">
        <v>121</v>
      </c>
      <c r="G525" s="167" t="s">
        <v>27</v>
      </c>
      <c r="H525" s="167" t="s">
        <v>26</v>
      </c>
      <c r="I525" s="168" t="s">
        <v>106</v>
      </c>
      <c r="J525" s="168" t="s">
        <v>106</v>
      </c>
      <c r="K525" s="168">
        <v>628</v>
      </c>
      <c r="L525" s="168">
        <v>860</v>
      </c>
      <c r="M525" s="168">
        <v>15.030000000000001</v>
      </c>
      <c r="N525" s="168">
        <v>14568</v>
      </c>
      <c r="O525" s="168">
        <v>18870</v>
      </c>
      <c r="P525" s="168">
        <v>18615</v>
      </c>
      <c r="Q525" s="168">
        <v>19574</v>
      </c>
      <c r="R525" s="168">
        <v>414</v>
      </c>
      <c r="S525" s="168">
        <v>79492</v>
      </c>
      <c r="T525" s="168">
        <v>766</v>
      </c>
      <c r="U525" s="168">
        <v>4001</v>
      </c>
      <c r="V525" s="168">
        <v>1658</v>
      </c>
      <c r="W525" s="168">
        <v>22585</v>
      </c>
      <c r="X525" s="168">
        <v>13</v>
      </c>
      <c r="Y525" s="168">
        <v>79492</v>
      </c>
      <c r="Z525" s="168">
        <v>1</v>
      </c>
      <c r="AA525" s="168">
        <v>4</v>
      </c>
      <c r="AB525" s="168">
        <v>46</v>
      </c>
      <c r="AC525" s="168">
        <v>4.6500000000000004</v>
      </c>
      <c r="AD525" s="168">
        <v>16.98</v>
      </c>
      <c r="AE525" s="168">
        <v>26.650000000000002</v>
      </c>
      <c r="AF525" s="168">
        <v>4001</v>
      </c>
      <c r="AG525" s="168">
        <v>59021</v>
      </c>
      <c r="AH525" s="168">
        <v>28311</v>
      </c>
      <c r="AI525" s="168">
        <v>60917</v>
      </c>
      <c r="AJ525" s="168">
        <v>37856</v>
      </c>
      <c r="AK525" s="8"/>
      <c r="AM525" s="6">
        <f t="shared" si="142"/>
        <v>79492</v>
      </c>
      <c r="AN525" s="4">
        <f t="shared" si="141"/>
        <v>7</v>
      </c>
    </row>
    <row r="526" spans="1:40" x14ac:dyDescent="0.2">
      <c r="A526" s="12" t="str">
        <f t="shared" si="143"/>
        <v>2012-13JULYRYD</v>
      </c>
      <c r="B526" s="12">
        <f>VLOOKUP(G526,'Selection Sheet'!$C$17:$E$33, 3, 0)</f>
        <v>2</v>
      </c>
      <c r="C526" s="167" t="s">
        <v>68</v>
      </c>
      <c r="D526" s="167" t="s">
        <v>126</v>
      </c>
      <c r="E526" s="167" t="s">
        <v>122</v>
      </c>
      <c r="F526" s="167" t="s">
        <v>123</v>
      </c>
      <c r="G526" s="167" t="s">
        <v>48</v>
      </c>
      <c r="H526" s="167" t="s">
        <v>47</v>
      </c>
      <c r="I526" s="168" t="s">
        <v>106</v>
      </c>
      <c r="J526" s="168" t="s">
        <v>106</v>
      </c>
      <c r="K526" s="168">
        <v>358</v>
      </c>
      <c r="L526" s="168">
        <v>484</v>
      </c>
      <c r="M526" s="168">
        <v>14.200000000000001</v>
      </c>
      <c r="N526" s="168">
        <v>16777</v>
      </c>
      <c r="O526" s="168">
        <v>21415</v>
      </c>
      <c r="P526" s="168">
        <v>21359</v>
      </c>
      <c r="Q526" s="168">
        <v>21899</v>
      </c>
      <c r="R526" s="168">
        <v>1267</v>
      </c>
      <c r="S526" s="168">
        <v>51608</v>
      </c>
      <c r="T526" s="168">
        <v>459</v>
      </c>
      <c r="U526" s="168">
        <v>3944</v>
      </c>
      <c r="V526" s="168">
        <v>672</v>
      </c>
      <c r="W526" s="168">
        <v>15888</v>
      </c>
      <c r="X526" s="168">
        <v>0</v>
      </c>
      <c r="Y526" s="168">
        <v>51608</v>
      </c>
      <c r="Z526" s="168">
        <v>3</v>
      </c>
      <c r="AA526" s="168">
        <v>50</v>
      </c>
      <c r="AB526" s="168">
        <v>91</v>
      </c>
      <c r="AC526" s="168">
        <v>5.6000000000000005</v>
      </c>
      <c r="AD526" s="168">
        <v>17.5</v>
      </c>
      <c r="AE526" s="168">
        <v>27</v>
      </c>
      <c r="AF526" s="168">
        <v>3944</v>
      </c>
      <c r="AG526" s="168">
        <v>47756</v>
      </c>
      <c r="AH526" s="168">
        <v>18018</v>
      </c>
      <c r="AI526" s="168">
        <v>43812</v>
      </c>
      <c r="AJ526" s="168">
        <v>34766</v>
      </c>
      <c r="AK526" s="8"/>
      <c r="AM526" s="6">
        <f t="shared" si="142"/>
        <v>0</v>
      </c>
      <c r="AN526" s="4">
        <f t="shared" si="141"/>
        <v>7</v>
      </c>
    </row>
    <row r="527" spans="1:40" x14ac:dyDescent="0.2">
      <c r="A527" s="12" t="str">
        <f t="shared" si="143"/>
        <v>2012-13JULYRYE</v>
      </c>
      <c r="B527" s="12">
        <f>VLOOKUP(G527,'Selection Sheet'!$C$17:$E$33, 3, 0)</f>
        <v>2</v>
      </c>
      <c r="C527" s="167" t="s">
        <v>68</v>
      </c>
      <c r="D527" s="167" t="s">
        <v>126</v>
      </c>
      <c r="E527" s="167" t="s">
        <v>104</v>
      </c>
      <c r="F527" s="167" t="s">
        <v>105</v>
      </c>
      <c r="G527" s="167" t="s">
        <v>46</v>
      </c>
      <c r="H527" s="167" t="s">
        <v>45</v>
      </c>
      <c r="I527" s="168" t="s">
        <v>106</v>
      </c>
      <c r="J527" s="168" t="s">
        <v>106</v>
      </c>
      <c r="K527" s="168">
        <v>441</v>
      </c>
      <c r="L527" s="168">
        <v>597</v>
      </c>
      <c r="M527" s="168">
        <v>16.330000000000002</v>
      </c>
      <c r="N527" s="168">
        <v>6374</v>
      </c>
      <c r="O527" s="168">
        <v>8613</v>
      </c>
      <c r="P527" s="168">
        <v>8609</v>
      </c>
      <c r="Q527" s="168">
        <v>9189</v>
      </c>
      <c r="R527" s="168">
        <v>2259</v>
      </c>
      <c r="S527" s="168">
        <v>39728</v>
      </c>
      <c r="T527" s="168">
        <v>241</v>
      </c>
      <c r="U527" s="168">
        <v>1546</v>
      </c>
      <c r="V527" s="168">
        <v>991</v>
      </c>
      <c r="W527" s="168">
        <v>13892</v>
      </c>
      <c r="X527" s="168">
        <v>2979</v>
      </c>
      <c r="Y527" s="168">
        <v>39728</v>
      </c>
      <c r="Z527" s="168">
        <v>3</v>
      </c>
      <c r="AA527" s="168">
        <v>107</v>
      </c>
      <c r="AB527" s="168">
        <v>184</v>
      </c>
      <c r="AC527" s="168">
        <v>6.4</v>
      </c>
      <c r="AD527" s="168">
        <v>20.7</v>
      </c>
      <c r="AE527" s="168">
        <v>36.770000000000003</v>
      </c>
      <c r="AF527" s="168">
        <v>1546</v>
      </c>
      <c r="AG527" s="168">
        <v>35039</v>
      </c>
      <c r="AH527" s="168">
        <v>13987</v>
      </c>
      <c r="AI527" s="168">
        <v>33493</v>
      </c>
      <c r="AJ527" s="168">
        <v>19989</v>
      </c>
      <c r="AK527" s="8"/>
      <c r="AM527" s="6">
        <f t="shared" si="142"/>
        <v>39728</v>
      </c>
      <c r="AN527" s="4">
        <f t="shared" si="141"/>
        <v>7</v>
      </c>
    </row>
    <row r="528" spans="1:40" x14ac:dyDescent="0.2">
      <c r="A528" s="12" t="str">
        <f t="shared" si="143"/>
        <v>2012-13JULYRYF</v>
      </c>
      <c r="B528" s="12">
        <f>VLOOKUP(G528,'Selection Sheet'!$C$17:$E$33, 3, 0)</f>
        <v>2</v>
      </c>
      <c r="C528" s="167" t="s">
        <v>68</v>
      </c>
      <c r="D528" s="167" t="s">
        <v>126</v>
      </c>
      <c r="E528" s="167" t="s">
        <v>109</v>
      </c>
      <c r="F528" s="167" t="s">
        <v>31</v>
      </c>
      <c r="G528" s="167" t="s">
        <v>50</v>
      </c>
      <c r="H528" s="167" t="s">
        <v>49</v>
      </c>
      <c r="I528" s="168" t="s">
        <v>106</v>
      </c>
      <c r="J528" s="168" t="s">
        <v>106</v>
      </c>
      <c r="K528" s="168">
        <v>211</v>
      </c>
      <c r="L528" s="168">
        <v>273</v>
      </c>
      <c r="M528" s="168">
        <v>14.3</v>
      </c>
      <c r="N528" s="168">
        <v>9600</v>
      </c>
      <c r="O528" s="168">
        <v>12428</v>
      </c>
      <c r="P528" s="168">
        <v>12072</v>
      </c>
      <c r="Q528" s="168">
        <v>12656</v>
      </c>
      <c r="R528" s="168">
        <v>581</v>
      </c>
      <c r="S528" s="168">
        <v>44789</v>
      </c>
      <c r="T528" s="168">
        <v>271</v>
      </c>
      <c r="U528" s="168">
        <v>1901</v>
      </c>
      <c r="V528" s="168">
        <v>815</v>
      </c>
      <c r="W528" s="168">
        <v>12694</v>
      </c>
      <c r="X528" s="168">
        <v>0</v>
      </c>
      <c r="Y528" s="168">
        <v>44789</v>
      </c>
      <c r="Z528" s="168">
        <v>2</v>
      </c>
      <c r="AA528" s="168">
        <v>26</v>
      </c>
      <c r="AB528" s="168">
        <v>73</v>
      </c>
      <c r="AC528" s="168">
        <v>5.6000000000000005</v>
      </c>
      <c r="AD528" s="168">
        <v>19.5</v>
      </c>
      <c r="AE528" s="168">
        <v>29.8</v>
      </c>
      <c r="AF528" s="168">
        <v>1901</v>
      </c>
      <c r="AG528" s="168">
        <v>32203</v>
      </c>
      <c r="AH528" s="168">
        <v>14111</v>
      </c>
      <c r="AI528" s="168">
        <v>28480</v>
      </c>
      <c r="AJ528" s="168">
        <v>22785</v>
      </c>
      <c r="AK528" s="8"/>
      <c r="AM528" s="6">
        <f t="shared" si="142"/>
        <v>0</v>
      </c>
      <c r="AN528" s="4">
        <f t="shared" si="141"/>
        <v>7</v>
      </c>
    </row>
    <row r="529" spans="1:40" x14ac:dyDescent="0.2">
      <c r="A529" s="12" t="str">
        <f t="shared" si="143"/>
        <v>2012-13JUNER1F</v>
      </c>
      <c r="B529" s="12">
        <f>VLOOKUP(G529,'Selection Sheet'!$C$17:$E$33, 3, 0)</f>
        <v>2</v>
      </c>
      <c r="C529" s="167" t="s">
        <v>68</v>
      </c>
      <c r="D529" s="167" t="s">
        <v>125</v>
      </c>
      <c r="E529" s="167" t="s">
        <v>104</v>
      </c>
      <c r="F529" s="167" t="s">
        <v>105</v>
      </c>
      <c r="G529" s="167" t="s">
        <v>35</v>
      </c>
      <c r="H529" s="167" t="s">
        <v>34</v>
      </c>
      <c r="I529" s="168" t="s">
        <v>106</v>
      </c>
      <c r="J529" s="168" t="s">
        <v>106</v>
      </c>
      <c r="K529" s="168">
        <v>12</v>
      </c>
      <c r="L529" s="168">
        <v>17</v>
      </c>
      <c r="M529" s="168">
        <v>11.3</v>
      </c>
      <c r="N529" s="168">
        <v>455</v>
      </c>
      <c r="O529" s="168">
        <v>604</v>
      </c>
      <c r="P529" s="168">
        <v>603</v>
      </c>
      <c r="Q529" s="168">
        <v>621</v>
      </c>
      <c r="R529" s="168">
        <v>26</v>
      </c>
      <c r="S529" s="168">
        <v>1920</v>
      </c>
      <c r="T529" s="168">
        <v>6</v>
      </c>
      <c r="U529" s="168">
        <v>134</v>
      </c>
      <c r="V529" s="168">
        <v>8</v>
      </c>
      <c r="W529" s="168">
        <v>514</v>
      </c>
      <c r="X529" s="168">
        <v>11</v>
      </c>
      <c r="Y529" s="168">
        <v>1920</v>
      </c>
      <c r="Z529" s="168">
        <v>1</v>
      </c>
      <c r="AA529" s="168">
        <v>4</v>
      </c>
      <c r="AB529" s="168">
        <v>8</v>
      </c>
      <c r="AC529" s="168">
        <v>6.26</v>
      </c>
      <c r="AD529" s="168">
        <v>17.53</v>
      </c>
      <c r="AE529" s="168">
        <v>24.39</v>
      </c>
      <c r="AF529" s="168">
        <v>134</v>
      </c>
      <c r="AG529" s="168">
        <v>1730</v>
      </c>
      <c r="AH529" s="168">
        <v>748</v>
      </c>
      <c r="AI529" s="168">
        <v>1596</v>
      </c>
      <c r="AJ529" s="168">
        <v>1082</v>
      </c>
      <c r="AK529" s="8"/>
      <c r="AM529" s="6">
        <f t="shared" si="142"/>
        <v>1920</v>
      </c>
      <c r="AN529" s="4">
        <f t="shared" si="141"/>
        <v>6</v>
      </c>
    </row>
    <row r="530" spans="1:40" x14ac:dyDescent="0.2">
      <c r="A530" s="12" t="str">
        <f t="shared" si="143"/>
        <v>2012-13JUNERRU</v>
      </c>
      <c r="B530" s="12">
        <f>VLOOKUP(G530,'Selection Sheet'!$C$17:$E$33, 3, 0)</f>
        <v>4</v>
      </c>
      <c r="C530" s="167" t="s">
        <v>68</v>
      </c>
      <c r="D530" s="167" t="s">
        <v>125</v>
      </c>
      <c r="E530" s="167" t="s">
        <v>107</v>
      </c>
      <c r="F530" s="167" t="s">
        <v>108</v>
      </c>
      <c r="G530" s="167" t="s">
        <v>38</v>
      </c>
      <c r="H530" s="167" t="s">
        <v>37</v>
      </c>
      <c r="I530" s="168" t="s">
        <v>106</v>
      </c>
      <c r="J530" s="168" t="s">
        <v>106</v>
      </c>
      <c r="K530" s="168">
        <v>897</v>
      </c>
      <c r="L530" s="168">
        <v>1173</v>
      </c>
      <c r="M530" s="168">
        <v>16</v>
      </c>
      <c r="N530" s="168">
        <v>25807</v>
      </c>
      <c r="O530" s="168">
        <v>33782</v>
      </c>
      <c r="P530" s="168">
        <v>34089</v>
      </c>
      <c r="Q530" s="168">
        <v>34653</v>
      </c>
      <c r="R530" s="168">
        <v>282</v>
      </c>
      <c r="S530" s="168">
        <v>131631</v>
      </c>
      <c r="T530" s="168">
        <v>147</v>
      </c>
      <c r="U530" s="168">
        <v>5048</v>
      </c>
      <c r="V530" s="168">
        <v>1042</v>
      </c>
      <c r="W530" s="168">
        <v>20939</v>
      </c>
      <c r="X530" s="168">
        <v>3405</v>
      </c>
      <c r="Y530" s="168">
        <v>131631</v>
      </c>
      <c r="Z530" s="168">
        <v>0</v>
      </c>
      <c r="AA530" s="168">
        <v>11</v>
      </c>
      <c r="AB530" s="168">
        <v>106</v>
      </c>
      <c r="AC530" s="168">
        <v>5.8</v>
      </c>
      <c r="AD530" s="168">
        <v>14.3</v>
      </c>
      <c r="AE530" s="168">
        <v>23.2</v>
      </c>
      <c r="AF530" s="168">
        <v>5048</v>
      </c>
      <c r="AG530" s="168">
        <v>93687</v>
      </c>
      <c r="AH530" s="168">
        <v>28502</v>
      </c>
      <c r="AI530" s="168">
        <v>88630</v>
      </c>
      <c r="AJ530" s="168">
        <v>67183</v>
      </c>
      <c r="AK530" s="8"/>
      <c r="AM530" s="6">
        <f t="shared" si="142"/>
        <v>131631</v>
      </c>
      <c r="AN530" s="4">
        <f t="shared" si="141"/>
        <v>6</v>
      </c>
    </row>
    <row r="531" spans="1:40" x14ac:dyDescent="0.2">
      <c r="A531" s="12" t="str">
        <f t="shared" si="143"/>
        <v>2012-13JUNERX5</v>
      </c>
      <c r="B531" s="12">
        <f>VLOOKUP(G531,'Selection Sheet'!$C$17:$E$33, 3, 0)</f>
        <v>2</v>
      </c>
      <c r="C531" s="167" t="s">
        <v>68</v>
      </c>
      <c r="D531" s="167" t="s">
        <v>125</v>
      </c>
      <c r="E531" s="167" t="s">
        <v>109</v>
      </c>
      <c r="F531" s="167" t="s">
        <v>31</v>
      </c>
      <c r="G531" s="167" t="s">
        <v>30</v>
      </c>
      <c r="H531" s="167" t="s">
        <v>29</v>
      </c>
      <c r="I531" s="168" t="s">
        <v>106</v>
      </c>
      <c r="J531" s="168" t="s">
        <v>106</v>
      </c>
      <c r="K531" s="168">
        <v>424</v>
      </c>
      <c r="L531" s="168">
        <v>542</v>
      </c>
      <c r="M531" s="168">
        <v>13.42</v>
      </c>
      <c r="N531" s="168">
        <v>6734</v>
      </c>
      <c r="O531" s="168">
        <v>8435</v>
      </c>
      <c r="P531" s="168">
        <v>8601</v>
      </c>
      <c r="Q531" s="168">
        <v>8933</v>
      </c>
      <c r="R531" s="168">
        <v>175</v>
      </c>
      <c r="S531" s="168">
        <v>31083</v>
      </c>
      <c r="T531" s="168">
        <v>142</v>
      </c>
      <c r="U531" s="168">
        <v>1295</v>
      </c>
      <c r="V531" s="168">
        <v>299</v>
      </c>
      <c r="W531" s="168">
        <v>7064</v>
      </c>
      <c r="X531" s="168">
        <v>0</v>
      </c>
      <c r="Y531" s="168">
        <v>31083</v>
      </c>
      <c r="Z531" s="168">
        <v>2</v>
      </c>
      <c r="AA531" s="168">
        <v>5</v>
      </c>
      <c r="AB531" s="168">
        <v>37</v>
      </c>
      <c r="AC531" s="168">
        <v>5.4</v>
      </c>
      <c r="AD531" s="168">
        <v>14.5</v>
      </c>
      <c r="AE531" s="168">
        <v>21.3</v>
      </c>
      <c r="AF531" s="168">
        <v>1295</v>
      </c>
      <c r="AG531" s="168">
        <v>17949</v>
      </c>
      <c r="AH531" s="168">
        <v>8018</v>
      </c>
      <c r="AI531" s="168">
        <v>16657</v>
      </c>
      <c r="AJ531" s="168">
        <v>13941</v>
      </c>
      <c r="AK531" s="8"/>
      <c r="AM531" s="6">
        <f t="shared" si="142"/>
        <v>0</v>
      </c>
      <c r="AN531" s="4">
        <f t="shared" si="141"/>
        <v>6</v>
      </c>
    </row>
    <row r="532" spans="1:40" x14ac:dyDescent="0.2">
      <c r="A532" s="12" t="str">
        <f t="shared" si="143"/>
        <v>2012-13JUNERX6</v>
      </c>
      <c r="B532" s="12">
        <f>VLOOKUP(G532,'Selection Sheet'!$C$17:$E$33, 3, 0)</f>
        <v>1</v>
      </c>
      <c r="C532" s="167" t="s">
        <v>68</v>
      </c>
      <c r="D532" s="167" t="s">
        <v>125</v>
      </c>
      <c r="E532" s="167" t="s">
        <v>110</v>
      </c>
      <c r="F532" s="167" t="s">
        <v>111</v>
      </c>
      <c r="G532" s="167" t="s">
        <v>41</v>
      </c>
      <c r="H532" s="167" t="s">
        <v>40</v>
      </c>
      <c r="I532" s="168" t="s">
        <v>106</v>
      </c>
      <c r="J532" s="168" t="s">
        <v>106</v>
      </c>
      <c r="K532" s="168">
        <v>169</v>
      </c>
      <c r="L532" s="168">
        <v>220</v>
      </c>
      <c r="M532" s="168">
        <v>12.15</v>
      </c>
      <c r="N532" s="168">
        <v>9297</v>
      </c>
      <c r="O532" s="168">
        <v>12145</v>
      </c>
      <c r="P532" s="168">
        <v>12018</v>
      </c>
      <c r="Q532" s="168">
        <v>12356</v>
      </c>
      <c r="R532" s="168">
        <v>686</v>
      </c>
      <c r="S532" s="168">
        <v>41919</v>
      </c>
      <c r="T532" s="168">
        <v>161</v>
      </c>
      <c r="U532" s="168">
        <v>992</v>
      </c>
      <c r="V532" s="168">
        <v>287</v>
      </c>
      <c r="W532" s="168">
        <v>6014</v>
      </c>
      <c r="X532" s="168">
        <v>0</v>
      </c>
      <c r="Y532" s="168">
        <v>41919</v>
      </c>
      <c r="Z532" s="168">
        <v>1</v>
      </c>
      <c r="AA532" s="168">
        <v>13</v>
      </c>
      <c r="AB532" s="168">
        <v>58</v>
      </c>
      <c r="AC532" s="168">
        <v>5.9833333333000001</v>
      </c>
      <c r="AD532" s="168">
        <v>16.819166666999998</v>
      </c>
      <c r="AE532" s="168">
        <v>26.165500000000002</v>
      </c>
      <c r="AF532" s="168">
        <v>992</v>
      </c>
      <c r="AG532" s="168">
        <v>27185</v>
      </c>
      <c r="AH532" s="168">
        <v>8444</v>
      </c>
      <c r="AI532" s="168">
        <v>26887</v>
      </c>
      <c r="AJ532" s="168">
        <v>25036</v>
      </c>
      <c r="AK532" s="8"/>
      <c r="AM532" s="6">
        <f t="shared" si="142"/>
        <v>0</v>
      </c>
      <c r="AN532" s="4">
        <f t="shared" si="141"/>
        <v>6</v>
      </c>
    </row>
    <row r="533" spans="1:40" x14ac:dyDescent="0.2">
      <c r="A533" s="12" t="str">
        <f t="shared" si="143"/>
        <v>2012-13JUNERX7</v>
      </c>
      <c r="B533" s="12">
        <f>VLOOKUP(G533,'Selection Sheet'!$C$17:$E$33, 3, 0)</f>
        <v>1</v>
      </c>
      <c r="C533" s="167" t="s">
        <v>68</v>
      </c>
      <c r="D533" s="167" t="s">
        <v>125</v>
      </c>
      <c r="E533" s="167" t="s">
        <v>112</v>
      </c>
      <c r="F533" s="167" t="s">
        <v>113</v>
      </c>
      <c r="G533" s="167" t="s">
        <v>44</v>
      </c>
      <c r="H533" s="167" t="s">
        <v>43</v>
      </c>
      <c r="I533" s="168" t="s">
        <v>106</v>
      </c>
      <c r="J533" s="168" t="s">
        <v>106</v>
      </c>
      <c r="K533" s="168">
        <v>1882</v>
      </c>
      <c r="L533" s="168">
        <v>2483</v>
      </c>
      <c r="M533" s="168">
        <v>15.23</v>
      </c>
      <c r="N533" s="168">
        <v>22123</v>
      </c>
      <c r="O533" s="168">
        <v>27815</v>
      </c>
      <c r="P533" s="168">
        <v>28888</v>
      </c>
      <c r="Q533" s="168">
        <v>30141</v>
      </c>
      <c r="R533" s="168">
        <v>0</v>
      </c>
      <c r="S533" s="168">
        <v>0</v>
      </c>
      <c r="T533" s="168">
        <v>774</v>
      </c>
      <c r="U533" s="168">
        <v>2425</v>
      </c>
      <c r="V533" s="168">
        <v>849</v>
      </c>
      <c r="W533" s="168">
        <v>14004</v>
      </c>
      <c r="X533" s="168">
        <v>0</v>
      </c>
      <c r="Y533" s="168">
        <v>0</v>
      </c>
      <c r="Z533" s="168">
        <v>1</v>
      </c>
      <c r="AA533" s="168">
        <v>4</v>
      </c>
      <c r="AB533" s="168">
        <v>18</v>
      </c>
      <c r="AC533" s="168">
        <v>5.13</v>
      </c>
      <c r="AD533" s="168">
        <v>15.18</v>
      </c>
      <c r="AE533" s="168">
        <v>31.67</v>
      </c>
      <c r="AF533" s="168">
        <v>2425</v>
      </c>
      <c r="AG533" s="168">
        <v>70323</v>
      </c>
      <c r="AH533" s="168">
        <v>15817</v>
      </c>
      <c r="AI533" s="168">
        <v>68539</v>
      </c>
      <c r="AJ533" s="168">
        <v>63212</v>
      </c>
      <c r="AK533" s="8"/>
      <c r="AM533" s="6">
        <f t="shared" si="142"/>
        <v>0</v>
      </c>
      <c r="AN533" s="4">
        <f t="shared" si="141"/>
        <v>6</v>
      </c>
    </row>
    <row r="534" spans="1:40" x14ac:dyDescent="0.2">
      <c r="A534" s="12" t="str">
        <f t="shared" si="143"/>
        <v>2012-13JUNERX8</v>
      </c>
      <c r="B534" s="12">
        <f>VLOOKUP(G534,'Selection Sheet'!$C$17:$E$33, 3, 0)</f>
        <v>1</v>
      </c>
      <c r="C534" s="167" t="s">
        <v>68</v>
      </c>
      <c r="D534" s="167" t="s">
        <v>125</v>
      </c>
      <c r="E534" s="167" t="s">
        <v>114</v>
      </c>
      <c r="F534" s="167" t="s">
        <v>115</v>
      </c>
      <c r="G534" s="167" t="s">
        <v>54</v>
      </c>
      <c r="H534" s="167" t="s">
        <v>53</v>
      </c>
      <c r="I534" s="168" t="s">
        <v>106</v>
      </c>
      <c r="J534" s="168" t="s">
        <v>106</v>
      </c>
      <c r="K534" s="168">
        <v>1080</v>
      </c>
      <c r="L534" s="168">
        <v>1448</v>
      </c>
      <c r="M534" s="168">
        <v>13.75</v>
      </c>
      <c r="N534" s="168">
        <v>16008</v>
      </c>
      <c r="O534" s="168">
        <v>19893</v>
      </c>
      <c r="P534" s="168">
        <v>20817</v>
      </c>
      <c r="Q534" s="168">
        <v>21287</v>
      </c>
      <c r="R534" s="168">
        <v>964</v>
      </c>
      <c r="S534" s="168">
        <v>65362</v>
      </c>
      <c r="T534" s="168">
        <v>691</v>
      </c>
      <c r="U534" s="168">
        <v>2479</v>
      </c>
      <c r="V534" s="168">
        <v>831</v>
      </c>
      <c r="W534" s="168">
        <v>9817</v>
      </c>
      <c r="X534" s="168">
        <v>1139</v>
      </c>
      <c r="Y534" s="168">
        <v>65362</v>
      </c>
      <c r="Z534" s="168">
        <v>1</v>
      </c>
      <c r="AA534" s="168">
        <v>22</v>
      </c>
      <c r="AB534" s="168">
        <v>93</v>
      </c>
      <c r="AC534" s="168">
        <v>5.07</v>
      </c>
      <c r="AD534" s="168">
        <v>12.59</v>
      </c>
      <c r="AE534" s="168">
        <v>19.18</v>
      </c>
      <c r="AF534" s="168">
        <v>2479</v>
      </c>
      <c r="AG534" s="168">
        <v>49310</v>
      </c>
      <c r="AH534" s="168">
        <v>11127</v>
      </c>
      <c r="AI534" s="168">
        <v>46724</v>
      </c>
      <c r="AJ534" s="168">
        <v>40243</v>
      </c>
      <c r="AK534" s="8"/>
      <c r="AM534" s="6">
        <f t="shared" si="142"/>
        <v>65362</v>
      </c>
      <c r="AN534" s="4">
        <f t="shared" si="141"/>
        <v>6</v>
      </c>
    </row>
    <row r="535" spans="1:40" x14ac:dyDescent="0.2">
      <c r="A535" s="12" t="str">
        <f t="shared" si="143"/>
        <v>2012-13JUNERX9</v>
      </c>
      <c r="B535" s="12">
        <f>VLOOKUP(G535,'Selection Sheet'!$C$17:$E$33, 3, 0)</f>
        <v>3</v>
      </c>
      <c r="C535" s="167" t="s">
        <v>68</v>
      </c>
      <c r="D535" s="167" t="s">
        <v>125</v>
      </c>
      <c r="E535" s="167" t="s">
        <v>116</v>
      </c>
      <c r="F535" s="167" t="s">
        <v>117</v>
      </c>
      <c r="G535" s="167" t="s">
        <v>24</v>
      </c>
      <c r="H535" s="167" t="s">
        <v>23</v>
      </c>
      <c r="I535" s="168" t="s">
        <v>106</v>
      </c>
      <c r="J535" s="168" t="s">
        <v>106</v>
      </c>
      <c r="K535" s="168">
        <v>1638</v>
      </c>
      <c r="L535" s="168">
        <v>2105</v>
      </c>
      <c r="M535" s="168">
        <v>14.200000000000001</v>
      </c>
      <c r="N535" s="168">
        <v>12691</v>
      </c>
      <c r="O535" s="168">
        <v>16481</v>
      </c>
      <c r="P535" s="168">
        <v>17364</v>
      </c>
      <c r="Q535" s="168">
        <v>18552</v>
      </c>
      <c r="R535" s="168">
        <v>477</v>
      </c>
      <c r="S535" s="168">
        <v>56872</v>
      </c>
      <c r="T535" s="168">
        <v>165</v>
      </c>
      <c r="U535" s="168">
        <v>3494</v>
      </c>
      <c r="V535" s="168">
        <v>942</v>
      </c>
      <c r="W535" s="168">
        <v>14507</v>
      </c>
      <c r="X535" s="168">
        <v>84</v>
      </c>
      <c r="Y535" s="168">
        <v>56872</v>
      </c>
      <c r="Z535" s="168">
        <v>2</v>
      </c>
      <c r="AA535" s="168">
        <v>36</v>
      </c>
      <c r="AB535" s="168">
        <v>85</v>
      </c>
      <c r="AC535" s="168">
        <v>6.1333333332999995</v>
      </c>
      <c r="AD535" s="168">
        <v>19.900000000000002</v>
      </c>
      <c r="AE535" s="168">
        <v>35.816666667</v>
      </c>
      <c r="AF535" s="168">
        <v>3494</v>
      </c>
      <c r="AG535" s="168">
        <v>50215</v>
      </c>
      <c r="AH535" s="168">
        <v>15090</v>
      </c>
      <c r="AI535" s="168">
        <v>46668</v>
      </c>
      <c r="AJ535" s="168">
        <v>32161</v>
      </c>
      <c r="AK535" s="8"/>
      <c r="AM535" s="6">
        <f t="shared" si="142"/>
        <v>56872</v>
      </c>
      <c r="AN535" s="4">
        <f t="shared" si="141"/>
        <v>6</v>
      </c>
    </row>
    <row r="536" spans="1:40" x14ac:dyDescent="0.2">
      <c r="A536" s="12" t="str">
        <f t="shared" si="143"/>
        <v>2012-13JUNERYA</v>
      </c>
      <c r="B536" s="12">
        <f>VLOOKUP(G536,'Selection Sheet'!$C$17:$E$33, 3, 0)</f>
        <v>3</v>
      </c>
      <c r="C536" s="167" t="s">
        <v>68</v>
      </c>
      <c r="D536" s="167" t="s">
        <v>125</v>
      </c>
      <c r="E536" s="167" t="s">
        <v>118</v>
      </c>
      <c r="F536" s="167" t="s">
        <v>119</v>
      </c>
      <c r="G536" s="167" t="s">
        <v>52</v>
      </c>
      <c r="H536" s="167" t="s">
        <v>51</v>
      </c>
      <c r="I536" s="168" t="s">
        <v>106</v>
      </c>
      <c r="J536" s="168" t="s">
        <v>106</v>
      </c>
      <c r="K536" s="168">
        <v>461</v>
      </c>
      <c r="L536" s="168">
        <v>575</v>
      </c>
      <c r="M536" s="168">
        <v>12.25</v>
      </c>
      <c r="N536" s="168">
        <v>19702</v>
      </c>
      <c r="O536" s="168">
        <v>25544</v>
      </c>
      <c r="P536" s="168">
        <v>25468</v>
      </c>
      <c r="Q536" s="168">
        <v>26119</v>
      </c>
      <c r="R536" s="168">
        <v>663</v>
      </c>
      <c r="S536" s="168">
        <v>79534</v>
      </c>
      <c r="T536" s="168">
        <v>574</v>
      </c>
      <c r="U536" s="168">
        <v>3887</v>
      </c>
      <c r="V536" s="168">
        <v>1115</v>
      </c>
      <c r="W536" s="168">
        <v>19908</v>
      </c>
      <c r="X536" s="168">
        <v>0</v>
      </c>
      <c r="Y536" s="168">
        <v>79534</v>
      </c>
      <c r="Z536" s="168">
        <v>1</v>
      </c>
      <c r="AA536" s="168">
        <v>8</v>
      </c>
      <c r="AB536" s="168">
        <v>51</v>
      </c>
      <c r="AC536" s="168">
        <v>5.9</v>
      </c>
      <c r="AD536" s="168">
        <v>15.22</v>
      </c>
      <c r="AE536" s="168">
        <v>24.28</v>
      </c>
      <c r="AF536" s="168">
        <v>3887</v>
      </c>
      <c r="AG536" s="168">
        <v>61918</v>
      </c>
      <c r="AH536" s="168">
        <v>20207</v>
      </c>
      <c r="AI536" s="168">
        <v>58031</v>
      </c>
      <c r="AJ536" s="168">
        <v>43912</v>
      </c>
      <c r="AK536" s="8"/>
      <c r="AM536" s="6">
        <f t="shared" si="142"/>
        <v>0</v>
      </c>
      <c r="AN536" s="4">
        <f t="shared" si="141"/>
        <v>6</v>
      </c>
    </row>
    <row r="537" spans="1:40" x14ac:dyDescent="0.2">
      <c r="A537" s="12" t="str">
        <f t="shared" si="143"/>
        <v>2012-13JUNERYC</v>
      </c>
      <c r="B537" s="12">
        <f>VLOOKUP(G537,'Selection Sheet'!$C$17:$E$33, 3, 0)</f>
        <v>3</v>
      </c>
      <c r="C537" s="167" t="s">
        <v>68</v>
      </c>
      <c r="D537" s="167" t="s">
        <v>125</v>
      </c>
      <c r="E537" s="167" t="s">
        <v>120</v>
      </c>
      <c r="F537" s="167" t="s">
        <v>121</v>
      </c>
      <c r="G537" s="167" t="s">
        <v>27</v>
      </c>
      <c r="H537" s="167" t="s">
        <v>26</v>
      </c>
      <c r="I537" s="168" t="s">
        <v>106</v>
      </c>
      <c r="J537" s="168" t="s">
        <v>106</v>
      </c>
      <c r="K537" s="168">
        <v>561</v>
      </c>
      <c r="L537" s="168">
        <v>788</v>
      </c>
      <c r="M537" s="168">
        <v>15.33</v>
      </c>
      <c r="N537" s="168">
        <v>13464</v>
      </c>
      <c r="O537" s="168">
        <v>18058</v>
      </c>
      <c r="P537" s="168">
        <v>17624</v>
      </c>
      <c r="Q537" s="168">
        <v>18718</v>
      </c>
      <c r="R537" s="168">
        <v>563</v>
      </c>
      <c r="S537" s="168">
        <v>77927</v>
      </c>
      <c r="T537" s="168">
        <v>522</v>
      </c>
      <c r="U537" s="168">
        <v>3956</v>
      </c>
      <c r="V537" s="168">
        <v>1492</v>
      </c>
      <c r="W537" s="168">
        <v>21291</v>
      </c>
      <c r="X537" s="168">
        <v>12</v>
      </c>
      <c r="Y537" s="168">
        <v>77927</v>
      </c>
      <c r="Z537" s="168">
        <v>1</v>
      </c>
      <c r="AA537" s="168">
        <v>11</v>
      </c>
      <c r="AB537" s="168">
        <v>61</v>
      </c>
      <c r="AC537" s="168">
        <v>4.8500000000000005</v>
      </c>
      <c r="AD537" s="168">
        <v>18.170000000000002</v>
      </c>
      <c r="AE537" s="168">
        <v>28.6</v>
      </c>
      <c r="AF537" s="168">
        <v>3956</v>
      </c>
      <c r="AG537" s="168">
        <v>56318</v>
      </c>
      <c r="AH537" s="168">
        <v>26640</v>
      </c>
      <c r="AI537" s="168">
        <v>57916</v>
      </c>
      <c r="AJ537" s="168">
        <v>36205</v>
      </c>
      <c r="AK537" s="8"/>
      <c r="AM537" s="6">
        <f t="shared" si="142"/>
        <v>77927</v>
      </c>
      <c r="AN537" s="4">
        <f t="shared" si="141"/>
        <v>6</v>
      </c>
    </row>
    <row r="538" spans="1:40" x14ac:dyDescent="0.2">
      <c r="A538" s="12" t="str">
        <f t="shared" si="143"/>
        <v>2012-13JUNERYD</v>
      </c>
      <c r="B538" s="12">
        <f>VLOOKUP(G538,'Selection Sheet'!$C$17:$E$33, 3, 0)</f>
        <v>2</v>
      </c>
      <c r="C538" s="167" t="s">
        <v>68</v>
      </c>
      <c r="D538" s="167" t="s">
        <v>125</v>
      </c>
      <c r="E538" s="167" t="s">
        <v>122</v>
      </c>
      <c r="F538" s="167" t="s">
        <v>123</v>
      </c>
      <c r="G538" s="167" t="s">
        <v>48</v>
      </c>
      <c r="H538" s="167" t="s">
        <v>47</v>
      </c>
      <c r="I538" s="168" t="s">
        <v>106</v>
      </c>
      <c r="J538" s="168" t="s">
        <v>106</v>
      </c>
      <c r="K538" s="168">
        <v>329</v>
      </c>
      <c r="L538" s="168">
        <v>459</v>
      </c>
      <c r="M538" s="168">
        <v>16.7</v>
      </c>
      <c r="N538" s="168">
        <v>15829</v>
      </c>
      <c r="O538" s="168">
        <v>20847</v>
      </c>
      <c r="P538" s="168">
        <v>20637</v>
      </c>
      <c r="Q538" s="168">
        <v>21036</v>
      </c>
      <c r="R538" s="168">
        <v>983</v>
      </c>
      <c r="S538" s="168">
        <v>49420</v>
      </c>
      <c r="T538" s="168">
        <v>476</v>
      </c>
      <c r="U538" s="168">
        <v>3785</v>
      </c>
      <c r="V538" s="168">
        <v>740</v>
      </c>
      <c r="W538" s="168">
        <v>15275</v>
      </c>
      <c r="X538" s="168">
        <v>0</v>
      </c>
      <c r="Y538" s="168">
        <v>49420</v>
      </c>
      <c r="Z538" s="168">
        <v>3</v>
      </c>
      <c r="AA538" s="168">
        <v>48</v>
      </c>
      <c r="AB538" s="168">
        <v>87</v>
      </c>
      <c r="AC538" s="168">
        <v>5.8</v>
      </c>
      <c r="AD538" s="168">
        <v>18.600000000000001</v>
      </c>
      <c r="AE538" s="168">
        <v>29.5</v>
      </c>
      <c r="AF538" s="168">
        <v>3785</v>
      </c>
      <c r="AG538" s="168">
        <v>45956</v>
      </c>
      <c r="AH538" s="168">
        <v>17391</v>
      </c>
      <c r="AI538" s="168">
        <v>42171</v>
      </c>
      <c r="AJ538" s="168">
        <v>33246</v>
      </c>
      <c r="AK538" s="8"/>
      <c r="AM538" s="6">
        <f t="shared" si="142"/>
        <v>0</v>
      </c>
      <c r="AN538" s="4">
        <f t="shared" si="141"/>
        <v>6</v>
      </c>
    </row>
    <row r="539" spans="1:40" x14ac:dyDescent="0.2">
      <c r="A539" s="12" t="str">
        <f t="shared" si="143"/>
        <v>2012-13JUNERYE</v>
      </c>
      <c r="B539" s="12">
        <f>VLOOKUP(G539,'Selection Sheet'!$C$17:$E$33, 3, 0)</f>
        <v>2</v>
      </c>
      <c r="C539" s="167" t="s">
        <v>68</v>
      </c>
      <c r="D539" s="167" t="s">
        <v>125</v>
      </c>
      <c r="E539" s="167" t="s">
        <v>104</v>
      </c>
      <c r="F539" s="167" t="s">
        <v>105</v>
      </c>
      <c r="G539" s="167" t="s">
        <v>46</v>
      </c>
      <c r="H539" s="167" t="s">
        <v>45</v>
      </c>
      <c r="I539" s="168" t="s">
        <v>106</v>
      </c>
      <c r="J539" s="168" t="s">
        <v>106</v>
      </c>
      <c r="K539" s="168">
        <v>306</v>
      </c>
      <c r="L539" s="168">
        <v>423</v>
      </c>
      <c r="M539" s="168">
        <v>16.97</v>
      </c>
      <c r="N539" s="168">
        <v>6310</v>
      </c>
      <c r="O539" s="168">
        <v>8144</v>
      </c>
      <c r="P539" s="168">
        <v>8185</v>
      </c>
      <c r="Q539" s="168">
        <v>8562</v>
      </c>
      <c r="R539" s="168">
        <v>989</v>
      </c>
      <c r="S539" s="168">
        <v>36798</v>
      </c>
      <c r="T539" s="168">
        <v>367</v>
      </c>
      <c r="U539" s="168">
        <v>1743</v>
      </c>
      <c r="V539" s="168">
        <v>1022</v>
      </c>
      <c r="W539" s="168">
        <v>12820</v>
      </c>
      <c r="X539" s="168">
        <v>2745</v>
      </c>
      <c r="Y539" s="168">
        <v>36798</v>
      </c>
      <c r="Z539" s="168">
        <v>3</v>
      </c>
      <c r="AA539" s="168">
        <v>75</v>
      </c>
      <c r="AB539" s="168">
        <v>143</v>
      </c>
      <c r="AC539" s="168">
        <v>6.0200000000000005</v>
      </c>
      <c r="AD539" s="168">
        <v>17.88</v>
      </c>
      <c r="AE539" s="168">
        <v>31.720000000000002</v>
      </c>
      <c r="AF539" s="168">
        <v>1743</v>
      </c>
      <c r="AG539" s="168">
        <v>14563</v>
      </c>
      <c r="AH539" s="168">
        <v>12942</v>
      </c>
      <c r="AI539" s="168">
        <v>31574</v>
      </c>
      <c r="AJ539" s="168">
        <v>19116</v>
      </c>
      <c r="AK539" s="8"/>
      <c r="AM539" s="6">
        <f t="shared" si="142"/>
        <v>36798</v>
      </c>
      <c r="AN539" s="4">
        <f t="shared" si="141"/>
        <v>6</v>
      </c>
    </row>
    <row r="540" spans="1:40" x14ac:dyDescent="0.2">
      <c r="A540" s="12" t="str">
        <f t="shared" si="143"/>
        <v>2012-13JUNERYF</v>
      </c>
      <c r="B540" s="12">
        <f>VLOOKUP(G540,'Selection Sheet'!$C$17:$E$33, 3, 0)</f>
        <v>2</v>
      </c>
      <c r="C540" s="167" t="s">
        <v>68</v>
      </c>
      <c r="D540" s="167" t="s">
        <v>125</v>
      </c>
      <c r="E540" s="167" t="s">
        <v>109</v>
      </c>
      <c r="F540" s="167" t="s">
        <v>31</v>
      </c>
      <c r="G540" s="167" t="s">
        <v>50</v>
      </c>
      <c r="H540" s="167" t="s">
        <v>49</v>
      </c>
      <c r="I540" s="168" t="s">
        <v>106</v>
      </c>
      <c r="J540" s="168" t="s">
        <v>106</v>
      </c>
      <c r="K540" s="168">
        <v>148</v>
      </c>
      <c r="L540" s="168">
        <v>220</v>
      </c>
      <c r="M540" s="168">
        <v>15</v>
      </c>
      <c r="N540" s="168">
        <v>9706</v>
      </c>
      <c r="O540" s="168">
        <v>12240</v>
      </c>
      <c r="P540" s="168">
        <v>11828</v>
      </c>
      <c r="Q540" s="168">
        <v>12395</v>
      </c>
      <c r="R540" s="168">
        <v>421</v>
      </c>
      <c r="S540" s="168">
        <v>41775</v>
      </c>
      <c r="T540" s="168">
        <v>271</v>
      </c>
      <c r="U540" s="168">
        <v>1768</v>
      </c>
      <c r="V540" s="168">
        <v>882</v>
      </c>
      <c r="W540" s="168">
        <v>11848</v>
      </c>
      <c r="X540" s="168">
        <v>0</v>
      </c>
      <c r="Y540" s="168">
        <v>41775</v>
      </c>
      <c r="Z540" s="168">
        <v>2</v>
      </c>
      <c r="AA540" s="168">
        <v>19</v>
      </c>
      <c r="AB540" s="168">
        <v>62</v>
      </c>
      <c r="AC540" s="168">
        <v>5.3</v>
      </c>
      <c r="AD540" s="168">
        <v>19.2</v>
      </c>
      <c r="AE540" s="168">
        <v>29.7</v>
      </c>
      <c r="AF540" s="168">
        <v>1768</v>
      </c>
      <c r="AG540" s="168">
        <v>30762</v>
      </c>
      <c r="AH540" s="168">
        <v>13180</v>
      </c>
      <c r="AI540" s="168">
        <v>27166</v>
      </c>
      <c r="AJ540" s="168">
        <v>21867</v>
      </c>
      <c r="AK540" s="8"/>
      <c r="AM540" s="6">
        <f t="shared" si="142"/>
        <v>0</v>
      </c>
      <c r="AN540" s="4">
        <f t="shared" si="141"/>
        <v>6</v>
      </c>
    </row>
    <row r="541" spans="1:40" x14ac:dyDescent="0.2">
      <c r="A541" s="12" t="str">
        <f t="shared" si="143"/>
        <v>2012-13MARCHR1F</v>
      </c>
      <c r="B541" s="12">
        <f>VLOOKUP(G541,'Selection Sheet'!$C$17:$E$33, 3, 0)</f>
        <v>2</v>
      </c>
      <c r="C541" s="167" t="s">
        <v>68</v>
      </c>
      <c r="D541" s="167" t="s">
        <v>134</v>
      </c>
      <c r="E541" s="167" t="s">
        <v>104</v>
      </c>
      <c r="F541" s="167" t="s">
        <v>105</v>
      </c>
      <c r="G541" s="167" t="s">
        <v>35</v>
      </c>
      <c r="H541" s="167" t="s">
        <v>34</v>
      </c>
      <c r="I541" s="168" t="s">
        <v>106</v>
      </c>
      <c r="J541" s="168" t="s">
        <v>106</v>
      </c>
      <c r="K541" s="168">
        <v>15</v>
      </c>
      <c r="L541" s="168">
        <v>20</v>
      </c>
      <c r="M541" s="168">
        <v>8.75</v>
      </c>
      <c r="N541" s="168">
        <v>521</v>
      </c>
      <c r="O541" s="168">
        <v>679</v>
      </c>
      <c r="P541" s="168">
        <v>679</v>
      </c>
      <c r="Q541" s="168">
        <v>699</v>
      </c>
      <c r="R541" s="168">
        <v>21</v>
      </c>
      <c r="S541" s="168">
        <v>2043</v>
      </c>
      <c r="T541" s="168">
        <v>6</v>
      </c>
      <c r="U541" s="168">
        <v>166</v>
      </c>
      <c r="V541" s="168">
        <v>23</v>
      </c>
      <c r="W541" s="168">
        <v>515</v>
      </c>
      <c r="X541" s="168">
        <v>12</v>
      </c>
      <c r="Y541" s="168">
        <v>2043</v>
      </c>
      <c r="Z541" s="168">
        <v>1</v>
      </c>
      <c r="AA541" s="168">
        <v>4</v>
      </c>
      <c r="AB541" s="168">
        <v>12</v>
      </c>
      <c r="AC541" s="168">
        <v>6</v>
      </c>
      <c r="AD541" s="168">
        <v>18.12</v>
      </c>
      <c r="AE541" s="168">
        <v>27.37</v>
      </c>
      <c r="AF541" s="168">
        <v>166</v>
      </c>
      <c r="AG541" s="168">
        <v>1847</v>
      </c>
      <c r="AH541" s="168">
        <v>778</v>
      </c>
      <c r="AI541" s="168">
        <v>1681</v>
      </c>
      <c r="AJ541" s="168">
        <v>1169</v>
      </c>
      <c r="AK541" s="8"/>
      <c r="AM541" s="6">
        <f t="shared" si="142"/>
        <v>2043</v>
      </c>
      <c r="AN541" s="4">
        <f t="shared" si="141"/>
        <v>3</v>
      </c>
    </row>
    <row r="542" spans="1:40" x14ac:dyDescent="0.2">
      <c r="A542" s="12" t="str">
        <f t="shared" si="143"/>
        <v>2012-13MARCHRRU</v>
      </c>
      <c r="B542" s="12">
        <f>VLOOKUP(G542,'Selection Sheet'!$C$17:$E$33, 3, 0)</f>
        <v>4</v>
      </c>
      <c r="C542" s="167" t="s">
        <v>68</v>
      </c>
      <c r="D542" s="167" t="s">
        <v>134</v>
      </c>
      <c r="E542" s="167" t="s">
        <v>107</v>
      </c>
      <c r="F542" s="167" t="s">
        <v>108</v>
      </c>
      <c r="G542" s="167" t="s">
        <v>38</v>
      </c>
      <c r="H542" s="167" t="s">
        <v>37</v>
      </c>
      <c r="I542" s="168" t="s">
        <v>106</v>
      </c>
      <c r="J542" s="168" t="s">
        <v>106</v>
      </c>
      <c r="K542" s="168">
        <v>960</v>
      </c>
      <c r="L542" s="168">
        <v>1172</v>
      </c>
      <c r="M542" s="168">
        <v>14.9</v>
      </c>
      <c r="N542" s="168">
        <v>30341</v>
      </c>
      <c r="O542" s="168">
        <v>38684</v>
      </c>
      <c r="P542" s="168">
        <v>39070</v>
      </c>
      <c r="Q542" s="168">
        <v>39682</v>
      </c>
      <c r="R542" s="168">
        <v>17</v>
      </c>
      <c r="S542" s="168">
        <v>132856</v>
      </c>
      <c r="T542" s="168">
        <v>191</v>
      </c>
      <c r="U542" s="168">
        <v>6503</v>
      </c>
      <c r="V542" s="168">
        <v>1261</v>
      </c>
      <c r="W542" s="168">
        <v>20642</v>
      </c>
      <c r="X542" s="168">
        <v>3083</v>
      </c>
      <c r="Y542" s="168">
        <v>132856</v>
      </c>
      <c r="Z542" s="168">
        <v>0</v>
      </c>
      <c r="AA542" s="168">
        <v>1</v>
      </c>
      <c r="AB542" s="168">
        <v>5</v>
      </c>
      <c r="AC542" s="168">
        <v>5.6000000000000005</v>
      </c>
      <c r="AD542" s="168">
        <v>13.3</v>
      </c>
      <c r="AE542" s="168">
        <v>20.2</v>
      </c>
      <c r="AF542" s="168">
        <v>6503</v>
      </c>
      <c r="AG542" s="168">
        <v>102715</v>
      </c>
      <c r="AH542" s="168">
        <v>28458</v>
      </c>
      <c r="AI542" s="168">
        <v>96212</v>
      </c>
      <c r="AJ542" s="168">
        <v>74827</v>
      </c>
      <c r="AK542" s="8"/>
      <c r="AM542" s="6">
        <f t="shared" si="142"/>
        <v>132856</v>
      </c>
      <c r="AN542" s="4">
        <f t="shared" si="141"/>
        <v>3</v>
      </c>
    </row>
    <row r="543" spans="1:40" x14ac:dyDescent="0.2">
      <c r="A543" s="12" t="str">
        <f t="shared" si="143"/>
        <v>2012-13MARCHRX6</v>
      </c>
      <c r="B543" s="12">
        <f>VLOOKUP(G543,'Selection Sheet'!$C$17:$E$33, 3, 0)</f>
        <v>1</v>
      </c>
      <c r="C543" s="167" t="s">
        <v>68</v>
      </c>
      <c r="D543" s="167" t="s">
        <v>134</v>
      </c>
      <c r="E543" s="167" t="s">
        <v>110</v>
      </c>
      <c r="F543" s="167" t="s">
        <v>111</v>
      </c>
      <c r="G543" s="167" t="s">
        <v>41</v>
      </c>
      <c r="H543" s="167" t="s">
        <v>40</v>
      </c>
      <c r="I543" s="168" t="s">
        <v>106</v>
      </c>
      <c r="J543" s="168" t="s">
        <v>106</v>
      </c>
      <c r="K543" s="168">
        <v>261</v>
      </c>
      <c r="L543" s="168">
        <v>321</v>
      </c>
      <c r="M543" s="168">
        <v>11.58</v>
      </c>
      <c r="N543" s="168">
        <v>10894</v>
      </c>
      <c r="O543" s="168">
        <v>13513</v>
      </c>
      <c r="P543" s="168">
        <v>13468</v>
      </c>
      <c r="Q543" s="168">
        <v>13806</v>
      </c>
      <c r="R543" s="168">
        <v>1291</v>
      </c>
      <c r="S543" s="168">
        <v>39950</v>
      </c>
      <c r="T543" s="168">
        <v>172</v>
      </c>
      <c r="U543" s="168">
        <v>1125</v>
      </c>
      <c r="V543" s="168">
        <v>322</v>
      </c>
      <c r="W543" s="168">
        <v>6015</v>
      </c>
      <c r="X543" s="168">
        <v>0</v>
      </c>
      <c r="Y543" s="168">
        <v>39950</v>
      </c>
      <c r="Z543" s="168">
        <v>1</v>
      </c>
      <c r="AA543" s="168">
        <v>39</v>
      </c>
      <c r="AB543" s="168">
        <v>67</v>
      </c>
      <c r="AC543" s="168">
        <v>5.67</v>
      </c>
      <c r="AD543" s="168">
        <v>16.149999999999999</v>
      </c>
      <c r="AE543" s="168">
        <v>26.1</v>
      </c>
      <c r="AF543" s="168">
        <v>1125</v>
      </c>
      <c r="AG543" s="168">
        <v>28230</v>
      </c>
      <c r="AH543" s="168">
        <v>8175</v>
      </c>
      <c r="AI543" s="168">
        <v>28004</v>
      </c>
      <c r="AJ543" s="168">
        <v>26614</v>
      </c>
      <c r="AK543" s="8"/>
      <c r="AM543" s="6">
        <f t="shared" si="142"/>
        <v>0</v>
      </c>
      <c r="AN543" s="4">
        <f t="shared" si="141"/>
        <v>3</v>
      </c>
    </row>
    <row r="544" spans="1:40" x14ac:dyDescent="0.2">
      <c r="A544" s="12" t="str">
        <f t="shared" si="143"/>
        <v>2012-13MARCHRX7</v>
      </c>
      <c r="B544" s="12">
        <f>VLOOKUP(G544,'Selection Sheet'!$C$17:$E$33, 3, 0)</f>
        <v>1</v>
      </c>
      <c r="C544" s="167" t="s">
        <v>68</v>
      </c>
      <c r="D544" s="167" t="s">
        <v>134</v>
      </c>
      <c r="E544" s="167" t="s">
        <v>112</v>
      </c>
      <c r="F544" s="167" t="s">
        <v>113</v>
      </c>
      <c r="G544" s="167" t="s">
        <v>44</v>
      </c>
      <c r="H544" s="167" t="s">
        <v>43</v>
      </c>
      <c r="I544" s="168" t="s">
        <v>106</v>
      </c>
      <c r="J544" s="168" t="s">
        <v>106</v>
      </c>
      <c r="K544" s="168">
        <v>2225</v>
      </c>
      <c r="L544" s="168">
        <v>3097</v>
      </c>
      <c r="M544" s="168">
        <v>16.080000000000002</v>
      </c>
      <c r="N544" s="168">
        <v>23985</v>
      </c>
      <c r="O544" s="168">
        <v>31904</v>
      </c>
      <c r="P544" s="168">
        <v>33188</v>
      </c>
      <c r="Q544" s="168">
        <v>34951</v>
      </c>
      <c r="R544" s="168">
        <v>3812</v>
      </c>
      <c r="S544" s="168">
        <v>114258</v>
      </c>
      <c r="T544" s="168">
        <v>860</v>
      </c>
      <c r="U544" s="168">
        <v>2859</v>
      </c>
      <c r="V544" s="168">
        <v>1001</v>
      </c>
      <c r="W544" s="168">
        <v>14513</v>
      </c>
      <c r="X544" s="168">
        <v>0</v>
      </c>
      <c r="Y544" s="168">
        <v>114258</v>
      </c>
      <c r="Z544" s="168">
        <v>1</v>
      </c>
      <c r="AA544" s="168">
        <v>14</v>
      </c>
      <c r="AB544" s="168">
        <v>51</v>
      </c>
      <c r="AC544" s="168">
        <v>5.55</v>
      </c>
      <c r="AD544" s="168">
        <v>17.12</v>
      </c>
      <c r="AE544" s="168">
        <v>40.33</v>
      </c>
      <c r="AF544" s="168">
        <v>2859</v>
      </c>
      <c r="AG544" s="168">
        <v>75239</v>
      </c>
      <c r="AH544" s="168">
        <v>16603</v>
      </c>
      <c r="AI544" s="168">
        <v>72915</v>
      </c>
      <c r="AJ544" s="168">
        <v>69758</v>
      </c>
      <c r="AK544" s="8"/>
      <c r="AM544" s="6">
        <f t="shared" si="142"/>
        <v>0</v>
      </c>
      <c r="AN544" s="4">
        <f t="shared" si="141"/>
        <v>3</v>
      </c>
    </row>
    <row r="545" spans="1:40" x14ac:dyDescent="0.2">
      <c r="A545" s="12" t="str">
        <f t="shared" si="143"/>
        <v>2012-13MARCHRX8</v>
      </c>
      <c r="B545" s="12">
        <f>VLOOKUP(G545,'Selection Sheet'!$C$17:$E$33, 3, 0)</f>
        <v>1</v>
      </c>
      <c r="C545" s="167" t="s">
        <v>68</v>
      </c>
      <c r="D545" s="167" t="s">
        <v>134</v>
      </c>
      <c r="E545" s="167" t="s">
        <v>114</v>
      </c>
      <c r="F545" s="167" t="s">
        <v>115</v>
      </c>
      <c r="G545" s="167" t="s">
        <v>54</v>
      </c>
      <c r="H545" s="167" t="s">
        <v>53</v>
      </c>
      <c r="I545" s="168" t="s">
        <v>106</v>
      </c>
      <c r="J545" s="168" t="s">
        <v>106</v>
      </c>
      <c r="K545" s="168">
        <v>1112</v>
      </c>
      <c r="L545" s="168">
        <v>1504</v>
      </c>
      <c r="M545" s="168">
        <v>13.64</v>
      </c>
      <c r="N545" s="168">
        <v>16718</v>
      </c>
      <c r="O545" s="168">
        <v>22141</v>
      </c>
      <c r="P545" s="168">
        <v>22883</v>
      </c>
      <c r="Q545" s="168">
        <v>23592</v>
      </c>
      <c r="R545" s="168">
        <v>653</v>
      </c>
      <c r="S545" s="168">
        <v>65611</v>
      </c>
      <c r="T545" s="168">
        <v>251</v>
      </c>
      <c r="U545" s="168">
        <v>2872</v>
      </c>
      <c r="V545" s="168">
        <v>859</v>
      </c>
      <c r="W545" s="168">
        <v>11379</v>
      </c>
      <c r="X545" s="168">
        <v>1499</v>
      </c>
      <c r="Y545" s="168">
        <v>65611</v>
      </c>
      <c r="Z545" s="168">
        <v>1</v>
      </c>
      <c r="AA545" s="168">
        <v>21</v>
      </c>
      <c r="AB545" s="168">
        <v>68</v>
      </c>
      <c r="AC545" s="168">
        <v>5.47</v>
      </c>
      <c r="AD545" s="168">
        <v>14.06</v>
      </c>
      <c r="AE545" s="168">
        <v>21.61</v>
      </c>
      <c r="AF545" s="168">
        <v>2872</v>
      </c>
      <c r="AG545" s="168">
        <v>50855</v>
      </c>
      <c r="AH545" s="168">
        <v>14044</v>
      </c>
      <c r="AI545" s="168">
        <v>47820</v>
      </c>
      <c r="AJ545" s="168">
        <v>41149</v>
      </c>
      <c r="AK545" s="8"/>
      <c r="AM545" s="6">
        <f t="shared" si="142"/>
        <v>65611</v>
      </c>
      <c r="AN545" s="4">
        <f t="shared" si="141"/>
        <v>3</v>
      </c>
    </row>
    <row r="546" spans="1:40" x14ac:dyDescent="0.2">
      <c r="A546" s="12" t="str">
        <f t="shared" si="143"/>
        <v>2012-13MARCHRX9</v>
      </c>
      <c r="B546" s="12">
        <f>VLOOKUP(G546,'Selection Sheet'!$C$17:$E$33, 3, 0)</f>
        <v>3</v>
      </c>
      <c r="C546" s="167" t="s">
        <v>68</v>
      </c>
      <c r="D546" s="167" t="s">
        <v>134</v>
      </c>
      <c r="E546" s="167" t="s">
        <v>116</v>
      </c>
      <c r="F546" s="167" t="s">
        <v>117</v>
      </c>
      <c r="G546" s="167" t="s">
        <v>24</v>
      </c>
      <c r="H546" s="167" t="s">
        <v>23</v>
      </c>
      <c r="I546" s="168" t="s">
        <v>106</v>
      </c>
      <c r="J546" s="168" t="s">
        <v>106</v>
      </c>
      <c r="K546" s="168">
        <v>1464</v>
      </c>
      <c r="L546" s="168">
        <v>2126</v>
      </c>
      <c r="M546" s="168">
        <v>16.233333333000001</v>
      </c>
      <c r="N546" s="168">
        <v>14125</v>
      </c>
      <c r="O546" s="168">
        <v>19296</v>
      </c>
      <c r="P546" s="168">
        <v>19386</v>
      </c>
      <c r="Q546" s="168">
        <v>21392</v>
      </c>
      <c r="R546" s="168">
        <v>131</v>
      </c>
      <c r="S546" s="168">
        <v>57786</v>
      </c>
      <c r="T546" s="168">
        <v>138</v>
      </c>
      <c r="U546" s="168">
        <v>3329</v>
      </c>
      <c r="V546" s="168">
        <v>1082</v>
      </c>
      <c r="W546" s="168">
        <v>15853</v>
      </c>
      <c r="X546" s="168">
        <v>145</v>
      </c>
      <c r="Y546" s="168">
        <v>57786</v>
      </c>
      <c r="Z546" s="168">
        <v>2</v>
      </c>
      <c r="AA546" s="168">
        <v>15</v>
      </c>
      <c r="AB546" s="168">
        <v>61</v>
      </c>
      <c r="AC546" s="168">
        <v>6.7833333332999999</v>
      </c>
      <c r="AD546" s="168">
        <v>23.716666667000002</v>
      </c>
      <c r="AE546" s="168">
        <v>39.516666666999996</v>
      </c>
      <c r="AF546" s="168">
        <v>3329</v>
      </c>
      <c r="AG546" s="168">
        <v>52774</v>
      </c>
      <c r="AH546" s="168">
        <v>16489</v>
      </c>
      <c r="AI546" s="168">
        <v>49416</v>
      </c>
      <c r="AJ546" s="168">
        <v>33563</v>
      </c>
      <c r="AK546" s="8"/>
      <c r="AM546" s="6">
        <f t="shared" si="142"/>
        <v>57786</v>
      </c>
      <c r="AN546" s="4">
        <f t="shared" si="141"/>
        <v>3</v>
      </c>
    </row>
    <row r="547" spans="1:40" x14ac:dyDescent="0.2">
      <c r="A547" s="12" t="str">
        <f t="shared" si="143"/>
        <v>2012-13MARCHRYA</v>
      </c>
      <c r="B547" s="12">
        <f>VLOOKUP(G547,'Selection Sheet'!$C$17:$E$33, 3, 0)</f>
        <v>3</v>
      </c>
      <c r="C547" s="167" t="s">
        <v>68</v>
      </c>
      <c r="D547" s="167" t="s">
        <v>134</v>
      </c>
      <c r="E547" s="167" t="s">
        <v>118</v>
      </c>
      <c r="F547" s="167" t="s">
        <v>119</v>
      </c>
      <c r="G547" s="167" t="s">
        <v>52</v>
      </c>
      <c r="H547" s="167" t="s">
        <v>51</v>
      </c>
      <c r="I547" s="168" t="s">
        <v>106</v>
      </c>
      <c r="J547" s="168" t="s">
        <v>106</v>
      </c>
      <c r="K547" s="168">
        <v>585</v>
      </c>
      <c r="L547" s="168">
        <v>754</v>
      </c>
      <c r="M547" s="168">
        <v>12.48</v>
      </c>
      <c r="N547" s="168">
        <v>21431</v>
      </c>
      <c r="O547" s="168">
        <v>30669</v>
      </c>
      <c r="P547" s="168">
        <v>30282</v>
      </c>
      <c r="Q547" s="168">
        <v>31423</v>
      </c>
      <c r="R547" s="168">
        <v>801</v>
      </c>
      <c r="S547" s="168">
        <v>83925</v>
      </c>
      <c r="T547" s="168">
        <v>805</v>
      </c>
      <c r="U547" s="168">
        <v>5099</v>
      </c>
      <c r="V547" s="168">
        <v>1510</v>
      </c>
      <c r="W547" s="168">
        <v>24982</v>
      </c>
      <c r="X547" s="168">
        <v>0</v>
      </c>
      <c r="Y547" s="168">
        <v>83925</v>
      </c>
      <c r="Z547" s="168">
        <v>1</v>
      </c>
      <c r="AA547" s="168">
        <v>8</v>
      </c>
      <c r="AB547" s="168">
        <v>53</v>
      </c>
      <c r="AC547" s="168">
        <v>6.57</v>
      </c>
      <c r="AD547" s="168">
        <v>17.330000000000002</v>
      </c>
      <c r="AE547" s="168">
        <v>26.52</v>
      </c>
      <c r="AF547" s="168">
        <v>5099</v>
      </c>
      <c r="AG547" s="168">
        <v>70550</v>
      </c>
      <c r="AH547" s="168">
        <v>25278</v>
      </c>
      <c r="AI547" s="168">
        <v>65451</v>
      </c>
      <c r="AJ547" s="168">
        <v>46650</v>
      </c>
      <c r="AK547" s="8"/>
      <c r="AM547" s="6">
        <f t="shared" si="142"/>
        <v>0</v>
      </c>
      <c r="AN547" s="4">
        <f t="shared" si="141"/>
        <v>3</v>
      </c>
    </row>
    <row r="548" spans="1:40" x14ac:dyDescent="0.2">
      <c r="A548" s="12" t="str">
        <f t="shared" si="143"/>
        <v>2012-13MARCHRYC</v>
      </c>
      <c r="B548" s="12">
        <f>VLOOKUP(G548,'Selection Sheet'!$C$17:$E$33, 3, 0)</f>
        <v>3</v>
      </c>
      <c r="C548" s="167" t="s">
        <v>68</v>
      </c>
      <c r="D548" s="167" t="s">
        <v>134</v>
      </c>
      <c r="E548" s="167" t="s">
        <v>120</v>
      </c>
      <c r="F548" s="167" t="s">
        <v>121</v>
      </c>
      <c r="G548" s="167" t="s">
        <v>27</v>
      </c>
      <c r="H548" s="167" t="s">
        <v>26</v>
      </c>
      <c r="I548" s="168" t="s">
        <v>106</v>
      </c>
      <c r="J548" s="168" t="s">
        <v>106</v>
      </c>
      <c r="K548" s="168">
        <v>751</v>
      </c>
      <c r="L548" s="168">
        <v>1018</v>
      </c>
      <c r="M548" s="168">
        <v>14.27</v>
      </c>
      <c r="N548" s="168">
        <v>14935</v>
      </c>
      <c r="O548" s="168">
        <v>21535</v>
      </c>
      <c r="P548" s="168">
        <v>20571</v>
      </c>
      <c r="Q548" s="168">
        <v>22451</v>
      </c>
      <c r="R548" s="168">
        <v>526</v>
      </c>
      <c r="S548" s="168">
        <v>79936</v>
      </c>
      <c r="T548" s="168">
        <v>710</v>
      </c>
      <c r="U548" s="168">
        <v>3870</v>
      </c>
      <c r="V548" s="168">
        <v>1817</v>
      </c>
      <c r="W548" s="168">
        <v>22909</v>
      </c>
      <c r="X548" s="168">
        <v>8</v>
      </c>
      <c r="Y548" s="168">
        <v>79936</v>
      </c>
      <c r="Z548" s="168">
        <v>1</v>
      </c>
      <c r="AA548" s="168">
        <v>14</v>
      </c>
      <c r="AB548" s="168">
        <v>69</v>
      </c>
      <c r="AC548" s="168">
        <v>5.42</v>
      </c>
      <c r="AD548" s="168">
        <v>20.95</v>
      </c>
      <c r="AE548" s="168">
        <v>32.42</v>
      </c>
      <c r="AF548" s="168">
        <v>3870</v>
      </c>
      <c r="AG548" s="168">
        <v>61029</v>
      </c>
      <c r="AH548" s="168">
        <v>29099</v>
      </c>
      <c r="AI548" s="168">
        <v>64053</v>
      </c>
      <c r="AJ548" s="168">
        <v>40697</v>
      </c>
      <c r="AK548" s="8"/>
      <c r="AM548" s="6">
        <f t="shared" si="142"/>
        <v>79936</v>
      </c>
      <c r="AN548" s="4">
        <f t="shared" si="141"/>
        <v>3</v>
      </c>
    </row>
    <row r="549" spans="1:40" x14ac:dyDescent="0.2">
      <c r="A549" s="12" t="str">
        <f t="shared" si="143"/>
        <v>2012-13MARCHRYD</v>
      </c>
      <c r="B549" s="12">
        <f>VLOOKUP(G549,'Selection Sheet'!$C$17:$E$33, 3, 0)</f>
        <v>2</v>
      </c>
      <c r="C549" s="167" t="s">
        <v>68</v>
      </c>
      <c r="D549" s="167" t="s">
        <v>134</v>
      </c>
      <c r="E549" s="167" t="s">
        <v>122</v>
      </c>
      <c r="F549" s="167" t="s">
        <v>123</v>
      </c>
      <c r="G549" s="167" t="s">
        <v>48</v>
      </c>
      <c r="H549" s="167" t="s">
        <v>47</v>
      </c>
      <c r="I549" s="168" t="s">
        <v>106</v>
      </c>
      <c r="J549" s="168" t="s">
        <v>106</v>
      </c>
      <c r="K549" s="168">
        <v>386</v>
      </c>
      <c r="L549" s="168">
        <v>516</v>
      </c>
      <c r="M549" s="168">
        <v>14.5</v>
      </c>
      <c r="N549" s="168">
        <v>16322</v>
      </c>
      <c r="O549" s="168">
        <v>23298</v>
      </c>
      <c r="P549" s="168">
        <v>22790</v>
      </c>
      <c r="Q549" s="168">
        <v>23814</v>
      </c>
      <c r="R549" s="168">
        <v>1445</v>
      </c>
      <c r="S549" s="168">
        <v>57280</v>
      </c>
      <c r="T549" s="168">
        <v>880</v>
      </c>
      <c r="U549" s="168">
        <v>6622</v>
      </c>
      <c r="V549" s="168">
        <v>808</v>
      </c>
      <c r="W549" s="168">
        <v>17488</v>
      </c>
      <c r="X549" s="168">
        <v>0</v>
      </c>
      <c r="Y549" s="168">
        <v>57280</v>
      </c>
      <c r="Z549" s="168">
        <v>3</v>
      </c>
      <c r="AA549" s="168">
        <v>59</v>
      </c>
      <c r="AB549" s="168">
        <v>98</v>
      </c>
      <c r="AC549" s="168">
        <v>6.1000000000000005</v>
      </c>
      <c r="AD549" s="168">
        <v>19.830000000000002</v>
      </c>
      <c r="AE549" s="168">
        <v>32.15</v>
      </c>
      <c r="AF549" s="168">
        <v>6622</v>
      </c>
      <c r="AG549" s="168">
        <v>53232</v>
      </c>
      <c r="AH549" s="168">
        <v>19615</v>
      </c>
      <c r="AI549" s="168">
        <v>46610</v>
      </c>
      <c r="AJ549" s="168">
        <v>36208</v>
      </c>
      <c r="AK549" s="8"/>
      <c r="AM549" s="6">
        <f t="shared" si="142"/>
        <v>0</v>
      </c>
      <c r="AN549" s="4">
        <f t="shared" si="141"/>
        <v>3</v>
      </c>
    </row>
    <row r="550" spans="1:40" x14ac:dyDescent="0.2">
      <c r="A550" s="12" t="str">
        <f t="shared" si="143"/>
        <v>2012-13MARCHRYE</v>
      </c>
      <c r="B550" s="12">
        <f>VLOOKUP(G550,'Selection Sheet'!$C$17:$E$33, 3, 0)</f>
        <v>2</v>
      </c>
      <c r="C550" s="167" t="s">
        <v>68</v>
      </c>
      <c r="D550" s="167" t="s">
        <v>134</v>
      </c>
      <c r="E550" s="167" t="s">
        <v>104</v>
      </c>
      <c r="F550" s="167" t="s">
        <v>105</v>
      </c>
      <c r="G550" s="167" t="s">
        <v>46</v>
      </c>
      <c r="H550" s="167" t="s">
        <v>45</v>
      </c>
      <c r="I550" s="168" t="s">
        <v>106</v>
      </c>
      <c r="J550" s="168" t="s">
        <v>106</v>
      </c>
      <c r="K550" s="168">
        <v>511</v>
      </c>
      <c r="L550" s="168">
        <v>660</v>
      </c>
      <c r="M550" s="168">
        <v>14.67</v>
      </c>
      <c r="N550" s="168">
        <v>7748</v>
      </c>
      <c r="O550" s="168">
        <v>10448</v>
      </c>
      <c r="P550" s="168">
        <v>10557</v>
      </c>
      <c r="Q550" s="168">
        <v>11105</v>
      </c>
      <c r="R550" s="168">
        <v>86</v>
      </c>
      <c r="S550" s="168">
        <v>36668</v>
      </c>
      <c r="T550" s="168">
        <v>268</v>
      </c>
      <c r="U550" s="168">
        <v>1422</v>
      </c>
      <c r="V550" s="168">
        <v>1030</v>
      </c>
      <c r="W550" s="168">
        <v>14670</v>
      </c>
      <c r="X550" s="168">
        <v>5158</v>
      </c>
      <c r="Y550" s="168">
        <v>36668</v>
      </c>
      <c r="Z550" s="168">
        <v>1</v>
      </c>
      <c r="AA550" s="168">
        <v>5</v>
      </c>
      <c r="AB550" s="168">
        <v>42</v>
      </c>
      <c r="AC550" s="168">
        <v>6.13</v>
      </c>
      <c r="AD550" s="168">
        <v>18.8</v>
      </c>
      <c r="AE550" s="168">
        <v>34.550000000000004</v>
      </c>
      <c r="AF550" s="168">
        <v>1422</v>
      </c>
      <c r="AG550" s="168">
        <v>37210</v>
      </c>
      <c r="AH550" s="168">
        <v>14849</v>
      </c>
      <c r="AI550" s="168">
        <v>35788</v>
      </c>
      <c r="AJ550" s="168">
        <v>20892</v>
      </c>
      <c r="AK550" s="8"/>
      <c r="AM550" s="6">
        <f t="shared" si="142"/>
        <v>36668</v>
      </c>
      <c r="AN550" s="4">
        <f t="shared" si="141"/>
        <v>3</v>
      </c>
    </row>
    <row r="551" spans="1:40" x14ac:dyDescent="0.2">
      <c r="A551" s="12" t="str">
        <f t="shared" si="143"/>
        <v>2012-13MARCHRYF</v>
      </c>
      <c r="B551" s="12">
        <f>VLOOKUP(G551,'Selection Sheet'!$C$17:$E$33, 3, 0)</f>
        <v>2</v>
      </c>
      <c r="C551" s="167" t="s">
        <v>68</v>
      </c>
      <c r="D551" s="167" t="s">
        <v>134</v>
      </c>
      <c r="E551" s="167" t="s">
        <v>109</v>
      </c>
      <c r="F551" s="167" t="s">
        <v>31</v>
      </c>
      <c r="G551" s="167" t="s">
        <v>50</v>
      </c>
      <c r="H551" s="167" t="s">
        <v>49</v>
      </c>
      <c r="I551" s="168" t="s">
        <v>106</v>
      </c>
      <c r="J551" s="168" t="s">
        <v>106</v>
      </c>
      <c r="K551" s="168">
        <v>761</v>
      </c>
      <c r="L551" s="168">
        <v>1118</v>
      </c>
      <c r="M551" s="168">
        <v>15.1</v>
      </c>
      <c r="N551" s="168">
        <v>17457</v>
      </c>
      <c r="O551" s="168">
        <v>24345</v>
      </c>
      <c r="P551" s="168">
        <v>23960</v>
      </c>
      <c r="Q551" s="168">
        <v>25380</v>
      </c>
      <c r="R551" s="168">
        <v>1018</v>
      </c>
      <c r="S551" s="168">
        <v>79679</v>
      </c>
      <c r="T551" s="168">
        <v>598</v>
      </c>
      <c r="U551" s="168">
        <v>4242</v>
      </c>
      <c r="V551" s="168">
        <v>1385</v>
      </c>
      <c r="W551" s="168">
        <v>23423</v>
      </c>
      <c r="X551" s="168">
        <v>0</v>
      </c>
      <c r="Y551" s="168">
        <v>79679</v>
      </c>
      <c r="Z551" s="168">
        <v>3</v>
      </c>
      <c r="AA551" s="168">
        <v>25</v>
      </c>
      <c r="AB551" s="168">
        <v>71</v>
      </c>
      <c r="AC551" s="168">
        <v>6</v>
      </c>
      <c r="AD551" s="168">
        <v>19.100000000000001</v>
      </c>
      <c r="AE551" s="168">
        <v>30.3</v>
      </c>
      <c r="AF551" s="168">
        <v>4242</v>
      </c>
      <c r="AG551" s="168">
        <v>55429</v>
      </c>
      <c r="AH551" s="168">
        <v>27433</v>
      </c>
      <c r="AI551" s="168">
        <v>51591</v>
      </c>
      <c r="AJ551" s="168">
        <v>38655</v>
      </c>
      <c r="AK551" s="8"/>
      <c r="AM551" s="6">
        <f t="shared" si="142"/>
        <v>0</v>
      </c>
      <c r="AN551" s="4">
        <f t="shared" si="141"/>
        <v>3</v>
      </c>
    </row>
    <row r="552" spans="1:40" x14ac:dyDescent="0.2">
      <c r="A552" s="12" t="str">
        <f t="shared" si="143"/>
        <v>2012-13MAYR1F</v>
      </c>
      <c r="B552" s="12">
        <f>VLOOKUP(G552,'Selection Sheet'!$C$17:$E$33, 3, 0)</f>
        <v>2</v>
      </c>
      <c r="C552" s="167" t="s">
        <v>68</v>
      </c>
      <c r="D552" s="167" t="s">
        <v>124</v>
      </c>
      <c r="E552" s="167" t="s">
        <v>104</v>
      </c>
      <c r="F552" s="167" t="s">
        <v>105</v>
      </c>
      <c r="G552" s="167" t="s">
        <v>35</v>
      </c>
      <c r="H552" s="167" t="s">
        <v>34</v>
      </c>
      <c r="I552" s="168">
        <v>466</v>
      </c>
      <c r="J552" s="168">
        <v>596</v>
      </c>
      <c r="K552" s="168" t="s">
        <v>106</v>
      </c>
      <c r="L552" s="168" t="s">
        <v>106</v>
      </c>
      <c r="M552" s="168" t="s">
        <v>205</v>
      </c>
      <c r="N552" s="168" t="s">
        <v>106</v>
      </c>
      <c r="O552" s="168" t="s">
        <v>106</v>
      </c>
      <c r="P552" s="168">
        <v>569</v>
      </c>
      <c r="Q552" s="168">
        <v>577</v>
      </c>
      <c r="R552" s="168">
        <v>29</v>
      </c>
      <c r="S552" s="168">
        <v>2091</v>
      </c>
      <c r="T552" s="168">
        <v>2</v>
      </c>
      <c r="U552" s="168">
        <v>142</v>
      </c>
      <c r="V552" s="168">
        <v>8</v>
      </c>
      <c r="W552" s="168">
        <v>467</v>
      </c>
      <c r="X552" s="168">
        <v>11</v>
      </c>
      <c r="Y552" s="168">
        <v>2091</v>
      </c>
      <c r="Z552" s="168">
        <v>1</v>
      </c>
      <c r="AA552" s="168">
        <v>7</v>
      </c>
      <c r="AB552" s="168">
        <v>27</v>
      </c>
      <c r="AC552" s="168">
        <v>6.08</v>
      </c>
      <c r="AD552" s="168">
        <v>16.57</v>
      </c>
      <c r="AE552" s="168">
        <v>19.79</v>
      </c>
      <c r="AF552" s="168">
        <v>142</v>
      </c>
      <c r="AG552" s="168">
        <v>1817</v>
      </c>
      <c r="AH552" s="168">
        <v>684</v>
      </c>
      <c r="AI552" s="168">
        <v>1675</v>
      </c>
      <c r="AJ552" s="168">
        <v>1208</v>
      </c>
      <c r="AK552" s="8"/>
      <c r="AM552" s="6">
        <f t="shared" si="142"/>
        <v>2091</v>
      </c>
      <c r="AN552" s="4">
        <f t="shared" si="141"/>
        <v>5</v>
      </c>
    </row>
    <row r="553" spans="1:40" x14ac:dyDescent="0.2">
      <c r="A553" s="12" t="str">
        <f t="shared" si="143"/>
        <v>2012-13MAYRRU</v>
      </c>
      <c r="B553" s="12">
        <f>VLOOKUP(G553,'Selection Sheet'!$C$17:$E$33, 3, 0)</f>
        <v>4</v>
      </c>
      <c r="C553" s="167" t="s">
        <v>68</v>
      </c>
      <c r="D553" s="167" t="s">
        <v>124</v>
      </c>
      <c r="E553" s="167" t="s">
        <v>107</v>
      </c>
      <c r="F553" s="167" t="s">
        <v>108</v>
      </c>
      <c r="G553" s="167" t="s">
        <v>38</v>
      </c>
      <c r="H553" s="167" t="s">
        <v>37</v>
      </c>
      <c r="I553" s="168">
        <v>25730</v>
      </c>
      <c r="J553" s="168">
        <v>37344</v>
      </c>
      <c r="K553" s="168" t="s">
        <v>106</v>
      </c>
      <c r="L553" s="168" t="s">
        <v>106</v>
      </c>
      <c r="M553" s="168" t="s">
        <v>205</v>
      </c>
      <c r="N553" s="168" t="s">
        <v>106</v>
      </c>
      <c r="O553" s="168" t="s">
        <v>106</v>
      </c>
      <c r="P553" s="168">
        <v>36256</v>
      </c>
      <c r="Q553" s="168">
        <v>37115</v>
      </c>
      <c r="R553" s="168">
        <v>262</v>
      </c>
      <c r="S553" s="168">
        <v>140815</v>
      </c>
      <c r="T553" s="168">
        <v>170</v>
      </c>
      <c r="U553" s="168">
        <v>5344</v>
      </c>
      <c r="V553" s="168">
        <v>1191</v>
      </c>
      <c r="W553" s="168">
        <v>21705</v>
      </c>
      <c r="X553" s="168">
        <v>3493</v>
      </c>
      <c r="Y553" s="168">
        <v>140815</v>
      </c>
      <c r="Z553" s="168">
        <v>0</v>
      </c>
      <c r="AA553" s="168">
        <v>29</v>
      </c>
      <c r="AB553" s="168">
        <v>99</v>
      </c>
      <c r="AC553" s="168">
        <v>5.9</v>
      </c>
      <c r="AD553" s="168">
        <v>14.700000000000001</v>
      </c>
      <c r="AE553" s="168">
        <v>23.2</v>
      </c>
      <c r="AF553" s="168">
        <v>5344</v>
      </c>
      <c r="AG553" s="168">
        <v>96656</v>
      </c>
      <c r="AH553" s="168">
        <v>29812</v>
      </c>
      <c r="AI553" s="168">
        <v>91312</v>
      </c>
      <c r="AJ553" s="168">
        <v>69061</v>
      </c>
      <c r="AK553" s="8"/>
      <c r="AM553" s="6">
        <f t="shared" si="142"/>
        <v>140815</v>
      </c>
      <c r="AN553" s="4">
        <f t="shared" si="141"/>
        <v>5</v>
      </c>
    </row>
    <row r="554" spans="1:40" x14ac:dyDescent="0.2">
      <c r="A554" s="12" t="str">
        <f t="shared" si="143"/>
        <v>2012-13MAYRX5</v>
      </c>
      <c r="B554" s="12">
        <f>VLOOKUP(G554,'Selection Sheet'!$C$17:$E$33, 3, 0)</f>
        <v>2</v>
      </c>
      <c r="C554" s="167" t="s">
        <v>68</v>
      </c>
      <c r="D554" s="167" t="s">
        <v>124</v>
      </c>
      <c r="E554" s="167" t="s">
        <v>109</v>
      </c>
      <c r="F554" s="167" t="s">
        <v>31</v>
      </c>
      <c r="G554" s="167" t="s">
        <v>30</v>
      </c>
      <c r="H554" s="167" t="s">
        <v>29</v>
      </c>
      <c r="I554" s="168">
        <v>7087</v>
      </c>
      <c r="J554" s="168">
        <v>9169</v>
      </c>
      <c r="K554" s="168" t="s">
        <v>106</v>
      </c>
      <c r="L554" s="168" t="s">
        <v>106</v>
      </c>
      <c r="M554" s="168" t="s">
        <v>205</v>
      </c>
      <c r="N554" s="168" t="s">
        <v>106</v>
      </c>
      <c r="O554" s="168" t="s">
        <v>106</v>
      </c>
      <c r="P554" s="168">
        <v>8784</v>
      </c>
      <c r="Q554" s="168">
        <v>9112</v>
      </c>
      <c r="R554" s="168">
        <v>203</v>
      </c>
      <c r="S554" s="168">
        <v>31457</v>
      </c>
      <c r="T554" s="168">
        <v>119</v>
      </c>
      <c r="U554" s="168">
        <v>1336</v>
      </c>
      <c r="V554" s="168">
        <v>282</v>
      </c>
      <c r="W554" s="168">
        <v>7153</v>
      </c>
      <c r="X554" s="168">
        <v>0</v>
      </c>
      <c r="Y554" s="168">
        <v>31457</v>
      </c>
      <c r="Z554" s="168">
        <v>1</v>
      </c>
      <c r="AA554" s="168">
        <v>6</v>
      </c>
      <c r="AB554" s="168">
        <v>45</v>
      </c>
      <c r="AC554" s="168">
        <v>5.4</v>
      </c>
      <c r="AD554" s="168">
        <v>13.8</v>
      </c>
      <c r="AE554" s="168">
        <v>21.3</v>
      </c>
      <c r="AF554" s="168">
        <v>1336</v>
      </c>
      <c r="AG554" s="168">
        <v>18375</v>
      </c>
      <c r="AH554" s="168">
        <v>8238</v>
      </c>
      <c r="AI554" s="168">
        <v>17036</v>
      </c>
      <c r="AJ554" s="168">
        <v>14268</v>
      </c>
      <c r="AK554" s="8"/>
      <c r="AM554" s="6">
        <f t="shared" si="142"/>
        <v>0</v>
      </c>
      <c r="AN554" s="4">
        <f t="shared" si="141"/>
        <v>5</v>
      </c>
    </row>
    <row r="555" spans="1:40" x14ac:dyDescent="0.2">
      <c r="A555" s="12" t="str">
        <f t="shared" si="143"/>
        <v>2012-13MAYRX6</v>
      </c>
      <c r="B555" s="12">
        <f>VLOOKUP(G555,'Selection Sheet'!$C$17:$E$33, 3, 0)</f>
        <v>1</v>
      </c>
      <c r="C555" s="167" t="s">
        <v>68</v>
      </c>
      <c r="D555" s="167" t="s">
        <v>124</v>
      </c>
      <c r="E555" s="167" t="s">
        <v>110</v>
      </c>
      <c r="F555" s="167" t="s">
        <v>111</v>
      </c>
      <c r="G555" s="167" t="s">
        <v>41</v>
      </c>
      <c r="H555" s="167" t="s">
        <v>40</v>
      </c>
      <c r="I555" s="168">
        <v>9646</v>
      </c>
      <c r="J555" s="168">
        <v>12870</v>
      </c>
      <c r="K555" s="168" t="s">
        <v>106</v>
      </c>
      <c r="L555" s="168" t="s">
        <v>106</v>
      </c>
      <c r="M555" s="168" t="s">
        <v>205</v>
      </c>
      <c r="N555" s="168" t="s">
        <v>106</v>
      </c>
      <c r="O555" s="168" t="s">
        <v>106</v>
      </c>
      <c r="P555" s="168">
        <v>12560</v>
      </c>
      <c r="Q555" s="168">
        <v>12863</v>
      </c>
      <c r="R555" s="168">
        <v>425</v>
      </c>
      <c r="S555" s="168">
        <v>41239</v>
      </c>
      <c r="T555" s="168">
        <v>165</v>
      </c>
      <c r="U555" s="168">
        <v>875</v>
      </c>
      <c r="V555" s="168">
        <v>299</v>
      </c>
      <c r="W555" s="168">
        <v>6021</v>
      </c>
      <c r="X555" s="168">
        <v>0</v>
      </c>
      <c r="Y555" s="168">
        <v>41239</v>
      </c>
      <c r="Z555" s="168">
        <v>1</v>
      </c>
      <c r="AA555" s="168">
        <v>1</v>
      </c>
      <c r="AB555" s="168">
        <v>39</v>
      </c>
      <c r="AC555" s="168">
        <v>5.6833333332999993</v>
      </c>
      <c r="AD555" s="168">
        <v>15.55</v>
      </c>
      <c r="AE555" s="168">
        <v>24.192166667000002</v>
      </c>
      <c r="AF555" s="168">
        <v>875</v>
      </c>
      <c r="AG555" s="168">
        <v>27275</v>
      </c>
      <c r="AH555" s="168">
        <v>8429</v>
      </c>
      <c r="AI555" s="168">
        <v>26515</v>
      </c>
      <c r="AJ555" s="168">
        <v>25915</v>
      </c>
      <c r="AK555" s="8"/>
      <c r="AM555" s="6">
        <f t="shared" si="142"/>
        <v>0</v>
      </c>
      <c r="AN555" s="4">
        <f t="shared" si="141"/>
        <v>5</v>
      </c>
    </row>
    <row r="556" spans="1:40" x14ac:dyDescent="0.2">
      <c r="A556" s="12" t="str">
        <f t="shared" si="143"/>
        <v>2012-13MAYRX7</v>
      </c>
      <c r="B556" s="12">
        <f>VLOOKUP(G556,'Selection Sheet'!$C$17:$E$33, 3, 0)</f>
        <v>1</v>
      </c>
      <c r="C556" s="167" t="s">
        <v>68</v>
      </c>
      <c r="D556" s="167" t="s">
        <v>124</v>
      </c>
      <c r="E556" s="167" t="s">
        <v>112</v>
      </c>
      <c r="F556" s="167" t="s">
        <v>113</v>
      </c>
      <c r="G556" s="167" t="s">
        <v>44</v>
      </c>
      <c r="H556" s="167" t="s">
        <v>43</v>
      </c>
      <c r="I556" s="168">
        <v>24936</v>
      </c>
      <c r="J556" s="168">
        <v>32678</v>
      </c>
      <c r="K556" s="168" t="s">
        <v>106</v>
      </c>
      <c r="L556" s="168" t="s">
        <v>106</v>
      </c>
      <c r="M556" s="168" t="s">
        <v>205</v>
      </c>
      <c r="N556" s="168" t="s">
        <v>106</v>
      </c>
      <c r="O556" s="168" t="s">
        <v>106</v>
      </c>
      <c r="P556" s="168">
        <v>30713</v>
      </c>
      <c r="Q556" s="168">
        <v>32528</v>
      </c>
      <c r="R556" s="168">
        <v>2196</v>
      </c>
      <c r="S556" s="168">
        <v>108910</v>
      </c>
      <c r="T556" s="168">
        <v>840</v>
      </c>
      <c r="U556" s="168">
        <v>2561</v>
      </c>
      <c r="V556" s="168">
        <v>976</v>
      </c>
      <c r="W556" s="168">
        <v>14731</v>
      </c>
      <c r="X556" s="168">
        <v>0</v>
      </c>
      <c r="Y556" s="168">
        <v>108910</v>
      </c>
      <c r="Z556" s="168">
        <v>1</v>
      </c>
      <c r="AA556" s="168">
        <v>6</v>
      </c>
      <c r="AB556" s="168">
        <v>22</v>
      </c>
      <c r="AC556" s="168">
        <v>5.67</v>
      </c>
      <c r="AD556" s="168">
        <v>16.03</v>
      </c>
      <c r="AE556" s="168">
        <v>32.619999999999997</v>
      </c>
      <c r="AF556" s="168">
        <v>2561</v>
      </c>
      <c r="AG556" s="168">
        <v>73305</v>
      </c>
      <c r="AH556" s="168">
        <v>16085</v>
      </c>
      <c r="AI556" s="168">
        <v>71210</v>
      </c>
      <c r="AJ556" s="168">
        <v>65684</v>
      </c>
      <c r="AK556" s="8"/>
      <c r="AM556" s="6">
        <f t="shared" si="142"/>
        <v>0</v>
      </c>
      <c r="AN556" s="4">
        <f t="shared" si="141"/>
        <v>5</v>
      </c>
    </row>
    <row r="557" spans="1:40" x14ac:dyDescent="0.2">
      <c r="A557" s="12" t="str">
        <f t="shared" si="143"/>
        <v>2012-13MAYRX8</v>
      </c>
      <c r="B557" s="12">
        <f>VLOOKUP(G557,'Selection Sheet'!$C$17:$E$33, 3, 0)</f>
        <v>1</v>
      </c>
      <c r="C557" s="167" t="s">
        <v>68</v>
      </c>
      <c r="D557" s="167" t="s">
        <v>124</v>
      </c>
      <c r="E557" s="167" t="s">
        <v>114</v>
      </c>
      <c r="F557" s="167" t="s">
        <v>115</v>
      </c>
      <c r="G557" s="167" t="s">
        <v>54</v>
      </c>
      <c r="H557" s="167" t="s">
        <v>53</v>
      </c>
      <c r="I557" s="168">
        <v>17215</v>
      </c>
      <c r="J557" s="168">
        <v>22309</v>
      </c>
      <c r="K557" s="168" t="s">
        <v>106</v>
      </c>
      <c r="L557" s="168" t="s">
        <v>106</v>
      </c>
      <c r="M557" s="168" t="s">
        <v>205</v>
      </c>
      <c r="N557" s="168" t="s">
        <v>106</v>
      </c>
      <c r="O557" s="168" t="s">
        <v>106</v>
      </c>
      <c r="P557" s="168">
        <v>21800</v>
      </c>
      <c r="Q557" s="168">
        <v>22257</v>
      </c>
      <c r="R557" s="168">
        <v>1409</v>
      </c>
      <c r="S557" s="168">
        <v>67998</v>
      </c>
      <c r="T557" s="168">
        <v>754</v>
      </c>
      <c r="U557" s="168">
        <v>2582</v>
      </c>
      <c r="V557" s="168">
        <v>890</v>
      </c>
      <c r="W557" s="168">
        <v>10343</v>
      </c>
      <c r="X557" s="168">
        <v>1140</v>
      </c>
      <c r="Y557" s="168">
        <v>67998</v>
      </c>
      <c r="Z557" s="168">
        <v>1</v>
      </c>
      <c r="AA557" s="168">
        <v>28</v>
      </c>
      <c r="AB557" s="168">
        <v>100</v>
      </c>
      <c r="AC557" s="168">
        <v>5</v>
      </c>
      <c r="AD557" s="168">
        <v>12.49</v>
      </c>
      <c r="AE557" s="168">
        <v>18.8</v>
      </c>
      <c r="AF557" s="168">
        <v>2582</v>
      </c>
      <c r="AG557" s="168">
        <v>51232</v>
      </c>
      <c r="AH557" s="168">
        <v>11768</v>
      </c>
      <c r="AI557" s="168">
        <v>48534</v>
      </c>
      <c r="AJ557" s="168">
        <v>41829</v>
      </c>
      <c r="AK557" s="8"/>
      <c r="AM557" s="6">
        <f t="shared" si="142"/>
        <v>67998</v>
      </c>
      <c r="AN557" s="4">
        <f t="shared" si="141"/>
        <v>5</v>
      </c>
    </row>
    <row r="558" spans="1:40" x14ac:dyDescent="0.2">
      <c r="A558" s="12" t="str">
        <f t="shared" si="143"/>
        <v>2012-13MAYRX9</v>
      </c>
      <c r="B558" s="12">
        <f>VLOOKUP(G558,'Selection Sheet'!$C$17:$E$33, 3, 0)</f>
        <v>3</v>
      </c>
      <c r="C558" s="167" t="s">
        <v>68</v>
      </c>
      <c r="D558" s="167" t="s">
        <v>124</v>
      </c>
      <c r="E558" s="167" t="s">
        <v>116</v>
      </c>
      <c r="F558" s="167" t="s">
        <v>117</v>
      </c>
      <c r="G558" s="167" t="s">
        <v>24</v>
      </c>
      <c r="H558" s="167" t="s">
        <v>23</v>
      </c>
      <c r="I558" s="168">
        <v>14110</v>
      </c>
      <c r="J558" s="168">
        <v>18699</v>
      </c>
      <c r="K558" s="168" t="s">
        <v>106</v>
      </c>
      <c r="L558" s="168" t="s">
        <v>106</v>
      </c>
      <c r="M558" s="168" t="s">
        <v>205</v>
      </c>
      <c r="N558" s="168" t="s">
        <v>106</v>
      </c>
      <c r="O558" s="168" t="s">
        <v>106</v>
      </c>
      <c r="P558" s="168">
        <v>17281</v>
      </c>
      <c r="Q558" s="168">
        <v>18660</v>
      </c>
      <c r="R558" s="168">
        <v>519</v>
      </c>
      <c r="S558" s="168">
        <v>57160</v>
      </c>
      <c r="T558" s="168">
        <v>187</v>
      </c>
      <c r="U558" s="168">
        <v>3544</v>
      </c>
      <c r="V558" s="168">
        <v>910</v>
      </c>
      <c r="W558" s="168">
        <v>14837</v>
      </c>
      <c r="X558" s="168">
        <v>91</v>
      </c>
      <c r="Y558" s="168">
        <v>57160</v>
      </c>
      <c r="Z558" s="168">
        <v>2</v>
      </c>
      <c r="AA558" s="168">
        <v>39</v>
      </c>
      <c r="AB558" s="168">
        <v>84</v>
      </c>
      <c r="AC558" s="168">
        <v>5.9666666667000001</v>
      </c>
      <c r="AD558" s="168">
        <v>20.266666667000003</v>
      </c>
      <c r="AE558" s="168">
        <v>34.083333332999999</v>
      </c>
      <c r="AF558" s="168">
        <v>3544</v>
      </c>
      <c r="AG558" s="168">
        <v>50845</v>
      </c>
      <c r="AH558" s="168">
        <v>15472</v>
      </c>
      <c r="AI558" s="168">
        <v>47256</v>
      </c>
      <c r="AJ558" s="168">
        <v>32419</v>
      </c>
      <c r="AK558" s="8"/>
      <c r="AM558" s="6">
        <f t="shared" si="142"/>
        <v>57160</v>
      </c>
      <c r="AN558" s="4">
        <f t="shared" si="141"/>
        <v>5</v>
      </c>
    </row>
    <row r="559" spans="1:40" x14ac:dyDescent="0.2">
      <c r="A559" s="12" t="str">
        <f t="shared" si="143"/>
        <v>2012-13MAYRYA</v>
      </c>
      <c r="B559" s="12">
        <f>VLOOKUP(G559,'Selection Sheet'!$C$17:$E$33, 3, 0)</f>
        <v>3</v>
      </c>
      <c r="C559" s="167" t="s">
        <v>68</v>
      </c>
      <c r="D559" s="167" t="s">
        <v>124</v>
      </c>
      <c r="E559" s="167" t="s">
        <v>118</v>
      </c>
      <c r="F559" s="167" t="s">
        <v>119</v>
      </c>
      <c r="G559" s="167" t="s">
        <v>52</v>
      </c>
      <c r="H559" s="167" t="s">
        <v>51</v>
      </c>
      <c r="I559" s="168">
        <v>21201</v>
      </c>
      <c r="J559" s="168">
        <v>28275</v>
      </c>
      <c r="K559" s="168" t="s">
        <v>106</v>
      </c>
      <c r="L559" s="168" t="s">
        <v>106</v>
      </c>
      <c r="M559" s="168" t="s">
        <v>205</v>
      </c>
      <c r="N559" s="168" t="s">
        <v>106</v>
      </c>
      <c r="O559" s="168" t="s">
        <v>106</v>
      </c>
      <c r="P559" s="168">
        <v>27615</v>
      </c>
      <c r="Q559" s="168">
        <v>28275</v>
      </c>
      <c r="R559" s="168">
        <v>755</v>
      </c>
      <c r="S559" s="168">
        <v>78946</v>
      </c>
      <c r="T559" s="168">
        <v>599</v>
      </c>
      <c r="U559" s="168">
        <v>4129</v>
      </c>
      <c r="V559" s="168">
        <v>1063</v>
      </c>
      <c r="W559" s="168">
        <v>21126</v>
      </c>
      <c r="X559" s="168">
        <v>0</v>
      </c>
      <c r="Y559" s="168">
        <v>78946</v>
      </c>
      <c r="Z559" s="168">
        <v>1</v>
      </c>
      <c r="AA559" s="168">
        <v>8</v>
      </c>
      <c r="AB559" s="168">
        <v>49</v>
      </c>
      <c r="AC559" s="168">
        <v>5.58</v>
      </c>
      <c r="AD559" s="168">
        <v>14.6</v>
      </c>
      <c r="AE559" s="168">
        <v>22.63</v>
      </c>
      <c r="AF559" s="168">
        <v>4129</v>
      </c>
      <c r="AG559" s="168">
        <v>64468</v>
      </c>
      <c r="AH559" s="168">
        <v>21423</v>
      </c>
      <c r="AI559" s="168">
        <v>60339</v>
      </c>
      <c r="AJ559" s="168">
        <v>45609</v>
      </c>
      <c r="AK559" s="8"/>
      <c r="AM559" s="6">
        <f t="shared" si="142"/>
        <v>0</v>
      </c>
      <c r="AN559" s="4">
        <f t="shared" si="141"/>
        <v>5</v>
      </c>
    </row>
    <row r="560" spans="1:40" x14ac:dyDescent="0.2">
      <c r="A560" s="12" t="str">
        <f t="shared" si="143"/>
        <v>2012-13MAYRYC</v>
      </c>
      <c r="B560" s="12">
        <f>VLOOKUP(G560,'Selection Sheet'!$C$17:$E$33, 3, 0)</f>
        <v>3</v>
      </c>
      <c r="C560" s="167" t="s">
        <v>68</v>
      </c>
      <c r="D560" s="167" t="s">
        <v>124</v>
      </c>
      <c r="E560" s="167" t="s">
        <v>120</v>
      </c>
      <c r="F560" s="167" t="s">
        <v>121</v>
      </c>
      <c r="G560" s="167" t="s">
        <v>27</v>
      </c>
      <c r="H560" s="167" t="s">
        <v>26</v>
      </c>
      <c r="I560" s="168">
        <v>14434</v>
      </c>
      <c r="J560" s="168">
        <v>19346</v>
      </c>
      <c r="K560" s="168" t="s">
        <v>106</v>
      </c>
      <c r="L560" s="168" t="s">
        <v>106</v>
      </c>
      <c r="M560" s="168" t="s">
        <v>205</v>
      </c>
      <c r="N560" s="168" t="s">
        <v>106</v>
      </c>
      <c r="O560" s="168" t="s">
        <v>106</v>
      </c>
      <c r="P560" s="168">
        <v>18135</v>
      </c>
      <c r="Q560" s="168">
        <v>19210</v>
      </c>
      <c r="R560" s="168">
        <v>447</v>
      </c>
      <c r="S560" s="168">
        <v>79654</v>
      </c>
      <c r="T560" s="168">
        <v>565</v>
      </c>
      <c r="U560" s="168">
        <v>3964</v>
      </c>
      <c r="V560" s="168">
        <v>1691</v>
      </c>
      <c r="W560" s="168">
        <v>21850</v>
      </c>
      <c r="X560" s="168">
        <v>0</v>
      </c>
      <c r="Y560" s="168">
        <v>79654</v>
      </c>
      <c r="Z560" s="168">
        <v>1</v>
      </c>
      <c r="AA560" s="168">
        <v>10</v>
      </c>
      <c r="AB560" s="168">
        <v>60</v>
      </c>
      <c r="AC560" s="168">
        <v>4.5</v>
      </c>
      <c r="AD560" s="168">
        <v>17.38</v>
      </c>
      <c r="AE560" s="168">
        <v>27.25</v>
      </c>
      <c r="AF560" s="168">
        <v>3964</v>
      </c>
      <c r="AG560" s="168">
        <v>53349</v>
      </c>
      <c r="AH560" s="168">
        <v>26735</v>
      </c>
      <c r="AI560" s="168">
        <v>59540</v>
      </c>
      <c r="AJ560" s="168">
        <v>37176</v>
      </c>
      <c r="AK560" s="8"/>
      <c r="AM560" s="6">
        <f t="shared" si="142"/>
        <v>0</v>
      </c>
      <c r="AN560" s="4">
        <f t="shared" si="141"/>
        <v>5</v>
      </c>
    </row>
    <row r="561" spans="1:40" x14ac:dyDescent="0.2">
      <c r="A561" s="12" t="str">
        <f t="shared" si="143"/>
        <v>2012-13MAYRYD</v>
      </c>
      <c r="B561" s="12">
        <f>VLOOKUP(G561,'Selection Sheet'!$C$17:$E$33, 3, 0)</f>
        <v>2</v>
      </c>
      <c r="C561" s="167" t="s">
        <v>68</v>
      </c>
      <c r="D561" s="167" t="s">
        <v>124</v>
      </c>
      <c r="E561" s="167" t="s">
        <v>122</v>
      </c>
      <c r="F561" s="167" t="s">
        <v>123</v>
      </c>
      <c r="G561" s="167" t="s">
        <v>48</v>
      </c>
      <c r="H561" s="167" t="s">
        <v>47</v>
      </c>
      <c r="I561" s="168">
        <v>17893</v>
      </c>
      <c r="J561" s="168">
        <v>23042</v>
      </c>
      <c r="K561" s="168" t="s">
        <v>106</v>
      </c>
      <c r="L561" s="168" t="s">
        <v>106</v>
      </c>
      <c r="M561" s="168" t="s">
        <v>205</v>
      </c>
      <c r="N561" s="168" t="s">
        <v>106</v>
      </c>
      <c r="O561" s="168" t="s">
        <v>106</v>
      </c>
      <c r="P561" s="168">
        <v>22578</v>
      </c>
      <c r="Q561" s="168">
        <v>23042</v>
      </c>
      <c r="R561" s="168">
        <v>1028</v>
      </c>
      <c r="S561" s="168">
        <v>50554</v>
      </c>
      <c r="T561" s="168">
        <v>325</v>
      </c>
      <c r="U561" s="168">
        <v>2935</v>
      </c>
      <c r="V561" s="168">
        <v>735</v>
      </c>
      <c r="W561" s="168">
        <v>16039</v>
      </c>
      <c r="X561" s="168">
        <v>0</v>
      </c>
      <c r="Y561" s="168">
        <v>50554</v>
      </c>
      <c r="Z561" s="168">
        <v>3</v>
      </c>
      <c r="AA561" s="168">
        <v>35</v>
      </c>
      <c r="AB561" s="168">
        <v>79</v>
      </c>
      <c r="AC561" s="168">
        <v>5.4</v>
      </c>
      <c r="AD561" s="168">
        <v>16.600000000000001</v>
      </c>
      <c r="AE561" s="168">
        <v>25.7</v>
      </c>
      <c r="AF561" s="168">
        <v>2935</v>
      </c>
      <c r="AG561" s="168">
        <v>46811</v>
      </c>
      <c r="AH561" s="168">
        <v>17952</v>
      </c>
      <c r="AI561" s="168">
        <v>43876</v>
      </c>
      <c r="AJ561" s="168">
        <v>34765</v>
      </c>
      <c r="AK561" s="8"/>
      <c r="AM561" s="6">
        <f t="shared" si="142"/>
        <v>0</v>
      </c>
      <c r="AN561" s="4">
        <f t="shared" si="141"/>
        <v>5</v>
      </c>
    </row>
    <row r="562" spans="1:40" x14ac:dyDescent="0.2">
      <c r="A562" s="12" t="str">
        <f t="shared" si="143"/>
        <v>2012-13MAYRYE</v>
      </c>
      <c r="B562" s="12">
        <f>VLOOKUP(G562,'Selection Sheet'!$C$17:$E$33, 3, 0)</f>
        <v>2</v>
      </c>
      <c r="C562" s="167" t="s">
        <v>68</v>
      </c>
      <c r="D562" s="167" t="s">
        <v>124</v>
      </c>
      <c r="E562" s="167" t="s">
        <v>104</v>
      </c>
      <c r="F562" s="167" t="s">
        <v>105</v>
      </c>
      <c r="G562" s="167" t="s">
        <v>46</v>
      </c>
      <c r="H562" s="167" t="s">
        <v>45</v>
      </c>
      <c r="I562" s="168">
        <v>6410</v>
      </c>
      <c r="J562" s="168">
        <v>8675</v>
      </c>
      <c r="K562" s="168" t="s">
        <v>106</v>
      </c>
      <c r="L562" s="168" t="s">
        <v>106</v>
      </c>
      <c r="M562" s="168" t="s">
        <v>205</v>
      </c>
      <c r="N562" s="168" t="s">
        <v>106</v>
      </c>
      <c r="O562" s="168" t="s">
        <v>106</v>
      </c>
      <c r="P562" s="168">
        <v>8204</v>
      </c>
      <c r="Q562" s="168">
        <v>8665</v>
      </c>
      <c r="R562" s="168">
        <v>2700</v>
      </c>
      <c r="S562" s="168">
        <v>40421</v>
      </c>
      <c r="T562" s="168">
        <v>341</v>
      </c>
      <c r="U562" s="168">
        <v>1739</v>
      </c>
      <c r="V562" s="168">
        <v>843</v>
      </c>
      <c r="W562" s="168">
        <v>12901</v>
      </c>
      <c r="X562" s="168">
        <v>2793</v>
      </c>
      <c r="Y562" s="168">
        <v>40421</v>
      </c>
      <c r="Z562" s="168">
        <v>3</v>
      </c>
      <c r="AA562" s="168">
        <v>91</v>
      </c>
      <c r="AB562" s="168">
        <v>169</v>
      </c>
      <c r="AC562" s="168">
        <v>6.1000000000000005</v>
      </c>
      <c r="AD562" s="168">
        <v>18.73</v>
      </c>
      <c r="AE562" s="168">
        <v>29.900000000000002</v>
      </c>
      <c r="AF562" s="168">
        <v>1739</v>
      </c>
      <c r="AG562" s="168">
        <v>33853</v>
      </c>
      <c r="AH562" s="168">
        <v>12982</v>
      </c>
      <c r="AI562" s="168">
        <v>32114</v>
      </c>
      <c r="AJ562" s="168">
        <v>19561</v>
      </c>
      <c r="AK562" s="8"/>
      <c r="AM562" s="6">
        <f t="shared" si="142"/>
        <v>40421</v>
      </c>
      <c r="AN562" s="4">
        <f t="shared" si="141"/>
        <v>5</v>
      </c>
    </row>
    <row r="563" spans="1:40" x14ac:dyDescent="0.2">
      <c r="A563" s="12" t="str">
        <f t="shared" si="143"/>
        <v>2012-13MAYRYF</v>
      </c>
      <c r="B563" s="12">
        <f>VLOOKUP(G563,'Selection Sheet'!$C$17:$E$33, 3, 0)</f>
        <v>2</v>
      </c>
      <c r="C563" s="167" t="s">
        <v>68</v>
      </c>
      <c r="D563" s="167" t="s">
        <v>124</v>
      </c>
      <c r="E563" s="167" t="s">
        <v>109</v>
      </c>
      <c r="F563" s="167" t="s">
        <v>31</v>
      </c>
      <c r="G563" s="167" t="s">
        <v>50</v>
      </c>
      <c r="H563" s="167" t="s">
        <v>49</v>
      </c>
      <c r="I563" s="168">
        <v>9528</v>
      </c>
      <c r="J563" s="168">
        <v>12606</v>
      </c>
      <c r="K563" s="168" t="s">
        <v>106</v>
      </c>
      <c r="L563" s="168" t="s">
        <v>106</v>
      </c>
      <c r="M563" s="168" t="s">
        <v>205</v>
      </c>
      <c r="N563" s="168" t="s">
        <v>106</v>
      </c>
      <c r="O563" s="168" t="s">
        <v>106</v>
      </c>
      <c r="P563" s="168">
        <v>12024</v>
      </c>
      <c r="Q563" s="168">
        <v>12567</v>
      </c>
      <c r="R563" s="168">
        <v>663</v>
      </c>
      <c r="S563" s="168">
        <v>42291</v>
      </c>
      <c r="T563" s="168">
        <v>214</v>
      </c>
      <c r="U563" s="168">
        <v>1563</v>
      </c>
      <c r="V563" s="168">
        <v>756</v>
      </c>
      <c r="W563" s="168">
        <v>11937</v>
      </c>
      <c r="X563" s="168">
        <v>0</v>
      </c>
      <c r="Y563" s="168">
        <v>42291</v>
      </c>
      <c r="Z563" s="168">
        <v>2</v>
      </c>
      <c r="AA563" s="168">
        <v>18</v>
      </c>
      <c r="AB563" s="168">
        <v>66</v>
      </c>
      <c r="AC563" s="168">
        <v>5.3</v>
      </c>
      <c r="AD563" s="168">
        <v>18.100000000000001</v>
      </c>
      <c r="AE563" s="168">
        <v>27.2</v>
      </c>
      <c r="AF563" s="168">
        <v>1563</v>
      </c>
      <c r="AG563" s="168">
        <v>30843</v>
      </c>
      <c r="AH563" s="168">
        <v>13265</v>
      </c>
      <c r="AI563" s="168">
        <v>27327</v>
      </c>
      <c r="AJ563" s="168">
        <v>22450</v>
      </c>
      <c r="AK563" s="8"/>
      <c r="AM563" s="6">
        <f t="shared" si="142"/>
        <v>0</v>
      </c>
      <c r="AN563" s="4">
        <f t="shared" si="141"/>
        <v>5</v>
      </c>
    </row>
    <row r="564" spans="1:40" x14ac:dyDescent="0.2">
      <c r="A564" s="12" t="str">
        <f t="shared" si="143"/>
        <v>2012-13NOVEMBERR1F</v>
      </c>
      <c r="B564" s="12">
        <f>VLOOKUP(G564,'Selection Sheet'!$C$17:$E$33, 3, 0)</f>
        <v>2</v>
      </c>
      <c r="C564" s="167" t="s">
        <v>68</v>
      </c>
      <c r="D564" s="167" t="s">
        <v>130</v>
      </c>
      <c r="E564" s="167" t="s">
        <v>104</v>
      </c>
      <c r="F564" s="167" t="s">
        <v>105</v>
      </c>
      <c r="G564" s="167" t="s">
        <v>35</v>
      </c>
      <c r="H564" s="167" t="s">
        <v>34</v>
      </c>
      <c r="I564" s="168" t="s">
        <v>106</v>
      </c>
      <c r="J564" s="168" t="s">
        <v>106</v>
      </c>
      <c r="K564" s="168">
        <v>13</v>
      </c>
      <c r="L564" s="168">
        <v>16</v>
      </c>
      <c r="M564" s="168">
        <v>9.26</v>
      </c>
      <c r="N564" s="168">
        <v>424</v>
      </c>
      <c r="O564" s="168">
        <v>558</v>
      </c>
      <c r="P564" s="168">
        <v>564</v>
      </c>
      <c r="Q564" s="168">
        <v>574</v>
      </c>
      <c r="R564" s="168">
        <v>18</v>
      </c>
      <c r="S564" s="168">
        <v>1711</v>
      </c>
      <c r="T564" s="168">
        <v>8</v>
      </c>
      <c r="U564" s="168">
        <v>146</v>
      </c>
      <c r="V564" s="168">
        <v>13</v>
      </c>
      <c r="W564" s="168">
        <v>415</v>
      </c>
      <c r="X564" s="168">
        <v>7</v>
      </c>
      <c r="Y564" s="168">
        <v>1711</v>
      </c>
      <c r="Z564" s="168">
        <v>1</v>
      </c>
      <c r="AA564" s="168">
        <v>4</v>
      </c>
      <c r="AB564" s="168">
        <v>12</v>
      </c>
      <c r="AC564" s="168">
        <v>6.1000000000000005</v>
      </c>
      <c r="AD564" s="168">
        <v>17.490000000000002</v>
      </c>
      <c r="AE564" s="168">
        <v>20.47</v>
      </c>
      <c r="AF564" s="168">
        <v>146</v>
      </c>
      <c r="AG564" s="168">
        <v>1567</v>
      </c>
      <c r="AH564" s="168">
        <v>622</v>
      </c>
      <c r="AI564" s="168">
        <v>1421</v>
      </c>
      <c r="AJ564" s="168">
        <v>1079</v>
      </c>
      <c r="AK564" s="8"/>
      <c r="AM564" s="6">
        <f t="shared" si="142"/>
        <v>1711</v>
      </c>
      <c r="AN564" s="4">
        <f t="shared" si="141"/>
        <v>11</v>
      </c>
    </row>
    <row r="565" spans="1:40" x14ac:dyDescent="0.2">
      <c r="A565" s="12" t="str">
        <f t="shared" si="143"/>
        <v>2012-13NOVEMBERRRU</v>
      </c>
      <c r="B565" s="12">
        <f>VLOOKUP(G565,'Selection Sheet'!$C$17:$E$33, 3, 0)</f>
        <v>4</v>
      </c>
      <c r="C565" s="167" t="s">
        <v>68</v>
      </c>
      <c r="D565" s="167" t="s">
        <v>130</v>
      </c>
      <c r="E565" s="167" t="s">
        <v>107</v>
      </c>
      <c r="F565" s="167" t="s">
        <v>108</v>
      </c>
      <c r="G565" s="167" t="s">
        <v>38</v>
      </c>
      <c r="H565" s="167" t="s">
        <v>37</v>
      </c>
      <c r="I565" s="168" t="s">
        <v>106</v>
      </c>
      <c r="J565" s="168" t="s">
        <v>106</v>
      </c>
      <c r="K565" s="168">
        <v>871</v>
      </c>
      <c r="L565" s="168">
        <v>1163</v>
      </c>
      <c r="M565" s="168">
        <v>17.7</v>
      </c>
      <c r="N565" s="168">
        <v>25572</v>
      </c>
      <c r="O565" s="168">
        <v>34610</v>
      </c>
      <c r="P565" s="168">
        <v>34837</v>
      </c>
      <c r="Q565" s="168">
        <v>35576</v>
      </c>
      <c r="R565" s="168">
        <v>124</v>
      </c>
      <c r="S565" s="168">
        <v>133974</v>
      </c>
      <c r="T565" s="168">
        <v>191</v>
      </c>
      <c r="U565" s="168">
        <v>5906</v>
      </c>
      <c r="V565" s="168">
        <v>1131</v>
      </c>
      <c r="W565" s="168">
        <v>20257</v>
      </c>
      <c r="X565" s="168">
        <v>3499</v>
      </c>
      <c r="Y565" s="168">
        <v>133974</v>
      </c>
      <c r="Z565" s="168">
        <v>0</v>
      </c>
      <c r="AA565" s="168">
        <v>1</v>
      </c>
      <c r="AB565" s="168">
        <v>36</v>
      </c>
      <c r="AC565" s="168">
        <v>6.1000000000000005</v>
      </c>
      <c r="AD565" s="168">
        <v>15</v>
      </c>
      <c r="AE565" s="168">
        <v>23.400000000000002</v>
      </c>
      <c r="AF565" s="168">
        <v>5906</v>
      </c>
      <c r="AG565" s="168">
        <v>95083</v>
      </c>
      <c r="AH565" s="168">
        <v>27850</v>
      </c>
      <c r="AI565" s="168">
        <v>89177</v>
      </c>
      <c r="AJ565" s="168">
        <v>68345</v>
      </c>
      <c r="AK565" s="8"/>
      <c r="AM565" s="6">
        <f t="shared" si="142"/>
        <v>133974</v>
      </c>
      <c r="AN565" s="4">
        <f t="shared" si="141"/>
        <v>11</v>
      </c>
    </row>
    <row r="566" spans="1:40" x14ac:dyDescent="0.2">
      <c r="A566" s="12" t="str">
        <f t="shared" si="143"/>
        <v>2012-13NOVEMBERRX5</v>
      </c>
      <c r="B566" s="12">
        <f>VLOOKUP(G566,'Selection Sheet'!$C$17:$E$33, 3, 0)</f>
        <v>2</v>
      </c>
      <c r="C566" s="167" t="s">
        <v>68</v>
      </c>
      <c r="D566" s="167" t="s">
        <v>130</v>
      </c>
      <c r="E566" s="167" t="s">
        <v>109</v>
      </c>
      <c r="F566" s="167" t="s">
        <v>31</v>
      </c>
      <c r="G566" s="167" t="s">
        <v>30</v>
      </c>
      <c r="H566" s="167" t="s">
        <v>29</v>
      </c>
      <c r="I566" s="168" t="s">
        <v>106</v>
      </c>
      <c r="J566" s="168" t="s">
        <v>106</v>
      </c>
      <c r="K566" s="168">
        <v>458</v>
      </c>
      <c r="L566" s="168">
        <v>613</v>
      </c>
      <c r="M566" s="168">
        <v>14.1</v>
      </c>
      <c r="N566" s="168">
        <v>6521</v>
      </c>
      <c r="O566" s="168">
        <v>8553</v>
      </c>
      <c r="P566" s="168">
        <v>8711</v>
      </c>
      <c r="Q566" s="168">
        <v>9131</v>
      </c>
      <c r="R566" s="168">
        <v>220</v>
      </c>
      <c r="S566" s="168">
        <v>29903</v>
      </c>
      <c r="T566" s="168">
        <v>136</v>
      </c>
      <c r="U566" s="168">
        <v>1387</v>
      </c>
      <c r="V566" s="168">
        <v>259</v>
      </c>
      <c r="W566" s="168">
        <v>7076</v>
      </c>
      <c r="X566" s="168">
        <v>0</v>
      </c>
      <c r="Y566" s="168">
        <v>29903</v>
      </c>
      <c r="Z566" s="168">
        <v>2</v>
      </c>
      <c r="AA566" s="168">
        <v>8</v>
      </c>
      <c r="AB566" s="168">
        <v>47</v>
      </c>
      <c r="AC566" s="168">
        <v>5.8</v>
      </c>
      <c r="AD566" s="168">
        <v>15.1</v>
      </c>
      <c r="AE566" s="168">
        <v>22.900000000000002</v>
      </c>
      <c r="AF566" s="168">
        <v>1387</v>
      </c>
      <c r="AG566" s="168">
        <v>18826</v>
      </c>
      <c r="AH566" s="168">
        <v>8151</v>
      </c>
      <c r="AI566" s="168">
        <v>17438</v>
      </c>
      <c r="AJ566" s="168">
        <v>14510</v>
      </c>
      <c r="AK566" s="8"/>
      <c r="AM566" s="6">
        <f t="shared" si="142"/>
        <v>0</v>
      </c>
      <c r="AN566" s="4">
        <f t="shared" si="141"/>
        <v>11</v>
      </c>
    </row>
    <row r="567" spans="1:40" x14ac:dyDescent="0.2">
      <c r="A567" s="12" t="str">
        <f t="shared" si="143"/>
        <v>2012-13NOVEMBERRX6</v>
      </c>
      <c r="B567" s="12">
        <f>VLOOKUP(G567,'Selection Sheet'!$C$17:$E$33, 3, 0)</f>
        <v>1</v>
      </c>
      <c r="C567" s="167" t="s">
        <v>68</v>
      </c>
      <c r="D567" s="167" t="s">
        <v>130</v>
      </c>
      <c r="E567" s="167" t="s">
        <v>110</v>
      </c>
      <c r="F567" s="167" t="s">
        <v>111</v>
      </c>
      <c r="G567" s="167" t="s">
        <v>41</v>
      </c>
      <c r="H567" s="167" t="s">
        <v>40</v>
      </c>
      <c r="I567" s="168" t="s">
        <v>106</v>
      </c>
      <c r="J567" s="168" t="s">
        <v>106</v>
      </c>
      <c r="K567" s="168">
        <v>228</v>
      </c>
      <c r="L567" s="168">
        <v>293</v>
      </c>
      <c r="M567" s="168">
        <v>11.9</v>
      </c>
      <c r="N567" s="168">
        <v>10403</v>
      </c>
      <c r="O567" s="168">
        <v>13665</v>
      </c>
      <c r="P567" s="168">
        <v>13447</v>
      </c>
      <c r="Q567" s="168">
        <v>13937</v>
      </c>
      <c r="R567" s="168">
        <v>526</v>
      </c>
      <c r="S567" s="168">
        <v>40577</v>
      </c>
      <c r="T567" s="168">
        <v>171</v>
      </c>
      <c r="U567" s="168">
        <v>1074</v>
      </c>
      <c r="V567" s="168">
        <v>328</v>
      </c>
      <c r="W567" s="168">
        <v>5906</v>
      </c>
      <c r="X567" s="168">
        <v>0</v>
      </c>
      <c r="Y567" s="168">
        <v>40577</v>
      </c>
      <c r="Z567" s="168">
        <v>1</v>
      </c>
      <c r="AA567" s="168">
        <v>1</v>
      </c>
      <c r="AB567" s="168">
        <v>45</v>
      </c>
      <c r="AC567" s="168">
        <v>6.0200000000000005</v>
      </c>
      <c r="AD567" s="168">
        <v>17.850000000000001</v>
      </c>
      <c r="AE567" s="168">
        <v>28.150000000000002</v>
      </c>
      <c r="AF567" s="168">
        <v>1074</v>
      </c>
      <c r="AG567" s="168">
        <v>27290</v>
      </c>
      <c r="AH567" s="168">
        <v>8215</v>
      </c>
      <c r="AI567" s="168">
        <v>26996</v>
      </c>
      <c r="AJ567" s="168">
        <v>25444</v>
      </c>
      <c r="AK567" s="8"/>
      <c r="AM567" s="6">
        <f t="shared" si="142"/>
        <v>0</v>
      </c>
      <c r="AN567" s="4">
        <f t="shared" ref="AN567:AN630" si="144">MONTH(1&amp;D567)</f>
        <v>11</v>
      </c>
    </row>
    <row r="568" spans="1:40" x14ac:dyDescent="0.2">
      <c r="A568" s="12" t="str">
        <f t="shared" si="143"/>
        <v>2012-13NOVEMBERRX7</v>
      </c>
      <c r="B568" s="12">
        <f>VLOOKUP(G568,'Selection Sheet'!$C$17:$E$33, 3, 0)</f>
        <v>1</v>
      </c>
      <c r="C568" s="167" t="s">
        <v>68</v>
      </c>
      <c r="D568" s="167" t="s">
        <v>130</v>
      </c>
      <c r="E568" s="167" t="s">
        <v>112</v>
      </c>
      <c r="F568" s="167" t="s">
        <v>113</v>
      </c>
      <c r="G568" s="167" t="s">
        <v>44</v>
      </c>
      <c r="H568" s="167" t="s">
        <v>43</v>
      </c>
      <c r="I568" s="168" t="s">
        <v>106</v>
      </c>
      <c r="J568" s="168" t="s">
        <v>106</v>
      </c>
      <c r="K568" s="168">
        <v>1957</v>
      </c>
      <c r="L568" s="168">
        <v>2719</v>
      </c>
      <c r="M568" s="168">
        <v>15.370000000000001</v>
      </c>
      <c r="N568" s="168">
        <v>22381</v>
      </c>
      <c r="O568" s="168">
        <v>29337</v>
      </c>
      <c r="P568" s="168">
        <v>30426</v>
      </c>
      <c r="Q568" s="168">
        <v>31966</v>
      </c>
      <c r="R568" s="168">
        <v>3780</v>
      </c>
      <c r="S568" s="168">
        <v>108401</v>
      </c>
      <c r="T568" s="168">
        <v>726</v>
      </c>
      <c r="U568" s="168">
        <v>2374</v>
      </c>
      <c r="V568" s="168">
        <v>857</v>
      </c>
      <c r="W568" s="168">
        <v>13212</v>
      </c>
      <c r="X568" s="168">
        <v>0</v>
      </c>
      <c r="Y568" s="168">
        <v>108401</v>
      </c>
      <c r="Z568" s="168">
        <v>1</v>
      </c>
      <c r="AA568" s="168">
        <v>15</v>
      </c>
      <c r="AB568" s="168">
        <v>50</v>
      </c>
      <c r="AC568" s="168">
        <v>5.43</v>
      </c>
      <c r="AD568" s="168">
        <v>16.53</v>
      </c>
      <c r="AE568" s="168">
        <v>35.43</v>
      </c>
      <c r="AF568" s="168">
        <v>2374</v>
      </c>
      <c r="AG568" s="168">
        <v>70627</v>
      </c>
      <c r="AH568" s="168">
        <v>15135</v>
      </c>
      <c r="AI568" s="168">
        <v>68855</v>
      </c>
      <c r="AJ568" s="168">
        <v>65983</v>
      </c>
      <c r="AK568" s="8"/>
      <c r="AM568" s="6">
        <f t="shared" si="142"/>
        <v>0</v>
      </c>
      <c r="AN568" s="4">
        <f t="shared" si="144"/>
        <v>11</v>
      </c>
    </row>
    <row r="569" spans="1:40" x14ac:dyDescent="0.2">
      <c r="A569" s="12" t="str">
        <f t="shared" si="143"/>
        <v>2012-13NOVEMBERRX8</v>
      </c>
      <c r="B569" s="12">
        <f>VLOOKUP(G569,'Selection Sheet'!$C$17:$E$33, 3, 0)</f>
        <v>1</v>
      </c>
      <c r="C569" s="167" t="s">
        <v>68</v>
      </c>
      <c r="D569" s="167" t="s">
        <v>130</v>
      </c>
      <c r="E569" s="167" t="s">
        <v>114</v>
      </c>
      <c r="F569" s="167" t="s">
        <v>115</v>
      </c>
      <c r="G569" s="167" t="s">
        <v>54</v>
      </c>
      <c r="H569" s="167" t="s">
        <v>53</v>
      </c>
      <c r="I569" s="168" t="s">
        <v>106</v>
      </c>
      <c r="J569" s="168" t="s">
        <v>106</v>
      </c>
      <c r="K569" s="168">
        <v>1118</v>
      </c>
      <c r="L569" s="168">
        <v>1544</v>
      </c>
      <c r="M569" s="168">
        <v>13.4</v>
      </c>
      <c r="N569" s="168">
        <v>15438</v>
      </c>
      <c r="O569" s="168">
        <v>20202</v>
      </c>
      <c r="P569" s="168">
        <v>21100</v>
      </c>
      <c r="Q569" s="168">
        <v>21671</v>
      </c>
      <c r="R569" s="168">
        <v>777</v>
      </c>
      <c r="S569" s="168">
        <v>65354</v>
      </c>
      <c r="T569" s="168">
        <v>302</v>
      </c>
      <c r="U569" s="168">
        <v>2024</v>
      </c>
      <c r="V569" s="168">
        <v>942</v>
      </c>
      <c r="W569" s="168">
        <v>10707</v>
      </c>
      <c r="X569" s="168">
        <v>1328</v>
      </c>
      <c r="Y569" s="168">
        <v>65354</v>
      </c>
      <c r="Z569" s="168">
        <v>1</v>
      </c>
      <c r="AA569" s="168">
        <v>20</v>
      </c>
      <c r="AB569" s="168">
        <v>82</v>
      </c>
      <c r="AC569" s="168">
        <v>5.47</v>
      </c>
      <c r="AD569" s="168">
        <v>13.66</v>
      </c>
      <c r="AE569" s="168">
        <v>20.53</v>
      </c>
      <c r="AF569" s="168">
        <v>2024</v>
      </c>
      <c r="AG569" s="168">
        <v>51316</v>
      </c>
      <c r="AH569" s="168">
        <v>12011</v>
      </c>
      <c r="AI569" s="168">
        <v>49118</v>
      </c>
      <c r="AJ569" s="168">
        <v>41549</v>
      </c>
      <c r="AK569" s="8"/>
      <c r="AM569" s="6">
        <f t="shared" si="142"/>
        <v>65354</v>
      </c>
      <c r="AN569" s="4">
        <f t="shared" si="144"/>
        <v>11</v>
      </c>
    </row>
    <row r="570" spans="1:40" x14ac:dyDescent="0.2">
      <c r="A570" s="12" t="str">
        <f t="shared" si="143"/>
        <v>2012-13NOVEMBERRX9</v>
      </c>
      <c r="B570" s="12">
        <f>VLOOKUP(G570,'Selection Sheet'!$C$17:$E$33, 3, 0)</f>
        <v>3</v>
      </c>
      <c r="C570" s="167" t="s">
        <v>68</v>
      </c>
      <c r="D570" s="167" t="s">
        <v>130</v>
      </c>
      <c r="E570" s="167" t="s">
        <v>116</v>
      </c>
      <c r="F570" s="167" t="s">
        <v>117</v>
      </c>
      <c r="G570" s="167" t="s">
        <v>24</v>
      </c>
      <c r="H570" s="167" t="s">
        <v>23</v>
      </c>
      <c r="I570" s="168" t="s">
        <v>106</v>
      </c>
      <c r="J570" s="168" t="s">
        <v>106</v>
      </c>
      <c r="K570" s="168">
        <v>1306</v>
      </c>
      <c r="L570" s="168">
        <v>1968</v>
      </c>
      <c r="M570" s="168">
        <v>17.433333333</v>
      </c>
      <c r="N570" s="168">
        <v>13317</v>
      </c>
      <c r="O570" s="168">
        <v>17750</v>
      </c>
      <c r="P570" s="168">
        <v>17930</v>
      </c>
      <c r="Q570" s="168">
        <v>19694</v>
      </c>
      <c r="R570" s="168">
        <v>143</v>
      </c>
      <c r="S570" s="168">
        <v>57500</v>
      </c>
      <c r="T570" s="168">
        <v>78</v>
      </c>
      <c r="U570" s="168">
        <v>3457</v>
      </c>
      <c r="V570" s="168">
        <v>919</v>
      </c>
      <c r="W570" s="168">
        <v>15001</v>
      </c>
      <c r="X570" s="168">
        <v>79</v>
      </c>
      <c r="Y570" s="168">
        <v>57500</v>
      </c>
      <c r="Z570" s="168">
        <v>2</v>
      </c>
      <c r="AA570" s="168">
        <v>14</v>
      </c>
      <c r="AB570" s="168">
        <v>59</v>
      </c>
      <c r="AC570" s="168">
        <v>6.6333333332999995</v>
      </c>
      <c r="AD570" s="168">
        <v>22.85</v>
      </c>
      <c r="AE570" s="168">
        <v>40.233333333000004</v>
      </c>
      <c r="AF570" s="168">
        <v>3457</v>
      </c>
      <c r="AG570" s="168">
        <v>51632</v>
      </c>
      <c r="AH570" s="168">
        <v>15598</v>
      </c>
      <c r="AI570" s="168">
        <v>48166</v>
      </c>
      <c r="AJ570" s="168">
        <v>33165</v>
      </c>
      <c r="AK570" s="8"/>
      <c r="AM570" s="6">
        <f t="shared" si="142"/>
        <v>57500</v>
      </c>
      <c r="AN570" s="4">
        <f t="shared" si="144"/>
        <v>11</v>
      </c>
    </row>
    <row r="571" spans="1:40" x14ac:dyDescent="0.2">
      <c r="A571" s="12" t="str">
        <f t="shared" si="143"/>
        <v>2012-13NOVEMBERRYA</v>
      </c>
      <c r="B571" s="12">
        <f>VLOOKUP(G571,'Selection Sheet'!$C$17:$E$33, 3, 0)</f>
        <v>3</v>
      </c>
      <c r="C571" s="167" t="s">
        <v>68</v>
      </c>
      <c r="D571" s="167" t="s">
        <v>130</v>
      </c>
      <c r="E571" s="167" t="s">
        <v>118</v>
      </c>
      <c r="F571" s="167" t="s">
        <v>119</v>
      </c>
      <c r="G571" s="167" t="s">
        <v>52</v>
      </c>
      <c r="H571" s="167" t="s">
        <v>51</v>
      </c>
      <c r="I571" s="168" t="s">
        <v>106</v>
      </c>
      <c r="J571" s="168" t="s">
        <v>106</v>
      </c>
      <c r="K571" s="168">
        <v>461</v>
      </c>
      <c r="L571" s="168">
        <v>580</v>
      </c>
      <c r="M571" s="168">
        <v>12.02</v>
      </c>
      <c r="N571" s="168">
        <v>22301</v>
      </c>
      <c r="O571" s="168">
        <v>28476</v>
      </c>
      <c r="P571" s="168">
        <v>28443</v>
      </c>
      <c r="Q571" s="168">
        <v>29056</v>
      </c>
      <c r="R571" s="168">
        <v>380</v>
      </c>
      <c r="S571" s="168">
        <v>76509</v>
      </c>
      <c r="T571" s="168">
        <v>572</v>
      </c>
      <c r="U571" s="168">
        <v>4007</v>
      </c>
      <c r="V571" s="168">
        <v>1066</v>
      </c>
      <c r="W571" s="168">
        <v>21132</v>
      </c>
      <c r="X571" s="168">
        <v>0</v>
      </c>
      <c r="Y571" s="168">
        <v>76509</v>
      </c>
      <c r="Z571" s="168">
        <v>1</v>
      </c>
      <c r="AA571" s="168">
        <v>1</v>
      </c>
      <c r="AB571" s="168">
        <v>36</v>
      </c>
      <c r="AC571" s="168">
        <v>5.8</v>
      </c>
      <c r="AD571" s="168">
        <v>15.1</v>
      </c>
      <c r="AE571" s="168">
        <v>23.6</v>
      </c>
      <c r="AF571" s="168">
        <v>4007</v>
      </c>
      <c r="AG571" s="168">
        <v>64319</v>
      </c>
      <c r="AH571" s="168">
        <v>21402</v>
      </c>
      <c r="AI571" s="168">
        <v>60312</v>
      </c>
      <c r="AJ571" s="168">
        <v>45277</v>
      </c>
      <c r="AK571" s="8"/>
      <c r="AM571" s="6">
        <f t="shared" ref="AM571:AM634" si="145">SUMIFS($Y571,$X571,"&gt;0",$C571,$C571,$D571,$D571,$B571,$B571)</f>
        <v>0</v>
      </c>
      <c r="AN571" s="4">
        <f t="shared" si="144"/>
        <v>11</v>
      </c>
    </row>
    <row r="572" spans="1:40" x14ac:dyDescent="0.2">
      <c r="A572" s="12" t="str">
        <f t="shared" si="143"/>
        <v>2012-13NOVEMBERRYC</v>
      </c>
      <c r="B572" s="12">
        <f>VLOOKUP(G572,'Selection Sheet'!$C$17:$E$33, 3, 0)</f>
        <v>3</v>
      </c>
      <c r="C572" s="167" t="s">
        <v>68</v>
      </c>
      <c r="D572" s="167" t="s">
        <v>130</v>
      </c>
      <c r="E572" s="167" t="s">
        <v>120</v>
      </c>
      <c r="F572" s="167" t="s">
        <v>121</v>
      </c>
      <c r="G572" s="167" t="s">
        <v>27</v>
      </c>
      <c r="H572" s="167" t="s">
        <v>26</v>
      </c>
      <c r="I572" s="168" t="s">
        <v>106</v>
      </c>
      <c r="J572" s="168" t="s">
        <v>106</v>
      </c>
      <c r="K572" s="168">
        <v>715</v>
      </c>
      <c r="L572" s="168">
        <v>938</v>
      </c>
      <c r="M572" s="168">
        <v>13.6</v>
      </c>
      <c r="N572" s="168">
        <v>13868</v>
      </c>
      <c r="O572" s="168">
        <v>18563</v>
      </c>
      <c r="P572" s="168">
        <v>18300</v>
      </c>
      <c r="Q572" s="168">
        <v>19406</v>
      </c>
      <c r="R572" s="168">
        <v>543</v>
      </c>
      <c r="S572" s="168">
        <v>76288</v>
      </c>
      <c r="T572" s="168">
        <v>486</v>
      </c>
      <c r="U572" s="168">
        <v>3610</v>
      </c>
      <c r="V572" s="168">
        <v>1579</v>
      </c>
      <c r="W572" s="168">
        <v>20863</v>
      </c>
      <c r="X572" s="168">
        <v>15</v>
      </c>
      <c r="Y572" s="168">
        <v>76288</v>
      </c>
      <c r="Z572" s="168">
        <v>1</v>
      </c>
      <c r="AA572" s="168">
        <v>11</v>
      </c>
      <c r="AB572" s="168">
        <v>58</v>
      </c>
      <c r="AC572" s="168">
        <v>4.9000000000000004</v>
      </c>
      <c r="AD572" s="168">
        <v>18.07</v>
      </c>
      <c r="AE572" s="168">
        <v>28.3</v>
      </c>
      <c r="AF572" s="168">
        <v>3610</v>
      </c>
      <c r="AG572" s="168">
        <v>56479</v>
      </c>
      <c r="AH572" s="168">
        <v>26933</v>
      </c>
      <c r="AI572" s="168">
        <v>58987</v>
      </c>
      <c r="AJ572" s="168">
        <v>37710</v>
      </c>
      <c r="AK572" s="8"/>
      <c r="AM572" s="6">
        <f t="shared" si="145"/>
        <v>76288</v>
      </c>
      <c r="AN572" s="4">
        <f t="shared" si="144"/>
        <v>11</v>
      </c>
    </row>
    <row r="573" spans="1:40" x14ac:dyDescent="0.2">
      <c r="A573" s="12" t="str">
        <f t="shared" si="143"/>
        <v>2012-13NOVEMBERRYD</v>
      </c>
      <c r="B573" s="12">
        <f>VLOOKUP(G573,'Selection Sheet'!$C$17:$E$33, 3, 0)</f>
        <v>2</v>
      </c>
      <c r="C573" s="167" t="s">
        <v>68</v>
      </c>
      <c r="D573" s="167" t="s">
        <v>130</v>
      </c>
      <c r="E573" s="167" t="s">
        <v>122</v>
      </c>
      <c r="F573" s="167" t="s">
        <v>123</v>
      </c>
      <c r="G573" s="167" t="s">
        <v>48</v>
      </c>
      <c r="H573" s="167" t="s">
        <v>47</v>
      </c>
      <c r="I573" s="168" t="s">
        <v>106</v>
      </c>
      <c r="J573" s="168" t="s">
        <v>106</v>
      </c>
      <c r="K573" s="168">
        <v>370</v>
      </c>
      <c r="L573" s="168">
        <v>471</v>
      </c>
      <c r="M573" s="168">
        <v>13</v>
      </c>
      <c r="N573" s="168">
        <v>16906</v>
      </c>
      <c r="O573" s="168">
        <v>21806</v>
      </c>
      <c r="P573" s="168">
        <v>21769</v>
      </c>
      <c r="Q573" s="168">
        <v>22277</v>
      </c>
      <c r="R573" s="168">
        <v>736</v>
      </c>
      <c r="S573" s="168">
        <v>50039</v>
      </c>
      <c r="T573" s="168">
        <v>640</v>
      </c>
      <c r="U573" s="168">
        <v>4823</v>
      </c>
      <c r="V573" s="168">
        <v>710</v>
      </c>
      <c r="W573" s="168">
        <v>15331</v>
      </c>
      <c r="X573" s="168">
        <v>0</v>
      </c>
      <c r="Y573" s="168">
        <v>50039</v>
      </c>
      <c r="Z573" s="168">
        <v>3</v>
      </c>
      <c r="AA573" s="168">
        <v>47</v>
      </c>
      <c r="AB573" s="168">
        <v>91</v>
      </c>
      <c r="AC573" s="168">
        <v>5.48</v>
      </c>
      <c r="AD573" s="168">
        <v>16.670000000000002</v>
      </c>
      <c r="AE573" s="168">
        <v>25.95</v>
      </c>
      <c r="AF573" s="168">
        <v>4823</v>
      </c>
      <c r="AG573" s="168">
        <v>47042</v>
      </c>
      <c r="AH573" s="168">
        <v>17323</v>
      </c>
      <c r="AI573" s="168">
        <v>42219</v>
      </c>
      <c r="AJ573" s="168">
        <v>33876</v>
      </c>
      <c r="AK573" s="8"/>
      <c r="AM573" s="6">
        <f t="shared" si="145"/>
        <v>0</v>
      </c>
      <c r="AN573" s="4">
        <f t="shared" si="144"/>
        <v>11</v>
      </c>
    </row>
    <row r="574" spans="1:40" x14ac:dyDescent="0.2">
      <c r="A574" s="12" t="str">
        <f t="shared" si="143"/>
        <v>2012-13NOVEMBERRYE</v>
      </c>
      <c r="B574" s="12">
        <f>VLOOKUP(G574,'Selection Sheet'!$C$17:$E$33, 3, 0)</f>
        <v>2</v>
      </c>
      <c r="C574" s="167" t="s">
        <v>68</v>
      </c>
      <c r="D574" s="167" t="s">
        <v>130</v>
      </c>
      <c r="E574" s="167" t="s">
        <v>104</v>
      </c>
      <c r="F574" s="167" t="s">
        <v>105</v>
      </c>
      <c r="G574" s="167" t="s">
        <v>46</v>
      </c>
      <c r="H574" s="167" t="s">
        <v>45</v>
      </c>
      <c r="I574" s="168" t="s">
        <v>106</v>
      </c>
      <c r="J574" s="168" t="s">
        <v>106</v>
      </c>
      <c r="K574" s="168">
        <v>513</v>
      </c>
      <c r="L574" s="168">
        <v>651</v>
      </c>
      <c r="M574" s="168">
        <v>13.57</v>
      </c>
      <c r="N574" s="168">
        <v>6586</v>
      </c>
      <c r="O574" s="168">
        <v>8786</v>
      </c>
      <c r="P574" s="168">
        <v>8967</v>
      </c>
      <c r="Q574" s="168">
        <v>9428</v>
      </c>
      <c r="R574" s="168">
        <v>231</v>
      </c>
      <c r="S574" s="168">
        <v>36853</v>
      </c>
      <c r="T574" s="168">
        <v>308</v>
      </c>
      <c r="U574" s="168">
        <v>1638</v>
      </c>
      <c r="V574" s="168">
        <v>867</v>
      </c>
      <c r="W574" s="168">
        <v>13592</v>
      </c>
      <c r="X574" s="168">
        <v>2976</v>
      </c>
      <c r="Y574" s="168">
        <v>36853</v>
      </c>
      <c r="Z574" s="168">
        <v>3</v>
      </c>
      <c r="AA574" s="168">
        <v>7</v>
      </c>
      <c r="AB574" s="168">
        <v>73</v>
      </c>
      <c r="AC574" s="168">
        <v>5.98</v>
      </c>
      <c r="AD574" s="168">
        <v>18.87</v>
      </c>
      <c r="AE574" s="168">
        <v>31.150000000000002</v>
      </c>
      <c r="AF574" s="168">
        <v>1638</v>
      </c>
      <c r="AG574" s="168">
        <v>35274</v>
      </c>
      <c r="AH574" s="168">
        <v>13712</v>
      </c>
      <c r="AI574" s="168">
        <v>33406</v>
      </c>
      <c r="AJ574" s="168">
        <v>19719</v>
      </c>
      <c r="AK574" s="8"/>
      <c r="AM574" s="6">
        <f t="shared" si="145"/>
        <v>36853</v>
      </c>
      <c r="AN574" s="4">
        <f t="shared" si="144"/>
        <v>11</v>
      </c>
    </row>
    <row r="575" spans="1:40" x14ac:dyDescent="0.2">
      <c r="A575" s="12" t="str">
        <f t="shared" si="143"/>
        <v>2012-13NOVEMBERRYF</v>
      </c>
      <c r="B575" s="12">
        <f>VLOOKUP(G575,'Selection Sheet'!$C$17:$E$33, 3, 0)</f>
        <v>2</v>
      </c>
      <c r="C575" s="167" t="s">
        <v>68</v>
      </c>
      <c r="D575" s="167" t="s">
        <v>130</v>
      </c>
      <c r="E575" s="167" t="s">
        <v>109</v>
      </c>
      <c r="F575" s="167" t="s">
        <v>31</v>
      </c>
      <c r="G575" s="167" t="s">
        <v>50</v>
      </c>
      <c r="H575" s="167" t="s">
        <v>49</v>
      </c>
      <c r="I575" s="168" t="s">
        <v>106</v>
      </c>
      <c r="J575" s="168" t="s">
        <v>106</v>
      </c>
      <c r="K575" s="168">
        <v>232</v>
      </c>
      <c r="L575" s="168">
        <v>298</v>
      </c>
      <c r="M575" s="168">
        <v>15.1</v>
      </c>
      <c r="N575" s="168">
        <v>9002</v>
      </c>
      <c r="O575" s="168">
        <v>11751</v>
      </c>
      <c r="P575" s="168">
        <v>11523</v>
      </c>
      <c r="Q575" s="168">
        <v>12002</v>
      </c>
      <c r="R575" s="168">
        <v>449</v>
      </c>
      <c r="S575" s="168">
        <v>42061</v>
      </c>
      <c r="T575" s="168">
        <v>297</v>
      </c>
      <c r="U575" s="168">
        <v>2002</v>
      </c>
      <c r="V575" s="168">
        <v>870</v>
      </c>
      <c r="W575" s="168">
        <v>14149</v>
      </c>
      <c r="X575" s="168">
        <v>0</v>
      </c>
      <c r="Y575" s="168">
        <v>42061</v>
      </c>
      <c r="Z575" s="168">
        <v>2</v>
      </c>
      <c r="AA575" s="168">
        <v>21</v>
      </c>
      <c r="AB575" s="168">
        <v>64</v>
      </c>
      <c r="AC575" s="168">
        <v>5.6000000000000005</v>
      </c>
      <c r="AD575" s="168">
        <v>19</v>
      </c>
      <c r="AE575" s="168">
        <v>31.6</v>
      </c>
      <c r="AF575" s="168">
        <v>2002</v>
      </c>
      <c r="AG575" s="168">
        <v>30661</v>
      </c>
      <c r="AH575" s="168">
        <v>15304</v>
      </c>
      <c r="AI575" s="168">
        <v>29068</v>
      </c>
      <c r="AJ575" s="168">
        <v>21602</v>
      </c>
      <c r="AK575" s="8"/>
      <c r="AM575" s="6">
        <f t="shared" si="145"/>
        <v>0</v>
      </c>
      <c r="AN575" s="4">
        <f t="shared" si="144"/>
        <v>11</v>
      </c>
    </row>
    <row r="576" spans="1:40" x14ac:dyDescent="0.2">
      <c r="A576" s="12" t="str">
        <f t="shared" si="143"/>
        <v>2012-13OCTOBERR1F</v>
      </c>
      <c r="B576" s="12">
        <f>VLOOKUP(G576,'Selection Sheet'!$C$17:$E$33, 3, 0)</f>
        <v>2</v>
      </c>
      <c r="C576" s="167" t="s">
        <v>68</v>
      </c>
      <c r="D576" s="167" t="s">
        <v>129</v>
      </c>
      <c r="E576" s="167" t="s">
        <v>104</v>
      </c>
      <c r="F576" s="167" t="s">
        <v>105</v>
      </c>
      <c r="G576" s="167" t="s">
        <v>35</v>
      </c>
      <c r="H576" s="167" t="s">
        <v>34</v>
      </c>
      <c r="I576" s="168" t="s">
        <v>106</v>
      </c>
      <c r="J576" s="168" t="s">
        <v>106</v>
      </c>
      <c r="K576" s="168">
        <v>16</v>
      </c>
      <c r="L576" s="168">
        <v>17</v>
      </c>
      <c r="M576" s="168">
        <v>10.57</v>
      </c>
      <c r="N576" s="168">
        <v>471</v>
      </c>
      <c r="O576" s="168">
        <v>615</v>
      </c>
      <c r="P576" s="168">
        <v>619</v>
      </c>
      <c r="Q576" s="168">
        <v>632</v>
      </c>
      <c r="R576" s="168">
        <v>27</v>
      </c>
      <c r="S576" s="168">
        <v>1984</v>
      </c>
      <c r="T576" s="168">
        <v>1</v>
      </c>
      <c r="U576" s="168">
        <v>184</v>
      </c>
      <c r="V576" s="168">
        <v>9</v>
      </c>
      <c r="W576" s="168">
        <v>471</v>
      </c>
      <c r="X576" s="168">
        <v>11</v>
      </c>
      <c r="Y576" s="168">
        <v>1984</v>
      </c>
      <c r="Z576" s="168">
        <v>1</v>
      </c>
      <c r="AA576" s="168">
        <v>2</v>
      </c>
      <c r="AB576" s="168">
        <v>14</v>
      </c>
      <c r="AC576" s="168">
        <v>6.15</v>
      </c>
      <c r="AD576" s="168">
        <v>17.5</v>
      </c>
      <c r="AE576" s="168">
        <v>22.3</v>
      </c>
      <c r="AF576" s="168">
        <v>184</v>
      </c>
      <c r="AG576" s="168">
        <v>1782</v>
      </c>
      <c r="AH576" s="168">
        <v>667</v>
      </c>
      <c r="AI576" s="168">
        <v>1598</v>
      </c>
      <c r="AJ576" s="168">
        <v>1129</v>
      </c>
      <c r="AK576" s="8"/>
      <c r="AM576" s="6">
        <f t="shared" si="145"/>
        <v>1984</v>
      </c>
      <c r="AN576" s="4">
        <f t="shared" si="144"/>
        <v>10</v>
      </c>
    </row>
    <row r="577" spans="1:40" x14ac:dyDescent="0.2">
      <c r="A577" s="12" t="str">
        <f t="shared" si="143"/>
        <v>2012-13OCTOBERRRU</v>
      </c>
      <c r="B577" s="12">
        <f>VLOOKUP(G577,'Selection Sheet'!$C$17:$E$33, 3, 0)</f>
        <v>4</v>
      </c>
      <c r="C577" s="167" t="s">
        <v>68</v>
      </c>
      <c r="D577" s="167" t="s">
        <v>129</v>
      </c>
      <c r="E577" s="167" t="s">
        <v>107</v>
      </c>
      <c r="F577" s="167" t="s">
        <v>108</v>
      </c>
      <c r="G577" s="167" t="s">
        <v>38</v>
      </c>
      <c r="H577" s="167" t="s">
        <v>37</v>
      </c>
      <c r="I577" s="168" t="s">
        <v>106</v>
      </c>
      <c r="J577" s="168" t="s">
        <v>106</v>
      </c>
      <c r="K577" s="168">
        <v>906</v>
      </c>
      <c r="L577" s="168">
        <v>1158</v>
      </c>
      <c r="M577" s="168">
        <v>17.2</v>
      </c>
      <c r="N577" s="168">
        <v>26074</v>
      </c>
      <c r="O577" s="168">
        <v>34679</v>
      </c>
      <c r="P577" s="168">
        <v>34956</v>
      </c>
      <c r="Q577" s="168">
        <v>35671</v>
      </c>
      <c r="R577" s="168">
        <v>95</v>
      </c>
      <c r="S577" s="168">
        <v>133749</v>
      </c>
      <c r="T577" s="168">
        <v>154</v>
      </c>
      <c r="U577" s="168">
        <v>5607</v>
      </c>
      <c r="V577" s="168">
        <v>1036</v>
      </c>
      <c r="W577" s="168">
        <v>20798</v>
      </c>
      <c r="X577" s="168">
        <v>3245</v>
      </c>
      <c r="Y577" s="168">
        <v>133749</v>
      </c>
      <c r="Z577" s="168">
        <v>0</v>
      </c>
      <c r="AA577" s="168">
        <v>1</v>
      </c>
      <c r="AB577" s="168">
        <v>22</v>
      </c>
      <c r="AC577" s="168">
        <v>6</v>
      </c>
      <c r="AD577" s="168">
        <v>14.4</v>
      </c>
      <c r="AE577" s="168">
        <v>22.5</v>
      </c>
      <c r="AF577" s="168">
        <v>5607</v>
      </c>
      <c r="AG577" s="168">
        <v>96963</v>
      </c>
      <c r="AH577" s="168">
        <v>28312</v>
      </c>
      <c r="AI577" s="168">
        <v>91356</v>
      </c>
      <c r="AJ577" s="168">
        <v>70096</v>
      </c>
      <c r="AK577" s="8"/>
      <c r="AM577" s="6">
        <f t="shared" si="145"/>
        <v>133749</v>
      </c>
      <c r="AN577" s="4">
        <f t="shared" si="144"/>
        <v>10</v>
      </c>
    </row>
    <row r="578" spans="1:40" x14ac:dyDescent="0.2">
      <c r="A578" s="12" t="str">
        <f t="shared" si="143"/>
        <v>2012-13OCTOBERRX5</v>
      </c>
      <c r="B578" s="12">
        <f>VLOOKUP(G578,'Selection Sheet'!$C$17:$E$33, 3, 0)</f>
        <v>2</v>
      </c>
      <c r="C578" s="167" t="s">
        <v>68</v>
      </c>
      <c r="D578" s="167" t="s">
        <v>129</v>
      </c>
      <c r="E578" s="167" t="s">
        <v>109</v>
      </c>
      <c r="F578" s="167" t="s">
        <v>31</v>
      </c>
      <c r="G578" s="167" t="s">
        <v>30</v>
      </c>
      <c r="H578" s="167" t="s">
        <v>29</v>
      </c>
      <c r="I578" s="168" t="s">
        <v>106</v>
      </c>
      <c r="J578" s="168" t="s">
        <v>106</v>
      </c>
      <c r="K578" s="168">
        <v>478</v>
      </c>
      <c r="L578" s="168">
        <v>627</v>
      </c>
      <c r="M578" s="168">
        <v>13.3</v>
      </c>
      <c r="N578" s="168">
        <v>6727</v>
      </c>
      <c r="O578" s="168">
        <v>8818</v>
      </c>
      <c r="P578" s="168">
        <v>8968</v>
      </c>
      <c r="Q578" s="168">
        <v>9409</v>
      </c>
      <c r="R578" s="168">
        <v>172</v>
      </c>
      <c r="S578" s="168">
        <v>30944</v>
      </c>
      <c r="T578" s="168">
        <v>181</v>
      </c>
      <c r="U578" s="168">
        <v>1488</v>
      </c>
      <c r="V578" s="168">
        <v>300</v>
      </c>
      <c r="W578" s="168">
        <v>7360</v>
      </c>
      <c r="X578" s="168">
        <v>0</v>
      </c>
      <c r="Y578" s="168">
        <v>30944</v>
      </c>
      <c r="Z578" s="168">
        <v>2</v>
      </c>
      <c r="AA578" s="168">
        <v>7</v>
      </c>
      <c r="AB578" s="168">
        <v>45</v>
      </c>
      <c r="AC578" s="168">
        <v>5.7</v>
      </c>
      <c r="AD578" s="168">
        <v>14.9</v>
      </c>
      <c r="AE578" s="168">
        <v>21.900000000000002</v>
      </c>
      <c r="AF578" s="168">
        <v>1488</v>
      </c>
      <c r="AG578" s="168">
        <v>19627</v>
      </c>
      <c r="AH578" s="168">
        <v>8371</v>
      </c>
      <c r="AI578" s="168">
        <v>18138</v>
      </c>
      <c r="AJ578" s="168">
        <v>15027</v>
      </c>
      <c r="AK578" s="8"/>
      <c r="AM578" s="6">
        <f t="shared" si="145"/>
        <v>0</v>
      </c>
      <c r="AN578" s="4">
        <f t="shared" si="144"/>
        <v>10</v>
      </c>
    </row>
    <row r="579" spans="1:40" x14ac:dyDescent="0.2">
      <c r="A579" s="12" t="str">
        <f t="shared" si="143"/>
        <v>2012-13OCTOBERRX6</v>
      </c>
      <c r="B579" s="12">
        <f>VLOOKUP(G579,'Selection Sheet'!$C$17:$E$33, 3, 0)</f>
        <v>1</v>
      </c>
      <c r="C579" s="167" t="s">
        <v>68</v>
      </c>
      <c r="D579" s="167" t="s">
        <v>129</v>
      </c>
      <c r="E579" s="167" t="s">
        <v>110</v>
      </c>
      <c r="F579" s="167" t="s">
        <v>111</v>
      </c>
      <c r="G579" s="167" t="s">
        <v>41</v>
      </c>
      <c r="H579" s="167" t="s">
        <v>40</v>
      </c>
      <c r="I579" s="168" t="s">
        <v>106</v>
      </c>
      <c r="J579" s="168" t="s">
        <v>106</v>
      </c>
      <c r="K579" s="168">
        <v>212</v>
      </c>
      <c r="L579" s="168">
        <v>275</v>
      </c>
      <c r="M579" s="168">
        <v>13.23</v>
      </c>
      <c r="N579" s="168">
        <v>10363</v>
      </c>
      <c r="O579" s="168">
        <v>13408</v>
      </c>
      <c r="P579" s="168">
        <v>13242</v>
      </c>
      <c r="Q579" s="168">
        <v>13667</v>
      </c>
      <c r="R579" s="168">
        <v>746</v>
      </c>
      <c r="S579" s="168">
        <v>44833</v>
      </c>
      <c r="T579" s="168">
        <v>171</v>
      </c>
      <c r="U579" s="168">
        <v>1176</v>
      </c>
      <c r="V579" s="168">
        <v>294</v>
      </c>
      <c r="W579" s="168">
        <v>5882</v>
      </c>
      <c r="X579" s="168">
        <v>0</v>
      </c>
      <c r="Y579" s="168">
        <v>44833</v>
      </c>
      <c r="Z579" s="168">
        <v>1</v>
      </c>
      <c r="AA579" s="168">
        <v>6</v>
      </c>
      <c r="AB579" s="168">
        <v>60</v>
      </c>
      <c r="AC579" s="168">
        <v>5.9830000000000005</v>
      </c>
      <c r="AD579" s="168">
        <v>17.23</v>
      </c>
      <c r="AE579" s="168">
        <v>27.45</v>
      </c>
      <c r="AF579" s="168">
        <v>1176</v>
      </c>
      <c r="AG579" s="168">
        <v>27998</v>
      </c>
      <c r="AH579" s="168">
        <v>8272</v>
      </c>
      <c r="AI579" s="168">
        <v>27581</v>
      </c>
      <c r="AJ579" s="168">
        <v>26167</v>
      </c>
      <c r="AK579" s="8"/>
      <c r="AM579" s="6">
        <f t="shared" si="145"/>
        <v>0</v>
      </c>
      <c r="AN579" s="4">
        <f t="shared" si="144"/>
        <v>10</v>
      </c>
    </row>
    <row r="580" spans="1:40" x14ac:dyDescent="0.2">
      <c r="A580" s="12" t="str">
        <f t="shared" si="143"/>
        <v>2012-13OCTOBERRX7</v>
      </c>
      <c r="B580" s="12">
        <f>VLOOKUP(G580,'Selection Sheet'!$C$17:$E$33, 3, 0)</f>
        <v>1</v>
      </c>
      <c r="C580" s="167" t="s">
        <v>68</v>
      </c>
      <c r="D580" s="167" t="s">
        <v>129</v>
      </c>
      <c r="E580" s="167" t="s">
        <v>112</v>
      </c>
      <c r="F580" s="167" t="s">
        <v>113</v>
      </c>
      <c r="G580" s="167" t="s">
        <v>44</v>
      </c>
      <c r="H580" s="167" t="s">
        <v>43</v>
      </c>
      <c r="I580" s="168" t="s">
        <v>106</v>
      </c>
      <c r="J580" s="168" t="s">
        <v>106</v>
      </c>
      <c r="K580" s="168">
        <v>1960</v>
      </c>
      <c r="L580" s="168">
        <v>2661</v>
      </c>
      <c r="M580" s="168">
        <v>14.98</v>
      </c>
      <c r="N580" s="168">
        <v>22623</v>
      </c>
      <c r="O580" s="168">
        <v>29330</v>
      </c>
      <c r="P580" s="168">
        <v>30258</v>
      </c>
      <c r="Q580" s="168">
        <v>31869</v>
      </c>
      <c r="R580" s="168">
        <v>3499</v>
      </c>
      <c r="S580" s="168">
        <v>110311</v>
      </c>
      <c r="T580" s="168">
        <v>735</v>
      </c>
      <c r="U580" s="168">
        <v>2405</v>
      </c>
      <c r="V580" s="168">
        <v>859</v>
      </c>
      <c r="W580" s="168">
        <v>13807</v>
      </c>
      <c r="X580" s="168">
        <v>0</v>
      </c>
      <c r="Y580" s="168">
        <v>110311</v>
      </c>
      <c r="Z580" s="168">
        <v>1</v>
      </c>
      <c r="AA580" s="168">
        <v>12</v>
      </c>
      <c r="AB580" s="168">
        <v>48</v>
      </c>
      <c r="AC580" s="168">
        <v>5.37</v>
      </c>
      <c r="AD580" s="168">
        <v>16.27</v>
      </c>
      <c r="AE580" s="168">
        <v>34.950000000000003</v>
      </c>
      <c r="AF580" s="168">
        <v>2405</v>
      </c>
      <c r="AG580" s="168">
        <v>71482</v>
      </c>
      <c r="AH580" s="168">
        <v>15793</v>
      </c>
      <c r="AI580" s="168">
        <v>69660</v>
      </c>
      <c r="AJ580" s="168">
        <v>66522</v>
      </c>
      <c r="AK580" s="8"/>
      <c r="AM580" s="6">
        <f t="shared" si="145"/>
        <v>0</v>
      </c>
      <c r="AN580" s="4">
        <f t="shared" si="144"/>
        <v>10</v>
      </c>
    </row>
    <row r="581" spans="1:40" x14ac:dyDescent="0.2">
      <c r="A581" s="12" t="str">
        <f t="shared" si="143"/>
        <v>2012-13OCTOBERRX8</v>
      </c>
      <c r="B581" s="12">
        <f>VLOOKUP(G581,'Selection Sheet'!$C$17:$E$33, 3, 0)</f>
        <v>1</v>
      </c>
      <c r="C581" s="167" t="s">
        <v>68</v>
      </c>
      <c r="D581" s="167" t="s">
        <v>129</v>
      </c>
      <c r="E581" s="167" t="s">
        <v>114</v>
      </c>
      <c r="F581" s="167" t="s">
        <v>115</v>
      </c>
      <c r="G581" s="167" t="s">
        <v>54</v>
      </c>
      <c r="H581" s="167" t="s">
        <v>53</v>
      </c>
      <c r="I581" s="168" t="s">
        <v>106</v>
      </c>
      <c r="J581" s="168" t="s">
        <v>106</v>
      </c>
      <c r="K581" s="168">
        <v>1050</v>
      </c>
      <c r="L581" s="168">
        <v>1457</v>
      </c>
      <c r="M581" s="168">
        <v>14.3</v>
      </c>
      <c r="N581" s="168">
        <v>15924</v>
      </c>
      <c r="O581" s="168">
        <v>21050</v>
      </c>
      <c r="P581" s="168">
        <v>21820</v>
      </c>
      <c r="Q581" s="168">
        <v>22441</v>
      </c>
      <c r="R581" s="168">
        <v>1574</v>
      </c>
      <c r="S581" s="168">
        <v>67847</v>
      </c>
      <c r="T581" s="168">
        <v>531</v>
      </c>
      <c r="U581" s="168">
        <v>2467</v>
      </c>
      <c r="V581" s="168">
        <v>975</v>
      </c>
      <c r="W581" s="168">
        <v>10626</v>
      </c>
      <c r="X581" s="168">
        <v>1455</v>
      </c>
      <c r="Y581" s="168">
        <v>67847</v>
      </c>
      <c r="Z581" s="168">
        <v>1</v>
      </c>
      <c r="AA581" s="168">
        <v>20</v>
      </c>
      <c r="AB581" s="168">
        <v>82</v>
      </c>
      <c r="AC581" s="168">
        <v>5.5</v>
      </c>
      <c r="AD581" s="168">
        <v>13.93</v>
      </c>
      <c r="AE581" s="168">
        <v>20.46</v>
      </c>
      <c r="AF581" s="168">
        <v>2467</v>
      </c>
      <c r="AG581" s="168">
        <v>52194</v>
      </c>
      <c r="AH581" s="168">
        <v>11933</v>
      </c>
      <c r="AI581" s="168">
        <v>49552</v>
      </c>
      <c r="AJ581" s="168">
        <v>42031</v>
      </c>
      <c r="AK581" s="8"/>
      <c r="AM581" s="6">
        <f t="shared" si="145"/>
        <v>67847</v>
      </c>
      <c r="AN581" s="4">
        <f t="shared" si="144"/>
        <v>10</v>
      </c>
    </row>
    <row r="582" spans="1:40" x14ac:dyDescent="0.2">
      <c r="A582" s="12" t="str">
        <f t="shared" si="143"/>
        <v>2012-13OCTOBERRX9</v>
      </c>
      <c r="B582" s="12">
        <f>VLOOKUP(G582,'Selection Sheet'!$C$17:$E$33, 3, 0)</f>
        <v>3</v>
      </c>
      <c r="C582" s="167" t="s">
        <v>68</v>
      </c>
      <c r="D582" s="167" t="s">
        <v>129</v>
      </c>
      <c r="E582" s="167" t="s">
        <v>116</v>
      </c>
      <c r="F582" s="167" t="s">
        <v>117</v>
      </c>
      <c r="G582" s="167" t="s">
        <v>24</v>
      </c>
      <c r="H582" s="167" t="s">
        <v>23</v>
      </c>
      <c r="I582" s="168" t="s">
        <v>106</v>
      </c>
      <c r="J582" s="168" t="s">
        <v>106</v>
      </c>
      <c r="K582" s="168">
        <v>1314</v>
      </c>
      <c r="L582" s="168">
        <v>1843</v>
      </c>
      <c r="M582" s="168">
        <v>15.483333333000001</v>
      </c>
      <c r="N582" s="168">
        <v>13913</v>
      </c>
      <c r="O582" s="168">
        <v>18089</v>
      </c>
      <c r="P582" s="168">
        <v>18458</v>
      </c>
      <c r="Q582" s="168">
        <v>19913</v>
      </c>
      <c r="R582" s="168">
        <v>191</v>
      </c>
      <c r="S582" s="168">
        <v>56972</v>
      </c>
      <c r="T582" s="168">
        <v>91</v>
      </c>
      <c r="U582" s="168">
        <v>3574</v>
      </c>
      <c r="V582" s="168">
        <v>999</v>
      </c>
      <c r="W582" s="168">
        <v>15225</v>
      </c>
      <c r="X582" s="168">
        <v>99</v>
      </c>
      <c r="Y582" s="168">
        <v>56972</v>
      </c>
      <c r="Z582" s="168">
        <v>2</v>
      </c>
      <c r="AA582" s="168">
        <v>15</v>
      </c>
      <c r="AB582" s="168">
        <v>64</v>
      </c>
      <c r="AC582" s="168">
        <v>6.3</v>
      </c>
      <c r="AD582" s="168">
        <v>21.6</v>
      </c>
      <c r="AE582" s="168">
        <v>37.316666667</v>
      </c>
      <c r="AF582" s="168">
        <v>3574</v>
      </c>
      <c r="AG582" s="168">
        <v>52125</v>
      </c>
      <c r="AH582" s="168">
        <v>15796</v>
      </c>
      <c r="AI582" s="168">
        <v>48421</v>
      </c>
      <c r="AJ582" s="168">
        <v>33196</v>
      </c>
      <c r="AK582" s="8"/>
      <c r="AM582" s="6">
        <f t="shared" si="145"/>
        <v>56972</v>
      </c>
      <c r="AN582" s="4">
        <f t="shared" si="144"/>
        <v>10</v>
      </c>
    </row>
    <row r="583" spans="1:40" x14ac:dyDescent="0.2">
      <c r="A583" s="12" t="str">
        <f t="shared" si="143"/>
        <v>2012-13OCTOBERRYA</v>
      </c>
      <c r="B583" s="12">
        <f>VLOOKUP(G583,'Selection Sheet'!$C$17:$E$33, 3, 0)</f>
        <v>3</v>
      </c>
      <c r="C583" s="167" t="s">
        <v>68</v>
      </c>
      <c r="D583" s="167" t="s">
        <v>129</v>
      </c>
      <c r="E583" s="167" t="s">
        <v>118</v>
      </c>
      <c r="F583" s="167" t="s">
        <v>119</v>
      </c>
      <c r="G583" s="167" t="s">
        <v>52</v>
      </c>
      <c r="H583" s="167" t="s">
        <v>51</v>
      </c>
      <c r="I583" s="168" t="s">
        <v>106</v>
      </c>
      <c r="J583" s="168" t="s">
        <v>106</v>
      </c>
      <c r="K583" s="168">
        <v>519</v>
      </c>
      <c r="L583" s="168">
        <v>644</v>
      </c>
      <c r="M583" s="168">
        <v>12</v>
      </c>
      <c r="N583" s="168">
        <v>22442</v>
      </c>
      <c r="O583" s="168">
        <v>28681</v>
      </c>
      <c r="P583" s="168">
        <v>28666</v>
      </c>
      <c r="Q583" s="168">
        <v>29325</v>
      </c>
      <c r="R583" s="168">
        <v>312</v>
      </c>
      <c r="S583" s="168">
        <v>77670</v>
      </c>
      <c r="T583" s="168">
        <v>550</v>
      </c>
      <c r="U583" s="168">
        <v>4146</v>
      </c>
      <c r="V583" s="168">
        <v>1082</v>
      </c>
      <c r="W583" s="168">
        <v>20790</v>
      </c>
      <c r="X583" s="168">
        <v>0</v>
      </c>
      <c r="Y583" s="168">
        <v>77670</v>
      </c>
      <c r="Z583" s="168">
        <v>1</v>
      </c>
      <c r="AA583" s="168">
        <v>1</v>
      </c>
      <c r="AB583" s="168">
        <v>30</v>
      </c>
      <c r="AC583" s="168">
        <v>5.83</v>
      </c>
      <c r="AD583" s="168">
        <v>15.08</v>
      </c>
      <c r="AE583" s="168">
        <v>23.12</v>
      </c>
      <c r="AF583" s="168">
        <v>4146</v>
      </c>
      <c r="AG583" s="168">
        <v>64987</v>
      </c>
      <c r="AH583" s="168">
        <v>21075</v>
      </c>
      <c r="AI583" s="168">
        <v>60841</v>
      </c>
      <c r="AJ583" s="168">
        <v>46335</v>
      </c>
      <c r="AK583" s="8"/>
      <c r="AM583" s="6">
        <f t="shared" si="145"/>
        <v>0</v>
      </c>
      <c r="AN583" s="4">
        <f t="shared" si="144"/>
        <v>10</v>
      </c>
    </row>
    <row r="584" spans="1:40" x14ac:dyDescent="0.2">
      <c r="A584" s="12" t="str">
        <f t="shared" ref="A584:A647" si="146">C584&amp;D584&amp;G584</f>
        <v>2012-13OCTOBERRYC</v>
      </c>
      <c r="B584" s="12">
        <f>VLOOKUP(G584,'Selection Sheet'!$C$17:$E$33, 3, 0)</f>
        <v>3</v>
      </c>
      <c r="C584" s="167" t="s">
        <v>68</v>
      </c>
      <c r="D584" s="167" t="s">
        <v>129</v>
      </c>
      <c r="E584" s="167" t="s">
        <v>120</v>
      </c>
      <c r="F584" s="167" t="s">
        <v>121</v>
      </c>
      <c r="G584" s="167" t="s">
        <v>27</v>
      </c>
      <c r="H584" s="167" t="s">
        <v>26</v>
      </c>
      <c r="I584" s="168" t="s">
        <v>106</v>
      </c>
      <c r="J584" s="168" t="s">
        <v>106</v>
      </c>
      <c r="K584" s="168">
        <v>761</v>
      </c>
      <c r="L584" s="168">
        <v>1018</v>
      </c>
      <c r="M584" s="168">
        <v>13.870000000000001</v>
      </c>
      <c r="N584" s="168">
        <v>13907</v>
      </c>
      <c r="O584" s="168">
        <v>18829</v>
      </c>
      <c r="P584" s="168">
        <v>18460</v>
      </c>
      <c r="Q584" s="168">
        <v>19740</v>
      </c>
      <c r="R584" s="168">
        <v>535</v>
      </c>
      <c r="S584" s="168">
        <v>78910</v>
      </c>
      <c r="T584" s="168">
        <v>546</v>
      </c>
      <c r="U584" s="168">
        <v>3839</v>
      </c>
      <c r="V584" s="168">
        <v>1626</v>
      </c>
      <c r="W584" s="168">
        <v>21186</v>
      </c>
      <c r="X584" s="168">
        <v>22</v>
      </c>
      <c r="Y584" s="168">
        <v>78910</v>
      </c>
      <c r="Z584" s="168">
        <v>1</v>
      </c>
      <c r="AA584" s="168">
        <v>12</v>
      </c>
      <c r="AB584" s="168">
        <v>61</v>
      </c>
      <c r="AC584" s="168">
        <v>5</v>
      </c>
      <c r="AD584" s="168">
        <v>18.87</v>
      </c>
      <c r="AE584" s="168">
        <v>28.62</v>
      </c>
      <c r="AF584" s="168">
        <v>3839</v>
      </c>
      <c r="AG584" s="168">
        <v>57486</v>
      </c>
      <c r="AH584" s="168">
        <v>27126</v>
      </c>
      <c r="AI584" s="168">
        <v>59561</v>
      </c>
      <c r="AJ584" s="168">
        <v>37947</v>
      </c>
      <c r="AK584" s="8"/>
      <c r="AM584" s="6">
        <f t="shared" si="145"/>
        <v>78910</v>
      </c>
      <c r="AN584" s="4">
        <f t="shared" si="144"/>
        <v>10</v>
      </c>
    </row>
    <row r="585" spans="1:40" x14ac:dyDescent="0.2">
      <c r="A585" s="12" t="str">
        <f t="shared" si="146"/>
        <v>2012-13OCTOBERRYD</v>
      </c>
      <c r="B585" s="12">
        <f>VLOOKUP(G585,'Selection Sheet'!$C$17:$E$33, 3, 0)</f>
        <v>2</v>
      </c>
      <c r="C585" s="167" t="s">
        <v>68</v>
      </c>
      <c r="D585" s="167" t="s">
        <v>129</v>
      </c>
      <c r="E585" s="167" t="s">
        <v>122</v>
      </c>
      <c r="F585" s="167" t="s">
        <v>123</v>
      </c>
      <c r="G585" s="167" t="s">
        <v>48</v>
      </c>
      <c r="H585" s="167" t="s">
        <v>47</v>
      </c>
      <c r="I585" s="168" t="s">
        <v>106</v>
      </c>
      <c r="J585" s="168" t="s">
        <v>106</v>
      </c>
      <c r="K585" s="168">
        <v>374</v>
      </c>
      <c r="L585" s="168">
        <v>491</v>
      </c>
      <c r="M585" s="168">
        <v>14.200000000000001</v>
      </c>
      <c r="N585" s="168">
        <v>17085</v>
      </c>
      <c r="O585" s="168">
        <v>22018</v>
      </c>
      <c r="P585" s="168">
        <v>22033</v>
      </c>
      <c r="Q585" s="168">
        <v>22509</v>
      </c>
      <c r="R585" s="168">
        <v>915</v>
      </c>
      <c r="S585" s="168">
        <v>51075</v>
      </c>
      <c r="T585" s="168">
        <v>654</v>
      </c>
      <c r="U585" s="168">
        <v>4754</v>
      </c>
      <c r="V585" s="168">
        <v>757</v>
      </c>
      <c r="W585" s="168">
        <v>15729</v>
      </c>
      <c r="X585" s="168">
        <v>0</v>
      </c>
      <c r="Y585" s="168">
        <v>51075</v>
      </c>
      <c r="Z585" s="168">
        <v>3</v>
      </c>
      <c r="AA585" s="168">
        <v>54</v>
      </c>
      <c r="AB585" s="168">
        <v>97</v>
      </c>
      <c r="AC585" s="168">
        <v>5.63</v>
      </c>
      <c r="AD585" s="168">
        <v>16.77</v>
      </c>
      <c r="AE585" s="168">
        <v>25.6</v>
      </c>
      <c r="AF585" s="168">
        <v>4754</v>
      </c>
      <c r="AG585" s="168">
        <v>48200</v>
      </c>
      <c r="AH585" s="168">
        <v>17873</v>
      </c>
      <c r="AI585" s="168">
        <v>43446</v>
      </c>
      <c r="AJ585" s="168">
        <v>34930</v>
      </c>
      <c r="AK585" s="8"/>
      <c r="AM585" s="6">
        <f t="shared" si="145"/>
        <v>0</v>
      </c>
      <c r="AN585" s="4">
        <f t="shared" si="144"/>
        <v>10</v>
      </c>
    </row>
    <row r="586" spans="1:40" x14ac:dyDescent="0.2">
      <c r="A586" s="12" t="str">
        <f t="shared" si="146"/>
        <v>2012-13OCTOBERRYE</v>
      </c>
      <c r="B586" s="12">
        <f>VLOOKUP(G586,'Selection Sheet'!$C$17:$E$33, 3, 0)</f>
        <v>2</v>
      </c>
      <c r="C586" s="167" t="s">
        <v>68</v>
      </c>
      <c r="D586" s="167" t="s">
        <v>129</v>
      </c>
      <c r="E586" s="167" t="s">
        <v>104</v>
      </c>
      <c r="F586" s="167" t="s">
        <v>105</v>
      </c>
      <c r="G586" s="167" t="s">
        <v>46</v>
      </c>
      <c r="H586" s="167" t="s">
        <v>45</v>
      </c>
      <c r="I586" s="168" t="s">
        <v>106</v>
      </c>
      <c r="J586" s="168" t="s">
        <v>106</v>
      </c>
      <c r="K586" s="168">
        <v>543</v>
      </c>
      <c r="L586" s="168">
        <v>666</v>
      </c>
      <c r="M586" s="168">
        <v>16.32</v>
      </c>
      <c r="N586" s="168">
        <v>6669</v>
      </c>
      <c r="O586" s="168">
        <v>8793</v>
      </c>
      <c r="P586" s="168">
        <v>8971</v>
      </c>
      <c r="Q586" s="168">
        <v>9447</v>
      </c>
      <c r="R586" s="168">
        <v>362</v>
      </c>
      <c r="S586" s="168">
        <v>37722</v>
      </c>
      <c r="T586" s="168">
        <v>340</v>
      </c>
      <c r="U586" s="168">
        <v>1698</v>
      </c>
      <c r="V586" s="168">
        <v>909</v>
      </c>
      <c r="W586" s="168">
        <v>13417</v>
      </c>
      <c r="X586" s="168">
        <v>3881</v>
      </c>
      <c r="Y586" s="168">
        <v>37722</v>
      </c>
      <c r="Z586" s="168">
        <v>3</v>
      </c>
      <c r="AA586" s="168">
        <v>19</v>
      </c>
      <c r="AB586" s="168">
        <v>99</v>
      </c>
      <c r="AC586" s="168">
        <v>6.0200000000000005</v>
      </c>
      <c r="AD586" s="168">
        <v>19.05</v>
      </c>
      <c r="AE586" s="168">
        <v>32.68</v>
      </c>
      <c r="AF586" s="168">
        <v>1698</v>
      </c>
      <c r="AG586" s="168">
        <v>35274</v>
      </c>
      <c r="AH586" s="168">
        <v>13491</v>
      </c>
      <c r="AI586" s="168">
        <v>33576</v>
      </c>
      <c r="AJ586" s="168">
        <v>20118</v>
      </c>
      <c r="AK586" s="8"/>
      <c r="AM586" s="6">
        <f t="shared" si="145"/>
        <v>37722</v>
      </c>
      <c r="AN586" s="4">
        <f t="shared" si="144"/>
        <v>10</v>
      </c>
    </row>
    <row r="587" spans="1:40" x14ac:dyDescent="0.2">
      <c r="A587" s="12" t="str">
        <f t="shared" si="146"/>
        <v>2012-13OCTOBERRYF</v>
      </c>
      <c r="B587" s="12">
        <f>VLOOKUP(G587,'Selection Sheet'!$C$17:$E$33, 3, 0)</f>
        <v>2</v>
      </c>
      <c r="C587" s="167" t="s">
        <v>68</v>
      </c>
      <c r="D587" s="167" t="s">
        <v>129</v>
      </c>
      <c r="E587" s="167" t="s">
        <v>109</v>
      </c>
      <c r="F587" s="167" t="s">
        <v>31</v>
      </c>
      <c r="G587" s="167" t="s">
        <v>50</v>
      </c>
      <c r="H587" s="167" t="s">
        <v>49</v>
      </c>
      <c r="I587" s="168" t="s">
        <v>106</v>
      </c>
      <c r="J587" s="168" t="s">
        <v>106</v>
      </c>
      <c r="K587" s="168">
        <v>191</v>
      </c>
      <c r="L587" s="168">
        <v>260</v>
      </c>
      <c r="M587" s="168">
        <v>16</v>
      </c>
      <c r="N587" s="168">
        <v>9392</v>
      </c>
      <c r="O587" s="168">
        <v>12201</v>
      </c>
      <c r="P587" s="168">
        <v>11842</v>
      </c>
      <c r="Q587" s="168">
        <v>12407</v>
      </c>
      <c r="R587" s="168">
        <v>398</v>
      </c>
      <c r="S587" s="168">
        <v>43292</v>
      </c>
      <c r="T587" s="168">
        <v>321</v>
      </c>
      <c r="U587" s="168">
        <v>1877</v>
      </c>
      <c r="V587" s="168">
        <v>936</v>
      </c>
      <c r="W587" s="168">
        <v>14533</v>
      </c>
      <c r="X587" s="168">
        <v>0</v>
      </c>
      <c r="Y587" s="168">
        <v>43292</v>
      </c>
      <c r="Z587" s="168">
        <v>2</v>
      </c>
      <c r="AA587" s="168">
        <v>22</v>
      </c>
      <c r="AB587" s="168">
        <v>64</v>
      </c>
      <c r="AC587" s="168">
        <v>5.7</v>
      </c>
      <c r="AD587" s="168">
        <v>19.600000000000001</v>
      </c>
      <c r="AE587" s="168">
        <v>31.1</v>
      </c>
      <c r="AF587" s="168">
        <v>1877</v>
      </c>
      <c r="AG587" s="168">
        <v>31499</v>
      </c>
      <c r="AH587" s="168">
        <v>15701</v>
      </c>
      <c r="AI587" s="168">
        <v>30082</v>
      </c>
      <c r="AJ587" s="168">
        <v>22641</v>
      </c>
      <c r="AK587" s="8"/>
      <c r="AM587" s="6">
        <f t="shared" si="145"/>
        <v>0</v>
      </c>
      <c r="AN587" s="4">
        <f t="shared" si="144"/>
        <v>10</v>
      </c>
    </row>
    <row r="588" spans="1:40" x14ac:dyDescent="0.2">
      <c r="A588" s="12" t="str">
        <f t="shared" si="146"/>
        <v>2012-13SEPTEMBERR1F</v>
      </c>
      <c r="B588" s="12">
        <f>VLOOKUP(G588,'Selection Sheet'!$C$17:$E$33, 3, 0)</f>
        <v>2</v>
      </c>
      <c r="C588" s="167" t="s">
        <v>68</v>
      </c>
      <c r="D588" s="167" t="s">
        <v>128</v>
      </c>
      <c r="E588" s="167" t="s">
        <v>104</v>
      </c>
      <c r="F588" s="167" t="s">
        <v>105</v>
      </c>
      <c r="G588" s="167" t="s">
        <v>35</v>
      </c>
      <c r="H588" s="167" t="s">
        <v>34</v>
      </c>
      <c r="I588" s="168" t="s">
        <v>106</v>
      </c>
      <c r="J588" s="168" t="s">
        <v>106</v>
      </c>
      <c r="K588" s="168">
        <v>7</v>
      </c>
      <c r="L588" s="168">
        <v>9</v>
      </c>
      <c r="M588" s="168">
        <v>11</v>
      </c>
      <c r="N588" s="168">
        <v>417</v>
      </c>
      <c r="O588" s="168">
        <v>552</v>
      </c>
      <c r="P588" s="168">
        <v>544</v>
      </c>
      <c r="Q588" s="168">
        <v>561</v>
      </c>
      <c r="R588" s="168">
        <v>34</v>
      </c>
      <c r="S588" s="168">
        <v>1857</v>
      </c>
      <c r="T588" s="168">
        <v>3</v>
      </c>
      <c r="U588" s="168">
        <v>129</v>
      </c>
      <c r="V588" s="168">
        <v>15</v>
      </c>
      <c r="W588" s="168">
        <v>478</v>
      </c>
      <c r="X588" s="168">
        <v>15</v>
      </c>
      <c r="Y588" s="168">
        <v>1857</v>
      </c>
      <c r="Z588" s="168">
        <v>1</v>
      </c>
      <c r="AA588" s="168">
        <v>3</v>
      </c>
      <c r="AB588" s="168">
        <v>9</v>
      </c>
      <c r="AC588" s="168">
        <v>6.21</v>
      </c>
      <c r="AD588" s="168">
        <v>18.28</v>
      </c>
      <c r="AE588" s="168">
        <v>27.14</v>
      </c>
      <c r="AF588" s="168">
        <v>129</v>
      </c>
      <c r="AG588" s="168">
        <v>1645</v>
      </c>
      <c r="AH588" s="168">
        <v>675</v>
      </c>
      <c r="AI588" s="168">
        <v>1516</v>
      </c>
      <c r="AJ588" s="168">
        <v>1041</v>
      </c>
      <c r="AK588" s="8"/>
      <c r="AM588" s="6">
        <f t="shared" si="145"/>
        <v>1857</v>
      </c>
      <c r="AN588" s="4">
        <f t="shared" si="144"/>
        <v>9</v>
      </c>
    </row>
    <row r="589" spans="1:40" x14ac:dyDescent="0.2">
      <c r="A589" s="12" t="str">
        <f t="shared" si="146"/>
        <v>2012-13SEPTEMBERRRU</v>
      </c>
      <c r="B589" s="12">
        <f>VLOOKUP(G589,'Selection Sheet'!$C$17:$E$33, 3, 0)</f>
        <v>4</v>
      </c>
      <c r="C589" s="167" t="s">
        <v>68</v>
      </c>
      <c r="D589" s="167" t="s">
        <v>128</v>
      </c>
      <c r="E589" s="167" t="s">
        <v>107</v>
      </c>
      <c r="F589" s="167" t="s">
        <v>108</v>
      </c>
      <c r="G589" s="167" t="s">
        <v>38</v>
      </c>
      <c r="H589" s="167" t="s">
        <v>37</v>
      </c>
      <c r="I589" s="168" t="s">
        <v>106</v>
      </c>
      <c r="J589" s="168" t="s">
        <v>106</v>
      </c>
      <c r="K589" s="168">
        <v>903</v>
      </c>
      <c r="L589" s="168">
        <v>1213</v>
      </c>
      <c r="M589" s="168">
        <v>15.700000000000001</v>
      </c>
      <c r="N589" s="168">
        <v>24748</v>
      </c>
      <c r="O589" s="168">
        <v>33369</v>
      </c>
      <c r="P589" s="168">
        <v>33686</v>
      </c>
      <c r="Q589" s="168">
        <v>34370</v>
      </c>
      <c r="R589" s="168">
        <v>68</v>
      </c>
      <c r="S589" s="168">
        <v>130040</v>
      </c>
      <c r="T589" s="168">
        <v>151</v>
      </c>
      <c r="U589" s="168">
        <v>5004</v>
      </c>
      <c r="V589" s="168">
        <v>1104</v>
      </c>
      <c r="W589" s="168">
        <v>20624</v>
      </c>
      <c r="X589" s="168">
        <v>3388</v>
      </c>
      <c r="Y589" s="168">
        <v>130040</v>
      </c>
      <c r="Z589" s="168">
        <v>0</v>
      </c>
      <c r="AA589" s="168">
        <v>1</v>
      </c>
      <c r="AB589" s="168">
        <v>42</v>
      </c>
      <c r="AC589" s="168">
        <v>6.1000000000000005</v>
      </c>
      <c r="AD589" s="168">
        <v>14.8</v>
      </c>
      <c r="AE589" s="168">
        <v>23.6</v>
      </c>
      <c r="AF589" s="168">
        <v>5004</v>
      </c>
      <c r="AG589" s="168">
        <v>91665</v>
      </c>
      <c r="AH589" s="168">
        <v>27786</v>
      </c>
      <c r="AI589" s="168">
        <v>86661</v>
      </c>
      <c r="AJ589" s="168">
        <v>65628</v>
      </c>
      <c r="AK589" s="8"/>
      <c r="AM589" s="6">
        <f t="shared" si="145"/>
        <v>130040</v>
      </c>
      <c r="AN589" s="4">
        <f t="shared" si="144"/>
        <v>9</v>
      </c>
    </row>
    <row r="590" spans="1:40" x14ac:dyDescent="0.2">
      <c r="A590" s="12" t="str">
        <f t="shared" si="146"/>
        <v>2012-13SEPTEMBERRX5</v>
      </c>
      <c r="B590" s="12">
        <f>VLOOKUP(G590,'Selection Sheet'!$C$17:$E$33, 3, 0)</f>
        <v>2</v>
      </c>
      <c r="C590" s="167" t="s">
        <v>68</v>
      </c>
      <c r="D590" s="167" t="s">
        <v>128</v>
      </c>
      <c r="E590" s="167" t="s">
        <v>109</v>
      </c>
      <c r="F590" s="167" t="s">
        <v>31</v>
      </c>
      <c r="G590" s="167" t="s">
        <v>30</v>
      </c>
      <c r="H590" s="167" t="s">
        <v>29</v>
      </c>
      <c r="I590" s="168" t="s">
        <v>106</v>
      </c>
      <c r="J590" s="168" t="s">
        <v>106</v>
      </c>
      <c r="K590" s="168">
        <v>491</v>
      </c>
      <c r="L590" s="168">
        <v>622</v>
      </c>
      <c r="M590" s="168">
        <v>13.4</v>
      </c>
      <c r="N590" s="168">
        <v>6357</v>
      </c>
      <c r="O590" s="168">
        <v>8209</v>
      </c>
      <c r="P590" s="168">
        <v>8429</v>
      </c>
      <c r="Q590" s="168">
        <v>8808</v>
      </c>
      <c r="R590" s="168">
        <v>138</v>
      </c>
      <c r="S590" s="168">
        <v>29277</v>
      </c>
      <c r="T590" s="168">
        <v>160</v>
      </c>
      <c r="U590" s="168">
        <v>1373</v>
      </c>
      <c r="V590" s="168">
        <v>264</v>
      </c>
      <c r="W590" s="168">
        <v>7246</v>
      </c>
      <c r="X590" s="168">
        <v>0</v>
      </c>
      <c r="Y590" s="168">
        <v>29277</v>
      </c>
      <c r="Z590" s="168">
        <v>2</v>
      </c>
      <c r="AA590" s="168">
        <v>6</v>
      </c>
      <c r="AB590" s="168">
        <v>37</v>
      </c>
      <c r="AC590" s="168">
        <v>5.6000000000000005</v>
      </c>
      <c r="AD590" s="168">
        <v>14.700000000000001</v>
      </c>
      <c r="AE590" s="168">
        <v>22.1</v>
      </c>
      <c r="AF590" s="168">
        <v>1373</v>
      </c>
      <c r="AG590" s="168">
        <v>18651</v>
      </c>
      <c r="AH590" s="168">
        <v>8247</v>
      </c>
      <c r="AI590" s="168">
        <v>17278</v>
      </c>
      <c r="AJ590" s="168">
        <v>14050</v>
      </c>
      <c r="AK590" s="8"/>
      <c r="AM590" s="6">
        <f t="shared" si="145"/>
        <v>0</v>
      </c>
      <c r="AN590" s="4">
        <f t="shared" si="144"/>
        <v>9</v>
      </c>
    </row>
    <row r="591" spans="1:40" x14ac:dyDescent="0.2">
      <c r="A591" s="12" t="str">
        <f t="shared" si="146"/>
        <v>2012-13SEPTEMBERRX6</v>
      </c>
      <c r="B591" s="12">
        <f>VLOOKUP(G591,'Selection Sheet'!$C$17:$E$33, 3, 0)</f>
        <v>1</v>
      </c>
      <c r="C591" s="167" t="s">
        <v>68</v>
      </c>
      <c r="D591" s="167" t="s">
        <v>128</v>
      </c>
      <c r="E591" s="167" t="s">
        <v>110</v>
      </c>
      <c r="F591" s="167" t="s">
        <v>111</v>
      </c>
      <c r="G591" s="167" t="s">
        <v>41</v>
      </c>
      <c r="H591" s="167" t="s">
        <v>40</v>
      </c>
      <c r="I591" s="168" t="s">
        <v>106</v>
      </c>
      <c r="J591" s="168" t="s">
        <v>106</v>
      </c>
      <c r="K591" s="168">
        <v>184</v>
      </c>
      <c r="L591" s="168">
        <v>237</v>
      </c>
      <c r="M591" s="168">
        <v>12.066666667</v>
      </c>
      <c r="N591" s="168">
        <v>9732</v>
      </c>
      <c r="O591" s="168">
        <v>12397</v>
      </c>
      <c r="P591" s="168">
        <v>12254</v>
      </c>
      <c r="Q591" s="168">
        <v>12622</v>
      </c>
      <c r="R591" s="168">
        <v>585</v>
      </c>
      <c r="S591" s="168">
        <v>40618</v>
      </c>
      <c r="T591" s="168">
        <v>166</v>
      </c>
      <c r="U591" s="168">
        <v>1116</v>
      </c>
      <c r="V591" s="168">
        <v>248</v>
      </c>
      <c r="W591" s="168">
        <v>5725</v>
      </c>
      <c r="X591" s="168">
        <v>0</v>
      </c>
      <c r="Y591" s="168">
        <v>40618</v>
      </c>
      <c r="Z591" s="168">
        <v>1</v>
      </c>
      <c r="AA591" s="168">
        <v>6</v>
      </c>
      <c r="AB591" s="168">
        <v>60</v>
      </c>
      <c r="AC591" s="168">
        <v>5.7833333332999999</v>
      </c>
      <c r="AD591" s="168">
        <v>16.899999999999999</v>
      </c>
      <c r="AE591" s="168">
        <v>26.666666667000001</v>
      </c>
      <c r="AF591" s="168">
        <v>1116</v>
      </c>
      <c r="AG591" s="168">
        <v>26545</v>
      </c>
      <c r="AH591" s="168">
        <v>7890</v>
      </c>
      <c r="AI591" s="168">
        <v>26028</v>
      </c>
      <c r="AJ591" s="168">
        <v>24490</v>
      </c>
      <c r="AK591" s="8"/>
      <c r="AM591" s="6">
        <f t="shared" si="145"/>
        <v>0</v>
      </c>
      <c r="AN591" s="4">
        <f t="shared" si="144"/>
        <v>9</v>
      </c>
    </row>
    <row r="592" spans="1:40" x14ac:dyDescent="0.2">
      <c r="A592" s="12" t="str">
        <f t="shared" si="146"/>
        <v>2012-13SEPTEMBERRX7</v>
      </c>
      <c r="B592" s="12">
        <f>VLOOKUP(G592,'Selection Sheet'!$C$17:$E$33, 3, 0)</f>
        <v>1</v>
      </c>
      <c r="C592" s="167" t="s">
        <v>68</v>
      </c>
      <c r="D592" s="167" t="s">
        <v>128</v>
      </c>
      <c r="E592" s="167" t="s">
        <v>112</v>
      </c>
      <c r="F592" s="167" t="s">
        <v>113</v>
      </c>
      <c r="G592" s="167" t="s">
        <v>44</v>
      </c>
      <c r="H592" s="167" t="s">
        <v>43</v>
      </c>
      <c r="I592" s="168" t="s">
        <v>106</v>
      </c>
      <c r="J592" s="168" t="s">
        <v>106</v>
      </c>
      <c r="K592" s="168">
        <v>2015</v>
      </c>
      <c r="L592" s="168">
        <v>2681</v>
      </c>
      <c r="M592" s="168">
        <v>14.280000000000001</v>
      </c>
      <c r="N592" s="168">
        <v>21314</v>
      </c>
      <c r="O592" s="168">
        <v>27734</v>
      </c>
      <c r="P592" s="168">
        <v>28774</v>
      </c>
      <c r="Q592" s="168">
        <v>30319</v>
      </c>
      <c r="R592" s="168">
        <v>2889</v>
      </c>
      <c r="S592" s="168">
        <v>105526</v>
      </c>
      <c r="T592" s="168">
        <v>712</v>
      </c>
      <c r="U592" s="168">
        <v>2320</v>
      </c>
      <c r="V592" s="168">
        <v>896</v>
      </c>
      <c r="W592" s="168">
        <v>13651</v>
      </c>
      <c r="X592" s="168">
        <v>0</v>
      </c>
      <c r="Y592" s="168">
        <v>105526</v>
      </c>
      <c r="Z592" s="168">
        <v>1</v>
      </c>
      <c r="AA592" s="168">
        <v>9</v>
      </c>
      <c r="AB592" s="168">
        <v>46</v>
      </c>
      <c r="AC592" s="168">
        <v>5.32</v>
      </c>
      <c r="AD592" s="168">
        <v>16.63</v>
      </c>
      <c r="AE592" s="168">
        <v>37.57</v>
      </c>
      <c r="AF592" s="168">
        <v>2320</v>
      </c>
      <c r="AG592" s="168">
        <v>69093</v>
      </c>
      <c r="AH592" s="168">
        <v>15441</v>
      </c>
      <c r="AI592" s="168">
        <v>67370</v>
      </c>
      <c r="AJ592" s="168">
        <v>63239</v>
      </c>
      <c r="AK592" s="8"/>
      <c r="AM592" s="6">
        <f t="shared" si="145"/>
        <v>0</v>
      </c>
      <c r="AN592" s="4">
        <f t="shared" si="144"/>
        <v>9</v>
      </c>
    </row>
    <row r="593" spans="1:40" x14ac:dyDescent="0.2">
      <c r="A593" s="12" t="str">
        <f t="shared" si="146"/>
        <v>2012-13SEPTEMBERRX8</v>
      </c>
      <c r="B593" s="12">
        <f>VLOOKUP(G593,'Selection Sheet'!$C$17:$E$33, 3, 0)</f>
        <v>1</v>
      </c>
      <c r="C593" s="167" t="s">
        <v>68</v>
      </c>
      <c r="D593" s="167" t="s">
        <v>128</v>
      </c>
      <c r="E593" s="167" t="s">
        <v>114</v>
      </c>
      <c r="F593" s="167" t="s">
        <v>115</v>
      </c>
      <c r="G593" s="167" t="s">
        <v>54</v>
      </c>
      <c r="H593" s="167" t="s">
        <v>53</v>
      </c>
      <c r="I593" s="168" t="s">
        <v>106</v>
      </c>
      <c r="J593" s="168" t="s">
        <v>106</v>
      </c>
      <c r="K593" s="168">
        <v>1123</v>
      </c>
      <c r="L593" s="168">
        <v>1537</v>
      </c>
      <c r="M593" s="168">
        <v>14.05</v>
      </c>
      <c r="N593" s="168">
        <v>14950</v>
      </c>
      <c r="O593" s="168">
        <v>19728</v>
      </c>
      <c r="P593" s="168">
        <v>20477</v>
      </c>
      <c r="Q593" s="168">
        <v>21193</v>
      </c>
      <c r="R593" s="168">
        <v>1317</v>
      </c>
      <c r="S593" s="168">
        <v>65754</v>
      </c>
      <c r="T593" s="168">
        <v>430</v>
      </c>
      <c r="U593" s="168">
        <v>2080</v>
      </c>
      <c r="V593" s="168">
        <v>931</v>
      </c>
      <c r="W593" s="168">
        <v>10719</v>
      </c>
      <c r="X593" s="168">
        <v>1100</v>
      </c>
      <c r="Y593" s="168">
        <v>65754</v>
      </c>
      <c r="Z593" s="168">
        <v>1</v>
      </c>
      <c r="AA593" s="168">
        <v>27</v>
      </c>
      <c r="AB593" s="168">
        <v>102</v>
      </c>
      <c r="AC593" s="168">
        <v>5.47</v>
      </c>
      <c r="AD593" s="168">
        <v>14.38</v>
      </c>
      <c r="AE593" s="168">
        <v>21.23</v>
      </c>
      <c r="AF593" s="168">
        <v>2080</v>
      </c>
      <c r="AG593" s="168">
        <v>50061</v>
      </c>
      <c r="AH593" s="168">
        <v>12079</v>
      </c>
      <c r="AI593" s="168">
        <v>47797</v>
      </c>
      <c r="AJ593" s="168">
        <v>39624</v>
      </c>
      <c r="AK593" s="8"/>
      <c r="AM593" s="6">
        <f t="shared" si="145"/>
        <v>65754</v>
      </c>
      <c r="AN593" s="4">
        <f t="shared" si="144"/>
        <v>9</v>
      </c>
    </row>
    <row r="594" spans="1:40" x14ac:dyDescent="0.2">
      <c r="A594" s="12" t="str">
        <f t="shared" si="146"/>
        <v>2012-13SEPTEMBERRX9</v>
      </c>
      <c r="B594" s="12">
        <f>VLOOKUP(G594,'Selection Sheet'!$C$17:$E$33, 3, 0)</f>
        <v>3</v>
      </c>
      <c r="C594" s="167" t="s">
        <v>68</v>
      </c>
      <c r="D594" s="167" t="s">
        <v>128</v>
      </c>
      <c r="E594" s="167" t="s">
        <v>116</v>
      </c>
      <c r="F594" s="167" t="s">
        <v>117</v>
      </c>
      <c r="G594" s="167" t="s">
        <v>24</v>
      </c>
      <c r="H594" s="167" t="s">
        <v>23</v>
      </c>
      <c r="I594" s="168" t="s">
        <v>106</v>
      </c>
      <c r="J594" s="168" t="s">
        <v>106</v>
      </c>
      <c r="K594" s="168">
        <v>1168</v>
      </c>
      <c r="L594" s="168">
        <v>1645</v>
      </c>
      <c r="M594" s="168">
        <v>15.716666667</v>
      </c>
      <c r="N594" s="168">
        <v>12989</v>
      </c>
      <c r="O594" s="168">
        <v>16674</v>
      </c>
      <c r="P594" s="168">
        <v>16907</v>
      </c>
      <c r="Q594" s="168">
        <v>18285</v>
      </c>
      <c r="R594" s="168">
        <v>641</v>
      </c>
      <c r="S594" s="168">
        <v>55355</v>
      </c>
      <c r="T594" s="168">
        <v>108</v>
      </c>
      <c r="U594" s="168">
        <v>3558</v>
      </c>
      <c r="V594" s="168">
        <v>938</v>
      </c>
      <c r="W594" s="168">
        <v>14855</v>
      </c>
      <c r="X594" s="168">
        <v>82</v>
      </c>
      <c r="Y594" s="168">
        <v>55355</v>
      </c>
      <c r="Z594" s="168">
        <v>2</v>
      </c>
      <c r="AA594" s="168">
        <v>38</v>
      </c>
      <c r="AB594" s="168">
        <v>89</v>
      </c>
      <c r="AC594" s="168">
        <v>6.2666666666999999</v>
      </c>
      <c r="AD594" s="168">
        <v>21.633333332999999</v>
      </c>
      <c r="AE594" s="168">
        <v>37.166666667000001</v>
      </c>
      <c r="AF594" s="168">
        <v>3558</v>
      </c>
      <c r="AG594" s="168">
        <v>49687</v>
      </c>
      <c r="AH594" s="168">
        <v>15350</v>
      </c>
      <c r="AI594" s="168">
        <v>46061</v>
      </c>
      <c r="AJ594" s="168">
        <v>31206</v>
      </c>
      <c r="AK594" s="8"/>
      <c r="AM594" s="6">
        <f t="shared" si="145"/>
        <v>55355</v>
      </c>
      <c r="AN594" s="4">
        <f t="shared" si="144"/>
        <v>9</v>
      </c>
    </row>
    <row r="595" spans="1:40" x14ac:dyDescent="0.2">
      <c r="A595" s="12" t="str">
        <f t="shared" si="146"/>
        <v>2012-13SEPTEMBERRYA</v>
      </c>
      <c r="B595" s="12">
        <f>VLOOKUP(G595,'Selection Sheet'!$C$17:$E$33, 3, 0)</f>
        <v>3</v>
      </c>
      <c r="C595" s="167" t="s">
        <v>68</v>
      </c>
      <c r="D595" s="167" t="s">
        <v>128</v>
      </c>
      <c r="E595" s="167" t="s">
        <v>118</v>
      </c>
      <c r="F595" s="167" t="s">
        <v>119</v>
      </c>
      <c r="G595" s="167" t="s">
        <v>52</v>
      </c>
      <c r="H595" s="167" t="s">
        <v>51</v>
      </c>
      <c r="I595" s="168" t="s">
        <v>106</v>
      </c>
      <c r="J595" s="168" t="s">
        <v>106</v>
      </c>
      <c r="K595" s="168">
        <v>616</v>
      </c>
      <c r="L595" s="168">
        <v>800</v>
      </c>
      <c r="M595" s="168">
        <v>14.15</v>
      </c>
      <c r="N595" s="168">
        <v>20112</v>
      </c>
      <c r="O595" s="168">
        <v>26634</v>
      </c>
      <c r="P595" s="168">
        <v>26586</v>
      </c>
      <c r="Q595" s="168">
        <v>27434</v>
      </c>
      <c r="R595" s="168">
        <v>692</v>
      </c>
      <c r="S595" s="168">
        <v>75122</v>
      </c>
      <c r="T595" s="168">
        <v>524</v>
      </c>
      <c r="U595" s="168">
        <v>4010</v>
      </c>
      <c r="V595" s="168">
        <v>1001</v>
      </c>
      <c r="W595" s="168">
        <v>20172</v>
      </c>
      <c r="X595" s="168">
        <v>0</v>
      </c>
      <c r="Y595" s="168">
        <v>75122</v>
      </c>
      <c r="Z595" s="168">
        <v>1</v>
      </c>
      <c r="AA595" s="168">
        <v>4</v>
      </c>
      <c r="AB595" s="168">
        <v>52</v>
      </c>
      <c r="AC595" s="168">
        <v>6.05</v>
      </c>
      <c r="AD595" s="168">
        <v>16.28</v>
      </c>
      <c r="AE595" s="168">
        <v>25.38</v>
      </c>
      <c r="AF595" s="168">
        <v>4010</v>
      </c>
      <c r="AG595" s="168">
        <v>61685</v>
      </c>
      <c r="AH595" s="168">
        <v>20451</v>
      </c>
      <c r="AI595" s="168">
        <v>57675</v>
      </c>
      <c r="AJ595" s="168">
        <v>43214</v>
      </c>
      <c r="AK595" s="8"/>
      <c r="AM595" s="6">
        <f t="shared" si="145"/>
        <v>0</v>
      </c>
      <c r="AN595" s="4">
        <f t="shared" si="144"/>
        <v>9</v>
      </c>
    </row>
    <row r="596" spans="1:40" x14ac:dyDescent="0.2">
      <c r="A596" s="12" t="str">
        <f t="shared" si="146"/>
        <v>2012-13SEPTEMBERRYC</v>
      </c>
      <c r="B596" s="12">
        <f>VLOOKUP(G596,'Selection Sheet'!$C$17:$E$33, 3, 0)</f>
        <v>3</v>
      </c>
      <c r="C596" s="167" t="s">
        <v>68</v>
      </c>
      <c r="D596" s="167" t="s">
        <v>128</v>
      </c>
      <c r="E596" s="167" t="s">
        <v>120</v>
      </c>
      <c r="F596" s="167" t="s">
        <v>121</v>
      </c>
      <c r="G596" s="167" t="s">
        <v>27</v>
      </c>
      <c r="H596" s="167" t="s">
        <v>26</v>
      </c>
      <c r="I596" s="168" t="s">
        <v>106</v>
      </c>
      <c r="J596" s="168" t="s">
        <v>106</v>
      </c>
      <c r="K596" s="168">
        <v>769</v>
      </c>
      <c r="L596" s="168">
        <v>1000</v>
      </c>
      <c r="M596" s="168">
        <v>14.870000000000001</v>
      </c>
      <c r="N596" s="168">
        <v>12770</v>
      </c>
      <c r="O596" s="168">
        <v>17623</v>
      </c>
      <c r="P596" s="168">
        <v>17151</v>
      </c>
      <c r="Q596" s="168">
        <v>18485</v>
      </c>
      <c r="R596" s="168">
        <v>641</v>
      </c>
      <c r="S596" s="168">
        <v>78483</v>
      </c>
      <c r="T596" s="168">
        <v>600</v>
      </c>
      <c r="U596" s="168">
        <v>3790</v>
      </c>
      <c r="V596" s="168">
        <v>1743</v>
      </c>
      <c r="W596" s="168">
        <v>20894</v>
      </c>
      <c r="X596" s="168">
        <v>17</v>
      </c>
      <c r="Y596" s="168">
        <v>78483</v>
      </c>
      <c r="Z596" s="168">
        <v>1</v>
      </c>
      <c r="AA596" s="168">
        <v>20</v>
      </c>
      <c r="AB596" s="168">
        <v>70</v>
      </c>
      <c r="AC596" s="168">
        <v>5.1000000000000005</v>
      </c>
      <c r="AD596" s="168">
        <v>19.48</v>
      </c>
      <c r="AE596" s="168">
        <v>30.43</v>
      </c>
      <c r="AF596" s="168">
        <v>3790</v>
      </c>
      <c r="AG596" s="168">
        <v>55399</v>
      </c>
      <c r="AH596" s="168">
        <v>25942</v>
      </c>
      <c r="AI596" s="168">
        <v>56988</v>
      </c>
      <c r="AJ596" s="168">
        <v>35682</v>
      </c>
      <c r="AK596" s="8"/>
      <c r="AM596" s="6">
        <f t="shared" si="145"/>
        <v>78483</v>
      </c>
      <c r="AN596" s="4">
        <f t="shared" si="144"/>
        <v>9</v>
      </c>
    </row>
    <row r="597" spans="1:40" x14ac:dyDescent="0.2">
      <c r="A597" s="12" t="str">
        <f t="shared" si="146"/>
        <v>2012-13SEPTEMBERRYD</v>
      </c>
      <c r="B597" s="12">
        <f>VLOOKUP(G597,'Selection Sheet'!$C$17:$E$33, 3, 0)</f>
        <v>2</v>
      </c>
      <c r="C597" s="167" t="s">
        <v>68</v>
      </c>
      <c r="D597" s="167" t="s">
        <v>128</v>
      </c>
      <c r="E597" s="167" t="s">
        <v>122</v>
      </c>
      <c r="F597" s="167" t="s">
        <v>123</v>
      </c>
      <c r="G597" s="167" t="s">
        <v>48</v>
      </c>
      <c r="H597" s="167" t="s">
        <v>47</v>
      </c>
      <c r="I597" s="168" t="s">
        <v>106</v>
      </c>
      <c r="J597" s="168" t="s">
        <v>106</v>
      </c>
      <c r="K597" s="168">
        <v>364</v>
      </c>
      <c r="L597" s="168">
        <v>484</v>
      </c>
      <c r="M597" s="168">
        <v>14.8</v>
      </c>
      <c r="N597" s="168">
        <v>15045</v>
      </c>
      <c r="O597" s="168">
        <v>19870</v>
      </c>
      <c r="P597" s="168">
        <v>19780</v>
      </c>
      <c r="Q597" s="168">
        <v>20363</v>
      </c>
      <c r="R597" s="168">
        <v>4286</v>
      </c>
      <c r="S597" s="168">
        <v>53177</v>
      </c>
      <c r="T597" s="168">
        <v>611</v>
      </c>
      <c r="U597" s="168">
        <v>4646</v>
      </c>
      <c r="V597" s="168">
        <v>688</v>
      </c>
      <c r="W597" s="168">
        <v>15135</v>
      </c>
      <c r="X597" s="168">
        <v>0</v>
      </c>
      <c r="Y597" s="168">
        <v>53177</v>
      </c>
      <c r="Z597" s="168">
        <v>3</v>
      </c>
      <c r="AA597" s="168">
        <v>53</v>
      </c>
      <c r="AB597" s="168">
        <v>94</v>
      </c>
      <c r="AC597" s="168">
        <v>5.7700000000000005</v>
      </c>
      <c r="AD597" s="168">
        <v>18.5</v>
      </c>
      <c r="AE597" s="168">
        <v>29.23</v>
      </c>
      <c r="AF597" s="168">
        <v>4646</v>
      </c>
      <c r="AG597" s="168">
        <v>46405</v>
      </c>
      <c r="AH597" s="168">
        <v>17139</v>
      </c>
      <c r="AI597" s="168">
        <v>41759</v>
      </c>
      <c r="AJ597" s="168">
        <v>33085</v>
      </c>
      <c r="AK597" s="8"/>
      <c r="AM597" s="6">
        <f t="shared" si="145"/>
        <v>0</v>
      </c>
      <c r="AN597" s="4">
        <f t="shared" si="144"/>
        <v>9</v>
      </c>
    </row>
    <row r="598" spans="1:40" x14ac:dyDescent="0.2">
      <c r="A598" s="12" t="str">
        <f t="shared" si="146"/>
        <v>2012-13SEPTEMBERRYE</v>
      </c>
      <c r="B598" s="12">
        <f>VLOOKUP(G598,'Selection Sheet'!$C$17:$E$33, 3, 0)</f>
        <v>2</v>
      </c>
      <c r="C598" s="167" t="s">
        <v>68</v>
      </c>
      <c r="D598" s="167" t="s">
        <v>128</v>
      </c>
      <c r="E598" s="167" t="s">
        <v>104</v>
      </c>
      <c r="F598" s="167" t="s">
        <v>105</v>
      </c>
      <c r="G598" s="167" t="s">
        <v>46</v>
      </c>
      <c r="H598" s="167" t="s">
        <v>45</v>
      </c>
      <c r="I598" s="168" t="s">
        <v>106</v>
      </c>
      <c r="J598" s="168" t="s">
        <v>106</v>
      </c>
      <c r="K598" s="168">
        <v>588</v>
      </c>
      <c r="L598" s="168">
        <v>716</v>
      </c>
      <c r="M598" s="168">
        <v>13.01</v>
      </c>
      <c r="N598" s="168">
        <v>6488</v>
      </c>
      <c r="O598" s="168">
        <v>8338</v>
      </c>
      <c r="P598" s="168">
        <v>8681</v>
      </c>
      <c r="Q598" s="168">
        <v>9048</v>
      </c>
      <c r="R598" s="168">
        <v>672</v>
      </c>
      <c r="S598" s="168">
        <v>36594</v>
      </c>
      <c r="T598" s="168">
        <v>256</v>
      </c>
      <c r="U598" s="168">
        <v>1491</v>
      </c>
      <c r="V598" s="168">
        <v>934</v>
      </c>
      <c r="W598" s="168">
        <v>12826</v>
      </c>
      <c r="X598" s="168">
        <v>1471</v>
      </c>
      <c r="Y598" s="168">
        <v>36594</v>
      </c>
      <c r="Z598" s="168">
        <v>3</v>
      </c>
      <c r="AA598" s="168">
        <v>63</v>
      </c>
      <c r="AB598" s="168">
        <v>134</v>
      </c>
      <c r="AC598" s="168">
        <v>5.82</v>
      </c>
      <c r="AD598" s="168">
        <v>17.8</v>
      </c>
      <c r="AE598" s="168">
        <v>28.53</v>
      </c>
      <c r="AF598" s="168">
        <v>1491</v>
      </c>
      <c r="AG598" s="168">
        <v>33334</v>
      </c>
      <c r="AH598" s="168">
        <v>12922</v>
      </c>
      <c r="AI598" s="168">
        <v>31843</v>
      </c>
      <c r="AJ598" s="168">
        <v>18926</v>
      </c>
      <c r="AK598" s="8"/>
      <c r="AM598" s="6">
        <f t="shared" si="145"/>
        <v>36594</v>
      </c>
      <c r="AN598" s="4">
        <f t="shared" si="144"/>
        <v>9</v>
      </c>
    </row>
    <row r="599" spans="1:40" x14ac:dyDescent="0.2">
      <c r="A599" s="12" t="str">
        <f t="shared" si="146"/>
        <v>2012-13SEPTEMBERRYF</v>
      </c>
      <c r="B599" s="12">
        <f>VLOOKUP(G599,'Selection Sheet'!$C$17:$E$33, 3, 0)</f>
        <v>2</v>
      </c>
      <c r="C599" s="167" t="s">
        <v>68</v>
      </c>
      <c r="D599" s="167" t="s">
        <v>128</v>
      </c>
      <c r="E599" s="167" t="s">
        <v>109</v>
      </c>
      <c r="F599" s="167" t="s">
        <v>31</v>
      </c>
      <c r="G599" s="167" t="s">
        <v>50</v>
      </c>
      <c r="H599" s="167" t="s">
        <v>49</v>
      </c>
      <c r="I599" s="168" t="s">
        <v>106</v>
      </c>
      <c r="J599" s="168" t="s">
        <v>106</v>
      </c>
      <c r="K599" s="168">
        <v>162</v>
      </c>
      <c r="L599" s="168">
        <v>227</v>
      </c>
      <c r="M599" s="168">
        <v>15.1</v>
      </c>
      <c r="N599" s="168">
        <v>8942</v>
      </c>
      <c r="O599" s="168">
        <v>11623</v>
      </c>
      <c r="P599" s="168">
        <v>11201</v>
      </c>
      <c r="Q599" s="168">
        <v>11741</v>
      </c>
      <c r="R599" s="168">
        <v>480</v>
      </c>
      <c r="S599" s="168">
        <v>42203</v>
      </c>
      <c r="T599" s="168">
        <v>282</v>
      </c>
      <c r="U599" s="168">
        <v>1711</v>
      </c>
      <c r="V599" s="168">
        <v>899</v>
      </c>
      <c r="W599" s="168">
        <v>13350</v>
      </c>
      <c r="X599" s="168">
        <v>0</v>
      </c>
      <c r="Y599" s="168">
        <v>42203</v>
      </c>
      <c r="Z599" s="168">
        <v>2</v>
      </c>
      <c r="AA599" s="168">
        <v>27</v>
      </c>
      <c r="AB599" s="168">
        <v>69</v>
      </c>
      <c r="AC599" s="168">
        <v>5.7</v>
      </c>
      <c r="AD599" s="168">
        <v>19.8</v>
      </c>
      <c r="AE599" s="168">
        <v>32.700000000000003</v>
      </c>
      <c r="AF599" s="168">
        <v>1711</v>
      </c>
      <c r="AG599" s="168">
        <v>30607</v>
      </c>
      <c r="AH599" s="168">
        <v>14540</v>
      </c>
      <c r="AI599" s="168">
        <v>28576</v>
      </c>
      <c r="AJ599" s="168">
        <v>21749</v>
      </c>
      <c r="AK599" s="8"/>
      <c r="AM599" s="6">
        <f t="shared" si="145"/>
        <v>0</v>
      </c>
      <c r="AN599" s="4">
        <f t="shared" si="144"/>
        <v>9</v>
      </c>
    </row>
    <row r="600" spans="1:40" x14ac:dyDescent="0.2">
      <c r="A600" s="12" t="str">
        <f t="shared" si="146"/>
        <v>2013-14APRILR1F</v>
      </c>
      <c r="B600" s="12">
        <f>VLOOKUP(G600,'Selection Sheet'!$C$17:$E$33, 3, 0)</f>
        <v>2</v>
      </c>
      <c r="C600" s="167" t="s">
        <v>69</v>
      </c>
      <c r="D600" s="167" t="s">
        <v>103</v>
      </c>
      <c r="E600" s="167" t="s">
        <v>135</v>
      </c>
      <c r="F600" s="167" t="s">
        <v>36</v>
      </c>
      <c r="G600" s="167" t="s">
        <v>35</v>
      </c>
      <c r="H600" s="167" t="s">
        <v>34</v>
      </c>
      <c r="I600" s="168" t="s">
        <v>106</v>
      </c>
      <c r="J600" s="168" t="s">
        <v>106</v>
      </c>
      <c r="K600" s="168">
        <v>12</v>
      </c>
      <c r="L600" s="168">
        <v>16</v>
      </c>
      <c r="M600" s="168">
        <v>9.2000000000000011</v>
      </c>
      <c r="N600" s="168">
        <v>451</v>
      </c>
      <c r="O600" s="168">
        <v>578</v>
      </c>
      <c r="P600" s="168">
        <v>578</v>
      </c>
      <c r="Q600" s="168">
        <v>594</v>
      </c>
      <c r="R600" s="168">
        <v>22</v>
      </c>
      <c r="S600" s="168">
        <v>1877</v>
      </c>
      <c r="T600" s="168">
        <v>7</v>
      </c>
      <c r="U600" s="168">
        <v>144</v>
      </c>
      <c r="V600" s="168">
        <v>16</v>
      </c>
      <c r="W600" s="168">
        <v>447</v>
      </c>
      <c r="X600" s="168">
        <v>14</v>
      </c>
      <c r="Y600" s="168">
        <v>1877</v>
      </c>
      <c r="Z600" s="168">
        <v>1</v>
      </c>
      <c r="AA600" s="168">
        <v>6</v>
      </c>
      <c r="AB600" s="168">
        <v>15</v>
      </c>
      <c r="AC600" s="168">
        <v>5.46</v>
      </c>
      <c r="AD600" s="168">
        <v>17.25</v>
      </c>
      <c r="AE600" s="168">
        <v>24.82</v>
      </c>
      <c r="AF600" s="168">
        <v>144</v>
      </c>
      <c r="AG600" s="168">
        <v>1655</v>
      </c>
      <c r="AH600" s="168">
        <v>695</v>
      </c>
      <c r="AI600" s="168">
        <v>1511</v>
      </c>
      <c r="AJ600" s="168">
        <v>1111</v>
      </c>
      <c r="AK600" s="8"/>
      <c r="AL600" s="8"/>
      <c r="AM600" s="6">
        <f t="shared" si="145"/>
        <v>1877</v>
      </c>
      <c r="AN600" s="4">
        <f t="shared" si="144"/>
        <v>4</v>
      </c>
    </row>
    <row r="601" spans="1:40" x14ac:dyDescent="0.2">
      <c r="A601" s="12" t="str">
        <f t="shared" si="146"/>
        <v>2013-14APRILRRU</v>
      </c>
      <c r="B601" s="12">
        <f>VLOOKUP(G601,'Selection Sheet'!$C$17:$E$33, 3, 0)</f>
        <v>4</v>
      </c>
      <c r="C601" s="167" t="s">
        <v>69</v>
      </c>
      <c r="D601" s="167" t="s">
        <v>103</v>
      </c>
      <c r="E601" s="167" t="s">
        <v>136</v>
      </c>
      <c r="F601" s="167" t="s">
        <v>39</v>
      </c>
      <c r="G601" s="167" t="s">
        <v>38</v>
      </c>
      <c r="H601" s="167" t="s">
        <v>37</v>
      </c>
      <c r="I601" s="168" t="s">
        <v>106</v>
      </c>
      <c r="J601" s="168" t="s">
        <v>106</v>
      </c>
      <c r="K601" s="168">
        <v>930</v>
      </c>
      <c r="L601" s="168">
        <v>1190</v>
      </c>
      <c r="M601" s="168">
        <v>15.6</v>
      </c>
      <c r="N601" s="168">
        <v>28137</v>
      </c>
      <c r="O601" s="168">
        <v>36974</v>
      </c>
      <c r="P601" s="168">
        <v>37252</v>
      </c>
      <c r="Q601" s="168">
        <v>37987</v>
      </c>
      <c r="R601" s="168">
        <v>20</v>
      </c>
      <c r="S601" s="168">
        <v>131817</v>
      </c>
      <c r="T601" s="168">
        <v>191</v>
      </c>
      <c r="U601" s="168">
        <v>5882</v>
      </c>
      <c r="V601" s="168">
        <v>1003</v>
      </c>
      <c r="W601" s="168">
        <v>14666</v>
      </c>
      <c r="X601" s="168">
        <v>3178</v>
      </c>
      <c r="Y601" s="168">
        <v>131817</v>
      </c>
      <c r="Z601" s="168">
        <v>0</v>
      </c>
      <c r="AA601" s="168">
        <v>1</v>
      </c>
      <c r="AB601" s="168">
        <v>14</v>
      </c>
      <c r="AC601" s="168">
        <v>5.9</v>
      </c>
      <c r="AD601" s="168">
        <v>14.200000000000001</v>
      </c>
      <c r="AE601" s="168">
        <v>22.2</v>
      </c>
      <c r="AF601" s="168">
        <v>5882</v>
      </c>
      <c r="AG601" s="168">
        <v>95895</v>
      </c>
      <c r="AH601" s="168">
        <v>27115</v>
      </c>
      <c r="AI601" s="168">
        <v>90013</v>
      </c>
      <c r="AJ601" s="168">
        <v>69665</v>
      </c>
      <c r="AK601" s="8"/>
      <c r="AL601" s="8"/>
      <c r="AM601" s="6">
        <f t="shared" si="145"/>
        <v>131817</v>
      </c>
      <c r="AN601" s="4">
        <f t="shared" si="144"/>
        <v>4</v>
      </c>
    </row>
    <row r="602" spans="1:40" x14ac:dyDescent="0.2">
      <c r="A602" s="12" t="str">
        <f t="shared" si="146"/>
        <v>2013-14APRILRX6</v>
      </c>
      <c r="B602" s="12">
        <f>VLOOKUP(G602,'Selection Sheet'!$C$17:$E$33, 3, 0)</f>
        <v>1</v>
      </c>
      <c r="C602" s="167" t="s">
        <v>69</v>
      </c>
      <c r="D602" s="167" t="s">
        <v>103</v>
      </c>
      <c r="E602" s="167" t="s">
        <v>137</v>
      </c>
      <c r="F602" s="167" t="s">
        <v>42</v>
      </c>
      <c r="G602" s="167" t="s">
        <v>41</v>
      </c>
      <c r="H602" s="167" t="s">
        <v>40</v>
      </c>
      <c r="I602" s="168" t="s">
        <v>106</v>
      </c>
      <c r="J602" s="168" t="s">
        <v>106</v>
      </c>
      <c r="K602" s="168">
        <v>225</v>
      </c>
      <c r="L602" s="168">
        <v>292</v>
      </c>
      <c r="M602" s="168">
        <v>13.32</v>
      </c>
      <c r="N602" s="168">
        <v>10802</v>
      </c>
      <c r="O602" s="168">
        <v>13422</v>
      </c>
      <c r="P602" s="168">
        <v>13305</v>
      </c>
      <c r="Q602" s="168">
        <v>13688</v>
      </c>
      <c r="R602" s="168">
        <v>869</v>
      </c>
      <c r="S602" s="168">
        <v>36648</v>
      </c>
      <c r="T602" s="168">
        <v>167</v>
      </c>
      <c r="U602" s="168">
        <v>1067</v>
      </c>
      <c r="V602" s="168">
        <v>229</v>
      </c>
      <c r="W602" s="168">
        <v>4791</v>
      </c>
      <c r="X602" s="168">
        <v>0</v>
      </c>
      <c r="Y602" s="168">
        <v>36648</v>
      </c>
      <c r="Z602" s="168">
        <v>1</v>
      </c>
      <c r="AA602" s="168">
        <v>40</v>
      </c>
      <c r="AB602" s="168">
        <v>55</v>
      </c>
      <c r="AC602" s="168">
        <v>5.75</v>
      </c>
      <c r="AD602" s="168">
        <v>16.830000000000002</v>
      </c>
      <c r="AE602" s="168">
        <v>26.93</v>
      </c>
      <c r="AF602" s="168">
        <v>1067</v>
      </c>
      <c r="AG602" s="168">
        <v>22504</v>
      </c>
      <c r="AH602" s="168">
        <v>8049</v>
      </c>
      <c r="AI602" s="168">
        <v>27306</v>
      </c>
      <c r="AJ602" s="168">
        <v>20707</v>
      </c>
      <c r="AK602" s="8"/>
      <c r="AL602" s="8"/>
      <c r="AM602" s="6">
        <f t="shared" si="145"/>
        <v>0</v>
      </c>
      <c r="AN602" s="4">
        <f t="shared" si="144"/>
        <v>4</v>
      </c>
    </row>
    <row r="603" spans="1:40" x14ac:dyDescent="0.2">
      <c r="A603" s="12" t="str">
        <f t="shared" si="146"/>
        <v>2013-14APRILRX7</v>
      </c>
      <c r="B603" s="12">
        <f>VLOOKUP(G603,'Selection Sheet'!$C$17:$E$33, 3, 0)</f>
        <v>1</v>
      </c>
      <c r="C603" s="167" t="s">
        <v>69</v>
      </c>
      <c r="D603" s="167" t="s">
        <v>103</v>
      </c>
      <c r="E603" s="167" t="s">
        <v>137</v>
      </c>
      <c r="F603" s="167" t="s">
        <v>42</v>
      </c>
      <c r="G603" s="167" t="s">
        <v>44</v>
      </c>
      <c r="H603" s="167" t="s">
        <v>43</v>
      </c>
      <c r="I603" s="168" t="s">
        <v>106</v>
      </c>
      <c r="J603" s="168" t="s">
        <v>106</v>
      </c>
      <c r="K603" s="168">
        <v>2103</v>
      </c>
      <c r="L603" s="168">
        <v>2778</v>
      </c>
      <c r="M603" s="168">
        <v>14</v>
      </c>
      <c r="N603" s="168">
        <v>23544</v>
      </c>
      <c r="O603" s="168">
        <v>29951</v>
      </c>
      <c r="P603" s="168">
        <v>31404</v>
      </c>
      <c r="Q603" s="168">
        <v>32652</v>
      </c>
      <c r="R603" s="168">
        <v>1309</v>
      </c>
      <c r="S603" s="168">
        <v>99736</v>
      </c>
      <c r="T603" s="168">
        <v>684</v>
      </c>
      <c r="U603" s="168">
        <v>2358</v>
      </c>
      <c r="V603" s="168">
        <v>850</v>
      </c>
      <c r="W603" s="168">
        <v>12810</v>
      </c>
      <c r="X603" s="168">
        <v>0</v>
      </c>
      <c r="Y603" s="168">
        <v>99736</v>
      </c>
      <c r="Z603" s="168">
        <v>1</v>
      </c>
      <c r="AA603" s="168">
        <v>5</v>
      </c>
      <c r="AB603" s="168">
        <v>34</v>
      </c>
      <c r="AC603" s="168">
        <v>5.82</v>
      </c>
      <c r="AD603" s="168">
        <v>17.37</v>
      </c>
      <c r="AE603" s="168">
        <v>37.550000000000004</v>
      </c>
      <c r="AF603" s="168">
        <v>2358</v>
      </c>
      <c r="AG603" s="168">
        <v>66186</v>
      </c>
      <c r="AH603" s="168">
        <v>16004</v>
      </c>
      <c r="AI603" s="168">
        <v>68572</v>
      </c>
      <c r="AJ603" s="168">
        <v>61692</v>
      </c>
      <c r="AK603" s="8"/>
      <c r="AL603" s="8"/>
      <c r="AM603" s="6">
        <f t="shared" si="145"/>
        <v>0</v>
      </c>
      <c r="AN603" s="4">
        <f t="shared" si="144"/>
        <v>4</v>
      </c>
    </row>
    <row r="604" spans="1:40" x14ac:dyDescent="0.2">
      <c r="A604" s="12" t="str">
        <f t="shared" si="146"/>
        <v>2013-14APRILRX8</v>
      </c>
      <c r="B604" s="12">
        <f>VLOOKUP(G604,'Selection Sheet'!$C$17:$E$33, 3, 0)</f>
        <v>1</v>
      </c>
      <c r="C604" s="167" t="s">
        <v>69</v>
      </c>
      <c r="D604" s="167" t="s">
        <v>103</v>
      </c>
      <c r="E604" s="167" t="s">
        <v>137</v>
      </c>
      <c r="F604" s="167" t="s">
        <v>42</v>
      </c>
      <c r="G604" s="167" t="s">
        <v>54</v>
      </c>
      <c r="H604" s="167" t="s">
        <v>53</v>
      </c>
      <c r="I604" s="168" t="s">
        <v>106</v>
      </c>
      <c r="J604" s="168" t="s">
        <v>106</v>
      </c>
      <c r="K604" s="168">
        <v>1026</v>
      </c>
      <c r="L604" s="168">
        <v>1363</v>
      </c>
      <c r="M604" s="168">
        <v>13.02</v>
      </c>
      <c r="N604" s="168">
        <v>15851</v>
      </c>
      <c r="O604" s="168">
        <v>20312</v>
      </c>
      <c r="P604" s="168">
        <v>21108</v>
      </c>
      <c r="Q604" s="168">
        <v>21622</v>
      </c>
      <c r="R604" s="168">
        <v>408</v>
      </c>
      <c r="S604" s="168">
        <v>59222</v>
      </c>
      <c r="T604" s="168">
        <v>267</v>
      </c>
      <c r="U604" s="168">
        <v>2376</v>
      </c>
      <c r="V604" s="168">
        <v>554</v>
      </c>
      <c r="W604" s="168">
        <v>10424</v>
      </c>
      <c r="X604" s="168">
        <v>1310</v>
      </c>
      <c r="Y604" s="168">
        <v>59222</v>
      </c>
      <c r="Z604" s="168">
        <v>1</v>
      </c>
      <c r="AA604" s="168">
        <v>21</v>
      </c>
      <c r="AB604" s="168">
        <v>66</v>
      </c>
      <c r="AC604" s="168">
        <v>5.3</v>
      </c>
      <c r="AD604" s="168">
        <v>13.18</v>
      </c>
      <c r="AE604" s="168">
        <v>19.63</v>
      </c>
      <c r="AF604" s="168">
        <v>2376</v>
      </c>
      <c r="AG604" s="168">
        <v>46275</v>
      </c>
      <c r="AH604" s="168">
        <v>12339</v>
      </c>
      <c r="AI604" s="168">
        <v>43755</v>
      </c>
      <c r="AJ604" s="168">
        <v>38311</v>
      </c>
      <c r="AK604" s="8"/>
      <c r="AL604" s="8"/>
      <c r="AM604" s="6">
        <f t="shared" si="145"/>
        <v>59222</v>
      </c>
      <c r="AN604" s="4">
        <f t="shared" si="144"/>
        <v>4</v>
      </c>
    </row>
    <row r="605" spans="1:40" x14ac:dyDescent="0.2">
      <c r="A605" s="12" t="str">
        <f t="shared" si="146"/>
        <v>2013-14APRILRX9</v>
      </c>
      <c r="B605" s="12">
        <f>VLOOKUP(G605,'Selection Sheet'!$C$17:$E$33, 3, 0)</f>
        <v>3</v>
      </c>
      <c r="C605" s="167" t="s">
        <v>69</v>
      </c>
      <c r="D605" s="167" t="s">
        <v>103</v>
      </c>
      <c r="E605" s="167" t="s">
        <v>138</v>
      </c>
      <c r="F605" s="167" t="s">
        <v>25</v>
      </c>
      <c r="G605" s="167" t="s">
        <v>24</v>
      </c>
      <c r="H605" s="167" t="s">
        <v>23</v>
      </c>
      <c r="I605" s="168" t="s">
        <v>106</v>
      </c>
      <c r="J605" s="168" t="s">
        <v>106</v>
      </c>
      <c r="K605" s="168">
        <v>1324</v>
      </c>
      <c r="L605" s="168">
        <v>1860</v>
      </c>
      <c r="M605" s="168">
        <v>16.28</v>
      </c>
      <c r="N605" s="168">
        <v>13762</v>
      </c>
      <c r="O605" s="168">
        <v>18251</v>
      </c>
      <c r="P605" s="168">
        <v>18690</v>
      </c>
      <c r="Q605" s="168">
        <v>20082</v>
      </c>
      <c r="R605" s="168">
        <v>2218</v>
      </c>
      <c r="S605" s="168">
        <v>64980</v>
      </c>
      <c r="T605" s="168">
        <v>119</v>
      </c>
      <c r="U605" s="168">
        <v>2055</v>
      </c>
      <c r="V605" s="168">
        <v>909</v>
      </c>
      <c r="W605" s="168">
        <v>14813</v>
      </c>
      <c r="X605" s="168">
        <v>79</v>
      </c>
      <c r="Y605" s="168">
        <v>64980</v>
      </c>
      <c r="Z605" s="168">
        <v>2</v>
      </c>
      <c r="AA605" s="168">
        <v>7</v>
      </c>
      <c r="AB605" s="168">
        <v>56</v>
      </c>
      <c r="AC605" s="168">
        <v>6.43</v>
      </c>
      <c r="AD605" s="168">
        <v>20.5</v>
      </c>
      <c r="AE605" s="168">
        <v>33.57</v>
      </c>
      <c r="AF605" s="168">
        <v>2055</v>
      </c>
      <c r="AG605" s="168">
        <v>48895</v>
      </c>
      <c r="AH605" s="168">
        <v>15394</v>
      </c>
      <c r="AI605" s="168">
        <v>46797</v>
      </c>
      <c r="AJ605" s="168">
        <v>31984</v>
      </c>
      <c r="AK605" s="8"/>
      <c r="AL605" s="8"/>
      <c r="AM605" s="6">
        <f t="shared" si="145"/>
        <v>64980</v>
      </c>
      <c r="AN605" s="4">
        <f t="shared" si="144"/>
        <v>4</v>
      </c>
    </row>
    <row r="606" spans="1:40" x14ac:dyDescent="0.2">
      <c r="A606" s="12" t="str">
        <f t="shared" si="146"/>
        <v>2013-14APRILRYA</v>
      </c>
      <c r="B606" s="12">
        <f>VLOOKUP(G606,'Selection Sheet'!$C$17:$E$33, 3, 0)</f>
        <v>3</v>
      </c>
      <c r="C606" s="167" t="s">
        <v>69</v>
      </c>
      <c r="D606" s="167" t="s">
        <v>103</v>
      </c>
      <c r="E606" s="167" t="s">
        <v>138</v>
      </c>
      <c r="F606" s="167" t="s">
        <v>25</v>
      </c>
      <c r="G606" s="167" t="s">
        <v>52</v>
      </c>
      <c r="H606" s="167" t="s">
        <v>51</v>
      </c>
      <c r="I606" s="168" t="s">
        <v>106</v>
      </c>
      <c r="J606" s="168" t="s">
        <v>106</v>
      </c>
      <c r="K606" s="168">
        <v>487</v>
      </c>
      <c r="L606" s="168">
        <v>600</v>
      </c>
      <c r="M606" s="168">
        <v>10.88</v>
      </c>
      <c r="N606" s="168">
        <v>21405</v>
      </c>
      <c r="O606" s="168">
        <v>29152</v>
      </c>
      <c r="P606" s="168">
        <v>28959</v>
      </c>
      <c r="Q606" s="168">
        <v>29752</v>
      </c>
      <c r="R606" s="168">
        <v>630</v>
      </c>
      <c r="S606" s="168">
        <v>79660</v>
      </c>
      <c r="T606" s="168">
        <v>718</v>
      </c>
      <c r="U606" s="168">
        <v>4457</v>
      </c>
      <c r="V606" s="168">
        <v>1999</v>
      </c>
      <c r="W606" s="168">
        <v>23208</v>
      </c>
      <c r="X606" s="168">
        <v>0</v>
      </c>
      <c r="Y606" s="168">
        <v>79660</v>
      </c>
      <c r="Z606" s="168">
        <v>1</v>
      </c>
      <c r="AA606" s="168">
        <v>3</v>
      </c>
      <c r="AB606" s="168">
        <v>51</v>
      </c>
      <c r="AC606" s="168">
        <v>6.18</v>
      </c>
      <c r="AD606" s="168">
        <v>15.97</v>
      </c>
      <c r="AE606" s="168">
        <v>24.330000000000002</v>
      </c>
      <c r="AF606" s="168">
        <v>4457</v>
      </c>
      <c r="AG606" s="168">
        <v>61877</v>
      </c>
      <c r="AH606" s="168">
        <v>23490</v>
      </c>
      <c r="AI606" s="168">
        <v>61033</v>
      </c>
      <c r="AJ606" s="168">
        <v>42810</v>
      </c>
      <c r="AK606" s="8"/>
      <c r="AL606" s="8"/>
      <c r="AM606" s="6">
        <f t="shared" si="145"/>
        <v>0</v>
      </c>
      <c r="AN606" s="4">
        <f t="shared" si="144"/>
        <v>4</v>
      </c>
    </row>
    <row r="607" spans="1:40" x14ac:dyDescent="0.2">
      <c r="A607" s="12" t="str">
        <f t="shared" si="146"/>
        <v>2013-14APRILRYC</v>
      </c>
      <c r="B607" s="12">
        <f>VLOOKUP(G607,'Selection Sheet'!$C$17:$E$33, 3, 0)</f>
        <v>3</v>
      </c>
      <c r="C607" s="167" t="s">
        <v>69</v>
      </c>
      <c r="D607" s="167" t="s">
        <v>103</v>
      </c>
      <c r="E607" s="167" t="s">
        <v>138</v>
      </c>
      <c r="F607" s="167" t="s">
        <v>25</v>
      </c>
      <c r="G607" s="167" t="s">
        <v>27</v>
      </c>
      <c r="H607" s="167" t="s">
        <v>26</v>
      </c>
      <c r="I607" s="168" t="s">
        <v>106</v>
      </c>
      <c r="J607" s="168" t="s">
        <v>106</v>
      </c>
      <c r="K607" s="168">
        <v>741</v>
      </c>
      <c r="L607" s="168">
        <v>978</v>
      </c>
      <c r="M607" s="168">
        <v>14.5</v>
      </c>
      <c r="N607" s="168">
        <v>14587</v>
      </c>
      <c r="O607" s="168">
        <v>20083</v>
      </c>
      <c r="P607" s="168">
        <v>19682</v>
      </c>
      <c r="Q607" s="168">
        <v>20966</v>
      </c>
      <c r="R607" s="168">
        <v>384</v>
      </c>
      <c r="S607" s="168">
        <v>72344</v>
      </c>
      <c r="T607" s="168">
        <v>348</v>
      </c>
      <c r="U607" s="168">
        <v>3495</v>
      </c>
      <c r="V607" s="168">
        <v>1033</v>
      </c>
      <c r="W607" s="168">
        <v>18904</v>
      </c>
      <c r="X607" s="168">
        <v>14</v>
      </c>
      <c r="Y607" s="168">
        <v>72344</v>
      </c>
      <c r="Z607" s="168">
        <v>1</v>
      </c>
      <c r="AA607" s="168">
        <v>5</v>
      </c>
      <c r="AB607" s="168">
        <v>54</v>
      </c>
      <c r="AC607" s="168">
        <v>6.22</v>
      </c>
      <c r="AD607" s="168">
        <v>20.25</v>
      </c>
      <c r="AE607" s="168">
        <v>32.619999999999997</v>
      </c>
      <c r="AF607" s="168">
        <v>3495</v>
      </c>
      <c r="AG607" s="168">
        <v>48488</v>
      </c>
      <c r="AH607" s="168">
        <v>22539</v>
      </c>
      <c r="AI607" s="168">
        <v>50204</v>
      </c>
      <c r="AJ607" s="168">
        <v>32914</v>
      </c>
      <c r="AK607" s="8"/>
      <c r="AL607" s="8"/>
      <c r="AM607" s="6">
        <f t="shared" si="145"/>
        <v>72344</v>
      </c>
      <c r="AN607" s="4">
        <f t="shared" si="144"/>
        <v>4</v>
      </c>
    </row>
    <row r="608" spans="1:40" x14ac:dyDescent="0.2">
      <c r="A608" s="12" t="str">
        <f t="shared" si="146"/>
        <v>2013-14APRILRYD</v>
      </c>
      <c r="B608" s="12">
        <f>VLOOKUP(G608,'Selection Sheet'!$C$17:$E$33, 3, 0)</f>
        <v>2</v>
      </c>
      <c r="C608" s="167" t="s">
        <v>69</v>
      </c>
      <c r="D608" s="167" t="s">
        <v>103</v>
      </c>
      <c r="E608" s="167" t="s">
        <v>135</v>
      </c>
      <c r="F608" s="167" t="s">
        <v>36</v>
      </c>
      <c r="G608" s="167" t="s">
        <v>48</v>
      </c>
      <c r="H608" s="167" t="s">
        <v>47</v>
      </c>
      <c r="I608" s="168" t="s">
        <v>106</v>
      </c>
      <c r="J608" s="168" t="s">
        <v>106</v>
      </c>
      <c r="K608" s="168">
        <v>356</v>
      </c>
      <c r="L608" s="168">
        <v>471</v>
      </c>
      <c r="M608" s="168">
        <v>14.200000000000001</v>
      </c>
      <c r="N608" s="168">
        <v>15526</v>
      </c>
      <c r="O608" s="168">
        <v>21427</v>
      </c>
      <c r="P608" s="168">
        <v>21194</v>
      </c>
      <c r="Q608" s="168">
        <v>21898</v>
      </c>
      <c r="R608" s="168">
        <v>867</v>
      </c>
      <c r="S608" s="168">
        <v>49537</v>
      </c>
      <c r="T608" s="168">
        <v>596</v>
      </c>
      <c r="U608" s="168">
        <v>5842</v>
      </c>
      <c r="V608" s="168">
        <v>724</v>
      </c>
      <c r="W608" s="168">
        <v>16802</v>
      </c>
      <c r="X608" s="168">
        <v>0</v>
      </c>
      <c r="Y608" s="168">
        <v>49537</v>
      </c>
      <c r="Z608" s="168">
        <v>3</v>
      </c>
      <c r="AA608" s="168">
        <v>34</v>
      </c>
      <c r="AB608" s="168">
        <v>78</v>
      </c>
      <c r="AC608" s="168">
        <v>5.88</v>
      </c>
      <c r="AD608" s="168">
        <v>18.3</v>
      </c>
      <c r="AE608" s="168">
        <v>28.48</v>
      </c>
      <c r="AF608" s="168">
        <v>5842</v>
      </c>
      <c r="AG608" s="168">
        <v>50924</v>
      </c>
      <c r="AH608" s="168">
        <v>18811</v>
      </c>
      <c r="AI608" s="168">
        <v>45082</v>
      </c>
      <c r="AJ608" s="168">
        <v>34577</v>
      </c>
      <c r="AK608" s="8"/>
      <c r="AL608" s="8"/>
      <c r="AM608" s="6">
        <f t="shared" si="145"/>
        <v>0</v>
      </c>
      <c r="AN608" s="4">
        <f t="shared" si="144"/>
        <v>4</v>
      </c>
    </row>
    <row r="609" spans="1:40" x14ac:dyDescent="0.2">
      <c r="A609" s="12" t="str">
        <f t="shared" si="146"/>
        <v>2013-14APRILRYE</v>
      </c>
      <c r="B609" s="12">
        <f>VLOOKUP(G609,'Selection Sheet'!$C$17:$E$33, 3, 0)</f>
        <v>2</v>
      </c>
      <c r="C609" s="167" t="s">
        <v>69</v>
      </c>
      <c r="D609" s="167" t="s">
        <v>103</v>
      </c>
      <c r="E609" s="167" t="s">
        <v>135</v>
      </c>
      <c r="F609" s="167" t="s">
        <v>36</v>
      </c>
      <c r="G609" s="167" t="s">
        <v>46</v>
      </c>
      <c r="H609" s="167" t="s">
        <v>45</v>
      </c>
      <c r="I609" s="168" t="s">
        <v>106</v>
      </c>
      <c r="J609" s="168" t="s">
        <v>106</v>
      </c>
      <c r="K609" s="168">
        <v>534</v>
      </c>
      <c r="L609" s="168">
        <v>660</v>
      </c>
      <c r="M609" s="168">
        <v>12.97</v>
      </c>
      <c r="N609" s="168">
        <v>7369</v>
      </c>
      <c r="O609" s="168">
        <v>9561</v>
      </c>
      <c r="P609" s="168">
        <v>9793</v>
      </c>
      <c r="Q609" s="168">
        <v>10213</v>
      </c>
      <c r="R609" s="168">
        <v>93</v>
      </c>
      <c r="S609" s="168">
        <v>34015</v>
      </c>
      <c r="T609" s="168">
        <v>296</v>
      </c>
      <c r="U609" s="168">
        <v>1448</v>
      </c>
      <c r="V609" s="168">
        <v>982</v>
      </c>
      <c r="W609" s="168">
        <v>14322</v>
      </c>
      <c r="X609" s="168">
        <v>4606</v>
      </c>
      <c r="Y609" s="168">
        <v>34015</v>
      </c>
      <c r="Z609" s="168">
        <v>1</v>
      </c>
      <c r="AA609" s="168">
        <v>5</v>
      </c>
      <c r="AB609" s="168">
        <v>39</v>
      </c>
      <c r="AC609" s="168">
        <v>5.88</v>
      </c>
      <c r="AD609" s="168">
        <v>17.8</v>
      </c>
      <c r="AE609" s="168">
        <v>30.63</v>
      </c>
      <c r="AF609" s="168">
        <v>1448</v>
      </c>
      <c r="AG609" s="168">
        <v>35888</v>
      </c>
      <c r="AH609" s="168">
        <v>14444</v>
      </c>
      <c r="AI609" s="168">
        <v>34440</v>
      </c>
      <c r="AJ609" s="168">
        <v>20006</v>
      </c>
      <c r="AK609" s="8"/>
      <c r="AL609" s="8"/>
      <c r="AM609" s="6">
        <f t="shared" si="145"/>
        <v>34015</v>
      </c>
      <c r="AN609" s="4">
        <f t="shared" si="144"/>
        <v>4</v>
      </c>
    </row>
    <row r="610" spans="1:40" x14ac:dyDescent="0.2">
      <c r="A610" s="12" t="str">
        <f t="shared" si="146"/>
        <v>2013-14APRILRYF</v>
      </c>
      <c r="B610" s="12">
        <f>VLOOKUP(G610,'Selection Sheet'!$C$17:$E$33, 3, 0)</f>
        <v>2</v>
      </c>
      <c r="C610" s="167" t="s">
        <v>69</v>
      </c>
      <c r="D610" s="167" t="s">
        <v>103</v>
      </c>
      <c r="E610" s="167" t="s">
        <v>135</v>
      </c>
      <c r="F610" s="167" t="s">
        <v>36</v>
      </c>
      <c r="G610" s="167" t="s">
        <v>50</v>
      </c>
      <c r="H610" s="167" t="s">
        <v>49</v>
      </c>
      <c r="I610" s="168" t="s">
        <v>106</v>
      </c>
      <c r="J610" s="168" t="s">
        <v>106</v>
      </c>
      <c r="K610" s="168">
        <v>669</v>
      </c>
      <c r="L610" s="168">
        <v>939</v>
      </c>
      <c r="M610" s="168">
        <v>14.6</v>
      </c>
      <c r="N610" s="168">
        <v>19181</v>
      </c>
      <c r="O610" s="168">
        <v>24641</v>
      </c>
      <c r="P610" s="168">
        <v>24439</v>
      </c>
      <c r="Q610" s="168">
        <v>25493</v>
      </c>
      <c r="R610" s="168">
        <v>648</v>
      </c>
      <c r="S610" s="168">
        <v>70218</v>
      </c>
      <c r="T610" s="168">
        <v>442</v>
      </c>
      <c r="U610" s="168">
        <v>3664</v>
      </c>
      <c r="V610" s="168">
        <v>1336</v>
      </c>
      <c r="W610" s="168">
        <v>22662</v>
      </c>
      <c r="X610" s="168">
        <v>0</v>
      </c>
      <c r="Y610" s="168">
        <v>70218</v>
      </c>
      <c r="Z610" s="168">
        <v>3</v>
      </c>
      <c r="AA610" s="168">
        <v>17</v>
      </c>
      <c r="AB610" s="168">
        <v>61</v>
      </c>
      <c r="AC610" s="168">
        <v>5.5</v>
      </c>
      <c r="AD610" s="168">
        <v>17.600000000000001</v>
      </c>
      <c r="AE610" s="168">
        <v>28.1</v>
      </c>
      <c r="AF610" s="168">
        <v>3664</v>
      </c>
      <c r="AG610" s="168">
        <v>47651</v>
      </c>
      <c r="AH610" s="168">
        <v>23081</v>
      </c>
      <c r="AI610" s="168">
        <v>44529</v>
      </c>
      <c r="AJ610" s="168">
        <v>35881</v>
      </c>
      <c r="AK610" s="8"/>
      <c r="AL610" s="8"/>
      <c r="AM610" s="6">
        <f t="shared" si="145"/>
        <v>0</v>
      </c>
      <c r="AN610" s="4">
        <f t="shared" si="144"/>
        <v>4</v>
      </c>
    </row>
    <row r="611" spans="1:40" x14ac:dyDescent="0.2">
      <c r="A611" s="12" t="str">
        <f t="shared" si="146"/>
        <v>2013-14AUGUSTR1F</v>
      </c>
      <c r="B611" s="12">
        <f>VLOOKUP(G611,'Selection Sheet'!$C$17:$E$33, 3, 0)</f>
        <v>2</v>
      </c>
      <c r="C611" s="167" t="s">
        <v>69</v>
      </c>
      <c r="D611" s="167" t="s">
        <v>127</v>
      </c>
      <c r="E611" s="167" t="s">
        <v>135</v>
      </c>
      <c r="F611" s="167" t="s">
        <v>36</v>
      </c>
      <c r="G611" s="167" t="s">
        <v>35</v>
      </c>
      <c r="H611" s="167" t="s">
        <v>34</v>
      </c>
      <c r="I611" s="168" t="s">
        <v>106</v>
      </c>
      <c r="J611" s="168" t="s">
        <v>106</v>
      </c>
      <c r="K611" s="168">
        <v>10</v>
      </c>
      <c r="L611" s="168">
        <v>11</v>
      </c>
      <c r="M611" s="168">
        <v>9.25</v>
      </c>
      <c r="N611" s="168">
        <v>469</v>
      </c>
      <c r="O611" s="168">
        <v>619</v>
      </c>
      <c r="P611" s="168">
        <v>610</v>
      </c>
      <c r="Q611" s="168">
        <v>630</v>
      </c>
      <c r="R611" s="168">
        <v>31</v>
      </c>
      <c r="S611" s="168">
        <v>2206</v>
      </c>
      <c r="T611" s="168">
        <v>9</v>
      </c>
      <c r="U611" s="168">
        <v>164</v>
      </c>
      <c r="V611" s="168">
        <v>14</v>
      </c>
      <c r="W611" s="168">
        <v>585</v>
      </c>
      <c r="X611" s="168">
        <v>16</v>
      </c>
      <c r="Y611" s="168">
        <v>2206</v>
      </c>
      <c r="Z611" s="168">
        <v>1</v>
      </c>
      <c r="AA611" s="168">
        <v>2</v>
      </c>
      <c r="AB611" s="168">
        <v>15</v>
      </c>
      <c r="AC611" s="168">
        <v>5.38</v>
      </c>
      <c r="AD611" s="168">
        <v>18.21</v>
      </c>
      <c r="AE611" s="168">
        <v>25.3</v>
      </c>
      <c r="AF611" s="168">
        <v>164</v>
      </c>
      <c r="AG611" s="168">
        <v>1977</v>
      </c>
      <c r="AH611" s="168">
        <v>839</v>
      </c>
      <c r="AI611" s="168">
        <v>1813</v>
      </c>
      <c r="AJ611" s="168">
        <v>1227</v>
      </c>
      <c r="AK611" s="8"/>
      <c r="AL611" s="8"/>
      <c r="AM611" s="6">
        <f t="shared" si="145"/>
        <v>2206</v>
      </c>
      <c r="AN611" s="4">
        <f t="shared" si="144"/>
        <v>8</v>
      </c>
    </row>
    <row r="612" spans="1:40" x14ac:dyDescent="0.2">
      <c r="A612" s="12" t="str">
        <f t="shared" si="146"/>
        <v>2013-14AUGUSTRRU</v>
      </c>
      <c r="B612" s="12">
        <f>VLOOKUP(G612,'Selection Sheet'!$C$17:$E$33, 3, 0)</f>
        <v>4</v>
      </c>
      <c r="C612" s="167" t="s">
        <v>69</v>
      </c>
      <c r="D612" s="167" t="s">
        <v>127</v>
      </c>
      <c r="E612" s="167" t="s">
        <v>136</v>
      </c>
      <c r="F612" s="167" t="s">
        <v>39</v>
      </c>
      <c r="G612" s="167" t="s">
        <v>38</v>
      </c>
      <c r="H612" s="167" t="s">
        <v>37</v>
      </c>
      <c r="I612" s="168" t="s">
        <v>106</v>
      </c>
      <c r="J612" s="168" t="s">
        <v>106</v>
      </c>
      <c r="K612" s="168">
        <v>911</v>
      </c>
      <c r="L612" s="168">
        <v>1186</v>
      </c>
      <c r="M612" s="168">
        <v>15.1</v>
      </c>
      <c r="N612" s="168">
        <v>26486</v>
      </c>
      <c r="O612" s="168">
        <v>35615</v>
      </c>
      <c r="P612" s="168">
        <v>35829</v>
      </c>
      <c r="Q612" s="168">
        <v>36558</v>
      </c>
      <c r="R612" s="168">
        <v>27</v>
      </c>
      <c r="S612" s="168">
        <v>133123</v>
      </c>
      <c r="T612" s="168">
        <v>115</v>
      </c>
      <c r="U612" s="168">
        <v>4274</v>
      </c>
      <c r="V612" s="168">
        <v>1045</v>
      </c>
      <c r="W612" s="168">
        <v>16151</v>
      </c>
      <c r="X612" s="168">
        <v>2963</v>
      </c>
      <c r="Y612" s="168">
        <v>133123</v>
      </c>
      <c r="Z612" s="168">
        <v>0</v>
      </c>
      <c r="AA612" s="168">
        <v>1</v>
      </c>
      <c r="AB612" s="168">
        <v>11</v>
      </c>
      <c r="AC612" s="168">
        <v>6</v>
      </c>
      <c r="AD612" s="168">
        <v>14.6</v>
      </c>
      <c r="AE612" s="168">
        <v>23.2</v>
      </c>
      <c r="AF612" s="168">
        <v>4274</v>
      </c>
      <c r="AG612" s="168">
        <v>94096</v>
      </c>
      <c r="AH612" s="168">
        <v>29307</v>
      </c>
      <c r="AI612" s="168">
        <v>89822</v>
      </c>
      <c r="AJ612" s="168">
        <v>67198</v>
      </c>
      <c r="AK612" s="8"/>
      <c r="AL612" s="8"/>
      <c r="AM612" s="6">
        <f t="shared" si="145"/>
        <v>133123</v>
      </c>
      <c r="AN612" s="4">
        <f t="shared" si="144"/>
        <v>8</v>
      </c>
    </row>
    <row r="613" spans="1:40" x14ac:dyDescent="0.2">
      <c r="A613" s="12" t="str">
        <f t="shared" si="146"/>
        <v>2013-14AUGUSTRX6</v>
      </c>
      <c r="B613" s="12">
        <f>VLOOKUP(G613,'Selection Sheet'!$C$17:$E$33, 3, 0)</f>
        <v>1</v>
      </c>
      <c r="C613" s="167" t="s">
        <v>69</v>
      </c>
      <c r="D613" s="167" t="s">
        <v>127</v>
      </c>
      <c r="E613" s="167" t="s">
        <v>137</v>
      </c>
      <c r="F613" s="167" t="s">
        <v>42</v>
      </c>
      <c r="G613" s="167" t="s">
        <v>41</v>
      </c>
      <c r="H613" s="167" t="s">
        <v>40</v>
      </c>
      <c r="I613" s="168" t="s">
        <v>106</v>
      </c>
      <c r="J613" s="168" t="s">
        <v>106</v>
      </c>
      <c r="K613" s="168">
        <v>213</v>
      </c>
      <c r="L613" s="168">
        <v>272</v>
      </c>
      <c r="M613" s="168">
        <v>12.9</v>
      </c>
      <c r="N613" s="168">
        <v>10933</v>
      </c>
      <c r="O613" s="168">
        <v>13564</v>
      </c>
      <c r="P613" s="168">
        <v>13450</v>
      </c>
      <c r="Q613" s="168">
        <v>13765</v>
      </c>
      <c r="R613" s="168">
        <v>922</v>
      </c>
      <c r="S613" s="168">
        <v>37854</v>
      </c>
      <c r="T613" s="168">
        <v>119</v>
      </c>
      <c r="U613" s="168">
        <v>924</v>
      </c>
      <c r="V613" s="168">
        <v>218</v>
      </c>
      <c r="W613" s="168">
        <v>5152</v>
      </c>
      <c r="X613" s="168">
        <v>0</v>
      </c>
      <c r="Y613" s="168">
        <v>37854</v>
      </c>
      <c r="Z613" s="168">
        <v>1</v>
      </c>
      <c r="AA613" s="168">
        <v>42</v>
      </c>
      <c r="AB613" s="168">
        <v>66</v>
      </c>
      <c r="AC613" s="168">
        <v>5.8</v>
      </c>
      <c r="AD613" s="168">
        <v>16.5</v>
      </c>
      <c r="AE613" s="168">
        <v>25.6</v>
      </c>
      <c r="AF613" s="168">
        <v>924</v>
      </c>
      <c r="AG613" s="168">
        <v>22606</v>
      </c>
      <c r="AH613" s="168">
        <v>8453</v>
      </c>
      <c r="AI613" s="168">
        <v>27886</v>
      </c>
      <c r="AJ613" s="168">
        <v>20576</v>
      </c>
      <c r="AK613" s="8"/>
      <c r="AL613" s="8"/>
      <c r="AM613" s="6">
        <f t="shared" si="145"/>
        <v>0</v>
      </c>
      <c r="AN613" s="4">
        <f t="shared" si="144"/>
        <v>8</v>
      </c>
    </row>
    <row r="614" spans="1:40" x14ac:dyDescent="0.2">
      <c r="A614" s="12" t="str">
        <f t="shared" si="146"/>
        <v>2013-14AUGUSTRX7</v>
      </c>
      <c r="B614" s="12">
        <f>VLOOKUP(G614,'Selection Sheet'!$C$17:$E$33, 3, 0)</f>
        <v>1</v>
      </c>
      <c r="C614" s="167" t="s">
        <v>69</v>
      </c>
      <c r="D614" s="167" t="s">
        <v>127</v>
      </c>
      <c r="E614" s="167" t="s">
        <v>137</v>
      </c>
      <c r="F614" s="167" t="s">
        <v>42</v>
      </c>
      <c r="G614" s="167" t="s">
        <v>44</v>
      </c>
      <c r="H614" s="167" t="s">
        <v>43</v>
      </c>
      <c r="I614" s="168" t="s">
        <v>106</v>
      </c>
      <c r="J614" s="168" t="s">
        <v>106</v>
      </c>
      <c r="K614" s="168">
        <v>1939</v>
      </c>
      <c r="L614" s="168">
        <v>2459</v>
      </c>
      <c r="M614" s="168">
        <v>14.280000000000001</v>
      </c>
      <c r="N614" s="168">
        <v>22593</v>
      </c>
      <c r="O614" s="168">
        <v>28374</v>
      </c>
      <c r="P614" s="168">
        <v>29413</v>
      </c>
      <c r="Q614" s="168">
        <v>30644</v>
      </c>
      <c r="R614" s="168">
        <v>2071</v>
      </c>
      <c r="S614" s="168">
        <v>104631</v>
      </c>
      <c r="T614" s="168">
        <v>111</v>
      </c>
      <c r="U614" s="168">
        <v>1225</v>
      </c>
      <c r="V614" s="168">
        <v>847</v>
      </c>
      <c r="W614" s="168">
        <v>13956</v>
      </c>
      <c r="X614" s="168">
        <v>0</v>
      </c>
      <c r="Y614" s="168">
        <v>104631</v>
      </c>
      <c r="Z614" s="168">
        <v>1</v>
      </c>
      <c r="AA614" s="168">
        <v>7</v>
      </c>
      <c r="AB614" s="168">
        <v>41</v>
      </c>
      <c r="AC614" s="168">
        <v>5.67</v>
      </c>
      <c r="AD614" s="168">
        <v>17.57</v>
      </c>
      <c r="AE614" s="168">
        <v>37.550000000000004</v>
      </c>
      <c r="AF614" s="168">
        <v>1225</v>
      </c>
      <c r="AG614" s="168">
        <v>67170</v>
      </c>
      <c r="AH614" s="168">
        <v>17828</v>
      </c>
      <c r="AI614" s="168">
        <v>69895</v>
      </c>
      <c r="AJ614" s="168">
        <v>59737</v>
      </c>
      <c r="AK614" s="8"/>
      <c r="AL614" s="8"/>
      <c r="AM614" s="6">
        <f t="shared" si="145"/>
        <v>0</v>
      </c>
      <c r="AN614" s="4">
        <f t="shared" si="144"/>
        <v>8</v>
      </c>
    </row>
    <row r="615" spans="1:40" x14ac:dyDescent="0.2">
      <c r="A615" s="12" t="str">
        <f t="shared" si="146"/>
        <v>2013-14AUGUSTRX8</v>
      </c>
      <c r="B615" s="12">
        <f>VLOOKUP(G615,'Selection Sheet'!$C$17:$E$33, 3, 0)</f>
        <v>1</v>
      </c>
      <c r="C615" s="167" t="s">
        <v>69</v>
      </c>
      <c r="D615" s="167" t="s">
        <v>127</v>
      </c>
      <c r="E615" s="167" t="s">
        <v>137</v>
      </c>
      <c r="F615" s="167" t="s">
        <v>42</v>
      </c>
      <c r="G615" s="167" t="s">
        <v>54</v>
      </c>
      <c r="H615" s="167" t="s">
        <v>53</v>
      </c>
      <c r="I615" s="168" t="s">
        <v>106</v>
      </c>
      <c r="J615" s="168" t="s">
        <v>106</v>
      </c>
      <c r="K615" s="168">
        <v>1843</v>
      </c>
      <c r="L615" s="168">
        <v>2218</v>
      </c>
      <c r="M615" s="168">
        <v>12.530000000000001</v>
      </c>
      <c r="N615" s="168">
        <v>14709</v>
      </c>
      <c r="O615" s="168">
        <v>19659</v>
      </c>
      <c r="P615" s="168">
        <v>21203</v>
      </c>
      <c r="Q615" s="168">
        <v>21799</v>
      </c>
      <c r="R615" s="168">
        <v>725</v>
      </c>
      <c r="S615" s="168">
        <v>59576</v>
      </c>
      <c r="T615" s="168">
        <v>161</v>
      </c>
      <c r="U615" s="168">
        <v>2164</v>
      </c>
      <c r="V615" s="168">
        <v>553</v>
      </c>
      <c r="W615" s="168">
        <v>11609</v>
      </c>
      <c r="X615" s="168">
        <v>1141</v>
      </c>
      <c r="Y615" s="168">
        <v>59576</v>
      </c>
      <c r="Z615" s="168">
        <v>1</v>
      </c>
      <c r="AA615" s="168">
        <v>33</v>
      </c>
      <c r="AB615" s="168">
        <v>79</v>
      </c>
      <c r="AC615" s="168">
        <v>5.59</v>
      </c>
      <c r="AD615" s="168">
        <v>13.93</v>
      </c>
      <c r="AE615" s="168">
        <v>20.75</v>
      </c>
      <c r="AF615" s="168">
        <v>2164</v>
      </c>
      <c r="AG615" s="168">
        <v>48367</v>
      </c>
      <c r="AH615" s="168">
        <v>14027</v>
      </c>
      <c r="AI615" s="168">
        <v>45996</v>
      </c>
      <c r="AJ615" s="168">
        <v>37669</v>
      </c>
      <c r="AK615" s="8"/>
      <c r="AL615" s="8"/>
      <c r="AM615" s="6">
        <f t="shared" si="145"/>
        <v>59576</v>
      </c>
      <c r="AN615" s="4">
        <f t="shared" si="144"/>
        <v>8</v>
      </c>
    </row>
    <row r="616" spans="1:40" x14ac:dyDescent="0.2">
      <c r="A616" s="12" t="str">
        <f t="shared" si="146"/>
        <v>2013-14AUGUSTRX9</v>
      </c>
      <c r="B616" s="12">
        <f>VLOOKUP(G616,'Selection Sheet'!$C$17:$E$33, 3, 0)</f>
        <v>3</v>
      </c>
      <c r="C616" s="167" t="s">
        <v>69</v>
      </c>
      <c r="D616" s="167" t="s">
        <v>127</v>
      </c>
      <c r="E616" s="167" t="s">
        <v>138</v>
      </c>
      <c r="F616" s="167" t="s">
        <v>25</v>
      </c>
      <c r="G616" s="167" t="s">
        <v>24</v>
      </c>
      <c r="H616" s="167" t="s">
        <v>23</v>
      </c>
      <c r="I616" s="168" t="s">
        <v>106</v>
      </c>
      <c r="J616" s="168" t="s">
        <v>106</v>
      </c>
      <c r="K616" s="168">
        <v>1066</v>
      </c>
      <c r="L616" s="168">
        <v>1539</v>
      </c>
      <c r="M616" s="168">
        <v>15.08</v>
      </c>
      <c r="N616" s="168">
        <v>12787</v>
      </c>
      <c r="O616" s="168">
        <v>18015</v>
      </c>
      <c r="P616" s="168">
        <v>18212</v>
      </c>
      <c r="Q616" s="168">
        <v>19530</v>
      </c>
      <c r="R616" s="168">
        <v>710</v>
      </c>
      <c r="S616" s="168">
        <v>70386</v>
      </c>
      <c r="T616" s="168">
        <v>143</v>
      </c>
      <c r="U616" s="168">
        <v>2446</v>
      </c>
      <c r="V616" s="168">
        <v>1030</v>
      </c>
      <c r="W616" s="168">
        <v>15581</v>
      </c>
      <c r="X616" s="168">
        <v>6</v>
      </c>
      <c r="Y616" s="168">
        <v>70386</v>
      </c>
      <c r="Z616" s="168">
        <v>2</v>
      </c>
      <c r="AA616" s="168">
        <v>15</v>
      </c>
      <c r="AB616" s="168">
        <v>57</v>
      </c>
      <c r="AC616" s="168">
        <v>6.67</v>
      </c>
      <c r="AD616" s="168">
        <v>20.63</v>
      </c>
      <c r="AE616" s="168">
        <v>32.28</v>
      </c>
      <c r="AF616" s="168">
        <v>2446</v>
      </c>
      <c r="AG616" s="168">
        <v>50673</v>
      </c>
      <c r="AH616" s="168">
        <v>16188</v>
      </c>
      <c r="AI616" s="168">
        <v>48181</v>
      </c>
      <c r="AJ616" s="168">
        <v>32600</v>
      </c>
      <c r="AK616" s="8"/>
      <c r="AL616" s="8"/>
      <c r="AM616" s="6">
        <f t="shared" si="145"/>
        <v>70386</v>
      </c>
      <c r="AN616" s="4">
        <f t="shared" si="144"/>
        <v>8</v>
      </c>
    </row>
    <row r="617" spans="1:40" x14ac:dyDescent="0.2">
      <c r="A617" s="12" t="str">
        <f t="shared" si="146"/>
        <v>2013-14AUGUSTRYA</v>
      </c>
      <c r="B617" s="12">
        <f>VLOOKUP(G617,'Selection Sheet'!$C$17:$E$33, 3, 0)</f>
        <v>3</v>
      </c>
      <c r="C617" s="167" t="s">
        <v>69</v>
      </c>
      <c r="D617" s="167" t="s">
        <v>127</v>
      </c>
      <c r="E617" s="167" t="s">
        <v>138</v>
      </c>
      <c r="F617" s="167" t="s">
        <v>25</v>
      </c>
      <c r="G617" s="167" t="s">
        <v>52</v>
      </c>
      <c r="H617" s="167" t="s">
        <v>51</v>
      </c>
      <c r="I617" s="168" t="s">
        <v>106</v>
      </c>
      <c r="J617" s="168" t="s">
        <v>106</v>
      </c>
      <c r="K617" s="168">
        <v>433</v>
      </c>
      <c r="L617" s="168">
        <v>541</v>
      </c>
      <c r="M617" s="168">
        <v>12.030000000000001</v>
      </c>
      <c r="N617" s="168">
        <v>21542</v>
      </c>
      <c r="O617" s="168">
        <v>28877</v>
      </c>
      <c r="P617" s="168">
        <v>28579</v>
      </c>
      <c r="Q617" s="168">
        <v>29418</v>
      </c>
      <c r="R617" s="168">
        <v>1189</v>
      </c>
      <c r="S617" s="168">
        <v>80243</v>
      </c>
      <c r="T617" s="168">
        <v>519</v>
      </c>
      <c r="U617" s="168">
        <v>4277</v>
      </c>
      <c r="V617" s="168">
        <v>1232</v>
      </c>
      <c r="W617" s="168">
        <v>23182</v>
      </c>
      <c r="X617" s="168">
        <v>0</v>
      </c>
      <c r="Y617" s="168">
        <v>80243</v>
      </c>
      <c r="Z617" s="168">
        <v>1</v>
      </c>
      <c r="AA617" s="168">
        <v>14</v>
      </c>
      <c r="AB617" s="168">
        <v>66</v>
      </c>
      <c r="AC617" s="168">
        <v>6.07</v>
      </c>
      <c r="AD617" s="168">
        <v>16.100000000000001</v>
      </c>
      <c r="AE617" s="168">
        <v>25.07</v>
      </c>
      <c r="AF617" s="168">
        <v>4277</v>
      </c>
      <c r="AG617" s="168">
        <v>61263</v>
      </c>
      <c r="AH617" s="168">
        <v>23434</v>
      </c>
      <c r="AI617" s="168">
        <v>61030</v>
      </c>
      <c r="AJ617" s="168">
        <v>42421</v>
      </c>
      <c r="AK617" s="8"/>
      <c r="AL617" s="8"/>
      <c r="AM617" s="6">
        <f t="shared" si="145"/>
        <v>0</v>
      </c>
      <c r="AN617" s="4">
        <f t="shared" si="144"/>
        <v>8</v>
      </c>
    </row>
    <row r="618" spans="1:40" x14ac:dyDescent="0.2">
      <c r="A618" s="12" t="str">
        <f t="shared" si="146"/>
        <v>2013-14AUGUSTRYC</v>
      </c>
      <c r="B618" s="12">
        <f>VLOOKUP(G618,'Selection Sheet'!$C$17:$E$33, 3, 0)</f>
        <v>3</v>
      </c>
      <c r="C618" s="167" t="s">
        <v>69</v>
      </c>
      <c r="D618" s="167" t="s">
        <v>127</v>
      </c>
      <c r="E618" s="167" t="s">
        <v>138</v>
      </c>
      <c r="F618" s="167" t="s">
        <v>25</v>
      </c>
      <c r="G618" s="167" t="s">
        <v>27</v>
      </c>
      <c r="H618" s="167" t="s">
        <v>26</v>
      </c>
      <c r="I618" s="168" t="s">
        <v>106</v>
      </c>
      <c r="J618" s="168" t="s">
        <v>106</v>
      </c>
      <c r="K618" s="168">
        <v>822</v>
      </c>
      <c r="L618" s="168">
        <v>1103</v>
      </c>
      <c r="M618" s="168">
        <v>14.93</v>
      </c>
      <c r="N618" s="168">
        <v>15028</v>
      </c>
      <c r="O618" s="168">
        <v>20463</v>
      </c>
      <c r="P618" s="168">
        <v>20077</v>
      </c>
      <c r="Q618" s="168">
        <v>21409</v>
      </c>
      <c r="R618" s="168">
        <v>595</v>
      </c>
      <c r="S618" s="168">
        <v>65702</v>
      </c>
      <c r="T618" s="168">
        <v>389</v>
      </c>
      <c r="U618" s="168">
        <v>3972</v>
      </c>
      <c r="V618" s="168">
        <v>1017</v>
      </c>
      <c r="W618" s="168">
        <v>19824</v>
      </c>
      <c r="X618" s="168">
        <v>33</v>
      </c>
      <c r="Y618" s="168">
        <v>65702</v>
      </c>
      <c r="Z618" s="168">
        <v>1</v>
      </c>
      <c r="AA618" s="168">
        <v>22</v>
      </c>
      <c r="AB618" s="168">
        <v>84</v>
      </c>
      <c r="AC618" s="168">
        <v>6</v>
      </c>
      <c r="AD618" s="168">
        <v>19.82</v>
      </c>
      <c r="AE618" s="168">
        <v>30.93</v>
      </c>
      <c r="AF618" s="168">
        <v>3972</v>
      </c>
      <c r="AG618" s="168">
        <v>50738</v>
      </c>
      <c r="AH618" s="168">
        <v>22953</v>
      </c>
      <c r="AI618" s="168">
        <v>51834</v>
      </c>
      <c r="AJ618" s="168">
        <v>34726</v>
      </c>
      <c r="AK618" s="8"/>
      <c r="AL618" s="8"/>
      <c r="AM618" s="6">
        <f t="shared" si="145"/>
        <v>65702</v>
      </c>
      <c r="AN618" s="4">
        <f t="shared" si="144"/>
        <v>8</v>
      </c>
    </row>
    <row r="619" spans="1:40" x14ac:dyDescent="0.2">
      <c r="A619" s="12" t="str">
        <f t="shared" si="146"/>
        <v>2013-14AUGUSTRYD</v>
      </c>
      <c r="B619" s="12">
        <f>VLOOKUP(G619,'Selection Sheet'!$C$17:$E$33, 3, 0)</f>
        <v>2</v>
      </c>
      <c r="C619" s="167" t="s">
        <v>69</v>
      </c>
      <c r="D619" s="167" t="s">
        <v>127</v>
      </c>
      <c r="E619" s="167" t="s">
        <v>135</v>
      </c>
      <c r="F619" s="167" t="s">
        <v>36</v>
      </c>
      <c r="G619" s="167" t="s">
        <v>48</v>
      </c>
      <c r="H619" s="167" t="s">
        <v>47</v>
      </c>
      <c r="I619" s="168" t="s">
        <v>106</v>
      </c>
      <c r="J619" s="168" t="s">
        <v>106</v>
      </c>
      <c r="K619" s="168">
        <v>347</v>
      </c>
      <c r="L619" s="168">
        <v>459</v>
      </c>
      <c r="M619" s="168">
        <v>14.1</v>
      </c>
      <c r="N619" s="168">
        <v>15169</v>
      </c>
      <c r="O619" s="168">
        <v>20626</v>
      </c>
      <c r="P619" s="168">
        <v>20428</v>
      </c>
      <c r="Q619" s="168">
        <v>21085</v>
      </c>
      <c r="R619" s="168">
        <v>2561</v>
      </c>
      <c r="S619" s="168">
        <v>48956</v>
      </c>
      <c r="T619" s="168">
        <v>655</v>
      </c>
      <c r="U619" s="168">
        <v>6399</v>
      </c>
      <c r="V619" s="168">
        <v>737</v>
      </c>
      <c r="W619" s="168">
        <v>18053</v>
      </c>
      <c r="X619" s="168">
        <v>0</v>
      </c>
      <c r="Y619" s="168">
        <v>48956</v>
      </c>
      <c r="Z619" s="168">
        <v>3</v>
      </c>
      <c r="AA619" s="168">
        <v>26</v>
      </c>
      <c r="AB619" s="168">
        <v>72</v>
      </c>
      <c r="AC619" s="168">
        <v>5.83</v>
      </c>
      <c r="AD619" s="168">
        <v>18.13</v>
      </c>
      <c r="AE619" s="168">
        <v>27.32</v>
      </c>
      <c r="AF619" s="168">
        <v>6399</v>
      </c>
      <c r="AG619" s="168">
        <v>53156</v>
      </c>
      <c r="AH619" s="168">
        <v>20059</v>
      </c>
      <c r="AI619" s="168">
        <v>46757</v>
      </c>
      <c r="AJ619" s="168">
        <v>34799</v>
      </c>
      <c r="AK619" s="8"/>
      <c r="AL619" s="8"/>
      <c r="AM619" s="6">
        <f t="shared" si="145"/>
        <v>0</v>
      </c>
      <c r="AN619" s="4">
        <f t="shared" si="144"/>
        <v>8</v>
      </c>
    </row>
    <row r="620" spans="1:40" x14ac:dyDescent="0.2">
      <c r="A620" s="12" t="str">
        <f t="shared" si="146"/>
        <v>2013-14AUGUSTRYE</v>
      </c>
      <c r="B620" s="12">
        <f>VLOOKUP(G620,'Selection Sheet'!$C$17:$E$33, 3, 0)</f>
        <v>2</v>
      </c>
      <c r="C620" s="167" t="s">
        <v>69</v>
      </c>
      <c r="D620" s="167" t="s">
        <v>127</v>
      </c>
      <c r="E620" s="167" t="s">
        <v>135</v>
      </c>
      <c r="F620" s="167" t="s">
        <v>36</v>
      </c>
      <c r="G620" s="167" t="s">
        <v>46</v>
      </c>
      <c r="H620" s="167" t="s">
        <v>45</v>
      </c>
      <c r="I620" s="168" t="s">
        <v>106</v>
      </c>
      <c r="J620" s="168" t="s">
        <v>106</v>
      </c>
      <c r="K620" s="168">
        <v>504</v>
      </c>
      <c r="L620" s="168">
        <v>657</v>
      </c>
      <c r="M620" s="168">
        <v>15.33</v>
      </c>
      <c r="N620" s="168">
        <v>7534</v>
      </c>
      <c r="O620" s="168">
        <v>10035</v>
      </c>
      <c r="P620" s="168">
        <v>10135</v>
      </c>
      <c r="Q620" s="168">
        <v>10678</v>
      </c>
      <c r="R620" s="168">
        <v>131</v>
      </c>
      <c r="S620" s="168">
        <v>34874</v>
      </c>
      <c r="T620" s="168">
        <v>311</v>
      </c>
      <c r="U620" s="168">
        <v>1694</v>
      </c>
      <c r="V620" s="168">
        <v>947</v>
      </c>
      <c r="W620" s="168">
        <v>14257</v>
      </c>
      <c r="X620" s="168">
        <v>575</v>
      </c>
      <c r="Y620" s="168">
        <v>34874</v>
      </c>
      <c r="Z620" s="168">
        <v>1</v>
      </c>
      <c r="AA620" s="168">
        <v>6</v>
      </c>
      <c r="AB620" s="168">
        <v>60</v>
      </c>
      <c r="AC620" s="168">
        <v>5.95</v>
      </c>
      <c r="AD620" s="168">
        <v>19.2</v>
      </c>
      <c r="AE620" s="168">
        <v>33.980000000000004</v>
      </c>
      <c r="AF620" s="168">
        <v>1694</v>
      </c>
      <c r="AG620" s="168">
        <v>36752</v>
      </c>
      <c r="AH620" s="168">
        <v>14491</v>
      </c>
      <c r="AI620" s="168">
        <v>35058</v>
      </c>
      <c r="AJ620" s="168">
        <v>20638</v>
      </c>
      <c r="AK620" s="8"/>
      <c r="AL620" s="8"/>
      <c r="AM620" s="6">
        <f t="shared" si="145"/>
        <v>34874</v>
      </c>
      <c r="AN620" s="4">
        <f t="shared" si="144"/>
        <v>8</v>
      </c>
    </row>
    <row r="621" spans="1:40" x14ac:dyDescent="0.2">
      <c r="A621" s="12" t="str">
        <f t="shared" si="146"/>
        <v>2013-14AUGUSTRYF</v>
      </c>
      <c r="B621" s="12">
        <f>VLOOKUP(G621,'Selection Sheet'!$C$17:$E$33, 3, 0)</f>
        <v>2</v>
      </c>
      <c r="C621" s="167" t="s">
        <v>69</v>
      </c>
      <c r="D621" s="167" t="s">
        <v>127</v>
      </c>
      <c r="E621" s="167" t="s">
        <v>135</v>
      </c>
      <c r="F621" s="167" t="s">
        <v>36</v>
      </c>
      <c r="G621" s="167" t="s">
        <v>50</v>
      </c>
      <c r="H621" s="167" t="s">
        <v>49</v>
      </c>
      <c r="I621" s="168" t="s">
        <v>106</v>
      </c>
      <c r="J621" s="168" t="s">
        <v>106</v>
      </c>
      <c r="K621" s="168">
        <v>692</v>
      </c>
      <c r="L621" s="168">
        <v>954</v>
      </c>
      <c r="M621" s="168">
        <v>14</v>
      </c>
      <c r="N621" s="168">
        <v>19678</v>
      </c>
      <c r="O621" s="168">
        <v>25594</v>
      </c>
      <c r="P621" s="168">
        <v>25170</v>
      </c>
      <c r="Q621" s="168">
        <v>26359</v>
      </c>
      <c r="R621" s="168">
        <v>574</v>
      </c>
      <c r="S621" s="168">
        <v>72283</v>
      </c>
      <c r="T621" s="168">
        <v>417</v>
      </c>
      <c r="U621" s="168">
        <v>3564</v>
      </c>
      <c r="V621" s="168">
        <v>1295</v>
      </c>
      <c r="W621" s="168">
        <v>24194</v>
      </c>
      <c r="X621" s="168">
        <v>0</v>
      </c>
      <c r="Y621" s="168">
        <v>72283</v>
      </c>
      <c r="Z621" s="168">
        <v>3</v>
      </c>
      <c r="AA621" s="168">
        <v>14</v>
      </c>
      <c r="AB621" s="168">
        <v>57</v>
      </c>
      <c r="AC621" s="168">
        <v>5.5</v>
      </c>
      <c r="AD621" s="168">
        <v>18.5</v>
      </c>
      <c r="AE621" s="168">
        <v>30.3</v>
      </c>
      <c r="AF621" s="168">
        <v>3564</v>
      </c>
      <c r="AG621" s="168">
        <v>49801</v>
      </c>
      <c r="AH621" s="168">
        <v>24547</v>
      </c>
      <c r="AI621" s="168">
        <v>46889</v>
      </c>
      <c r="AJ621" s="168">
        <v>37195</v>
      </c>
      <c r="AK621" s="8"/>
      <c r="AL621" s="8"/>
      <c r="AM621" s="6">
        <f t="shared" si="145"/>
        <v>0</v>
      </c>
      <c r="AN621" s="4">
        <f t="shared" si="144"/>
        <v>8</v>
      </c>
    </row>
    <row r="622" spans="1:40" x14ac:dyDescent="0.2">
      <c r="A622" s="12" t="str">
        <f t="shared" si="146"/>
        <v>2013-14DECEMBERR1F</v>
      </c>
      <c r="B622" s="12">
        <f>VLOOKUP(G622,'Selection Sheet'!$C$17:$E$33, 3, 0)</f>
        <v>2</v>
      </c>
      <c r="C622" s="167" t="s">
        <v>69</v>
      </c>
      <c r="D622" s="167" t="s">
        <v>131</v>
      </c>
      <c r="E622" s="167" t="s">
        <v>135</v>
      </c>
      <c r="F622" s="167" t="s">
        <v>36</v>
      </c>
      <c r="G622" s="167" t="s">
        <v>35</v>
      </c>
      <c r="H622" s="167" t="s">
        <v>34</v>
      </c>
      <c r="I622" s="168" t="s">
        <v>106</v>
      </c>
      <c r="J622" s="168" t="s">
        <v>106</v>
      </c>
      <c r="K622" s="168">
        <v>37</v>
      </c>
      <c r="L622" s="168">
        <v>49</v>
      </c>
      <c r="M622" s="168">
        <v>9.75</v>
      </c>
      <c r="N622" s="168">
        <v>422</v>
      </c>
      <c r="O622" s="168">
        <v>553</v>
      </c>
      <c r="P622" s="168">
        <v>576</v>
      </c>
      <c r="Q622" s="168">
        <v>602</v>
      </c>
      <c r="R622" s="168">
        <v>24</v>
      </c>
      <c r="S622" s="168">
        <v>1883</v>
      </c>
      <c r="T622" s="168">
        <v>6</v>
      </c>
      <c r="U622" s="168">
        <v>112</v>
      </c>
      <c r="V622" s="168">
        <v>11</v>
      </c>
      <c r="W622" s="168">
        <v>473</v>
      </c>
      <c r="X622" s="168">
        <v>27</v>
      </c>
      <c r="Y622" s="168">
        <v>1883</v>
      </c>
      <c r="Z622" s="168">
        <v>1</v>
      </c>
      <c r="AA622" s="168">
        <v>1</v>
      </c>
      <c r="AB622" s="168">
        <v>9</v>
      </c>
      <c r="AC622" s="168">
        <v>6.11</v>
      </c>
      <c r="AD622" s="168">
        <v>17.36</v>
      </c>
      <c r="AE622" s="168">
        <v>20.52</v>
      </c>
      <c r="AF622" s="168">
        <v>112</v>
      </c>
      <c r="AG622" s="168">
        <v>1744</v>
      </c>
      <c r="AH622" s="168">
        <v>803</v>
      </c>
      <c r="AI622" s="168">
        <v>1632</v>
      </c>
      <c r="AJ622" s="168">
        <v>1158</v>
      </c>
      <c r="AK622" s="8"/>
      <c r="AL622" s="8"/>
      <c r="AM622" s="6">
        <f t="shared" si="145"/>
        <v>1883</v>
      </c>
      <c r="AN622" s="4">
        <f t="shared" si="144"/>
        <v>12</v>
      </c>
    </row>
    <row r="623" spans="1:40" x14ac:dyDescent="0.2">
      <c r="A623" s="12" t="str">
        <f t="shared" si="146"/>
        <v>2013-14DECEMBERRRU</v>
      </c>
      <c r="B623" s="12">
        <f>VLOOKUP(G623,'Selection Sheet'!$C$17:$E$33, 3, 0)</f>
        <v>4</v>
      </c>
      <c r="C623" s="167" t="s">
        <v>69</v>
      </c>
      <c r="D623" s="167" t="s">
        <v>131</v>
      </c>
      <c r="E623" s="167" t="s">
        <v>136</v>
      </c>
      <c r="F623" s="167" t="s">
        <v>39</v>
      </c>
      <c r="G623" s="167" t="s">
        <v>38</v>
      </c>
      <c r="H623" s="167" t="s">
        <v>37</v>
      </c>
      <c r="I623" s="168" t="s">
        <v>106</v>
      </c>
      <c r="J623" s="168" t="s">
        <v>106</v>
      </c>
      <c r="K623" s="168">
        <v>983</v>
      </c>
      <c r="L623" s="168">
        <v>1311</v>
      </c>
      <c r="M623" s="168">
        <v>17.400000000000002</v>
      </c>
      <c r="N623" s="168">
        <v>28551</v>
      </c>
      <c r="O623" s="168">
        <v>39766</v>
      </c>
      <c r="P623" s="168">
        <v>39637</v>
      </c>
      <c r="Q623" s="168">
        <v>40833</v>
      </c>
      <c r="R623" s="168">
        <v>438</v>
      </c>
      <c r="S623" s="168">
        <v>142318</v>
      </c>
      <c r="T623" s="168">
        <v>236</v>
      </c>
      <c r="U623" s="168">
        <v>9559</v>
      </c>
      <c r="V623" s="168">
        <v>1097</v>
      </c>
      <c r="W623" s="168">
        <v>16082</v>
      </c>
      <c r="X623" s="168">
        <v>2595</v>
      </c>
      <c r="Y623" s="168">
        <v>142318</v>
      </c>
      <c r="Z623" s="168">
        <v>0</v>
      </c>
      <c r="AA623" s="168">
        <v>1</v>
      </c>
      <c r="AB623" s="168">
        <v>23</v>
      </c>
      <c r="AC623" s="168">
        <v>6.2</v>
      </c>
      <c r="AD623" s="168">
        <v>15.700000000000001</v>
      </c>
      <c r="AE623" s="168">
        <v>26.2</v>
      </c>
      <c r="AF623" s="168">
        <v>9559</v>
      </c>
      <c r="AG623" s="168">
        <v>102307</v>
      </c>
      <c r="AH623" s="168">
        <v>30153</v>
      </c>
      <c r="AI623" s="168">
        <v>92748</v>
      </c>
      <c r="AJ623" s="168">
        <v>70241</v>
      </c>
      <c r="AK623" s="8"/>
      <c r="AL623" s="8"/>
      <c r="AM623" s="6">
        <f t="shared" si="145"/>
        <v>142318</v>
      </c>
      <c r="AN623" s="4">
        <f t="shared" si="144"/>
        <v>12</v>
      </c>
    </row>
    <row r="624" spans="1:40" x14ac:dyDescent="0.2">
      <c r="A624" s="12" t="str">
        <f t="shared" si="146"/>
        <v>2013-14DECEMBERRX6</v>
      </c>
      <c r="B624" s="12">
        <f>VLOOKUP(G624,'Selection Sheet'!$C$17:$E$33, 3, 0)</f>
        <v>1</v>
      </c>
      <c r="C624" s="167" t="s">
        <v>69</v>
      </c>
      <c r="D624" s="167" t="s">
        <v>131</v>
      </c>
      <c r="E624" s="167" t="s">
        <v>137</v>
      </c>
      <c r="F624" s="167" t="s">
        <v>42</v>
      </c>
      <c r="G624" s="167" t="s">
        <v>41</v>
      </c>
      <c r="H624" s="167" t="s">
        <v>40</v>
      </c>
      <c r="I624" s="168" t="s">
        <v>106</v>
      </c>
      <c r="J624" s="168" t="s">
        <v>106</v>
      </c>
      <c r="K624" s="168">
        <v>237</v>
      </c>
      <c r="L624" s="168">
        <v>341</v>
      </c>
      <c r="M624" s="168">
        <v>12.9</v>
      </c>
      <c r="N624" s="168">
        <v>11238</v>
      </c>
      <c r="O624" s="168">
        <v>14689</v>
      </c>
      <c r="P624" s="168">
        <v>14433</v>
      </c>
      <c r="Q624" s="168">
        <v>14997</v>
      </c>
      <c r="R624" s="168">
        <v>1021</v>
      </c>
      <c r="S624" s="168">
        <v>40972</v>
      </c>
      <c r="T624" s="168">
        <v>148</v>
      </c>
      <c r="U624" s="168">
        <v>1129</v>
      </c>
      <c r="V624" s="168">
        <v>279</v>
      </c>
      <c r="W624" s="168">
        <v>5324</v>
      </c>
      <c r="X624" s="168">
        <v>0</v>
      </c>
      <c r="Y624" s="168">
        <v>40972</v>
      </c>
      <c r="Z624" s="168">
        <v>1</v>
      </c>
      <c r="AA624" s="168">
        <v>41</v>
      </c>
      <c r="AB624" s="168">
        <v>41</v>
      </c>
      <c r="AC624" s="168">
        <v>6.3500000000000005</v>
      </c>
      <c r="AD624" s="168">
        <v>19.13</v>
      </c>
      <c r="AE624" s="168">
        <v>30.38</v>
      </c>
      <c r="AF624" s="168">
        <v>1129</v>
      </c>
      <c r="AG624" s="168">
        <v>23332</v>
      </c>
      <c r="AH624" s="168">
        <v>9644</v>
      </c>
      <c r="AI624" s="168">
        <v>30347</v>
      </c>
      <c r="AJ624" s="168">
        <v>22007</v>
      </c>
      <c r="AK624" s="8"/>
      <c r="AL624" s="8"/>
      <c r="AM624" s="6">
        <f t="shared" si="145"/>
        <v>0</v>
      </c>
      <c r="AN624" s="4">
        <f t="shared" si="144"/>
        <v>12</v>
      </c>
    </row>
    <row r="625" spans="1:40" x14ac:dyDescent="0.2">
      <c r="A625" s="12" t="str">
        <f t="shared" si="146"/>
        <v>2013-14DECEMBERRX7</v>
      </c>
      <c r="B625" s="12">
        <f>VLOOKUP(G625,'Selection Sheet'!$C$17:$E$33, 3, 0)</f>
        <v>1</v>
      </c>
      <c r="C625" s="167" t="s">
        <v>69</v>
      </c>
      <c r="D625" s="167" t="s">
        <v>131</v>
      </c>
      <c r="E625" s="167" t="s">
        <v>137</v>
      </c>
      <c r="F625" s="167" t="s">
        <v>42</v>
      </c>
      <c r="G625" s="167" t="s">
        <v>44</v>
      </c>
      <c r="H625" s="167" t="s">
        <v>43</v>
      </c>
      <c r="I625" s="168" t="s">
        <v>106</v>
      </c>
      <c r="J625" s="168" t="s">
        <v>106</v>
      </c>
      <c r="K625" s="168">
        <v>2047</v>
      </c>
      <c r="L625" s="168">
        <v>2736</v>
      </c>
      <c r="M625" s="168">
        <v>15.07</v>
      </c>
      <c r="N625" s="168">
        <v>24699</v>
      </c>
      <c r="O625" s="168">
        <v>32841</v>
      </c>
      <c r="P625" s="168">
        <v>33735</v>
      </c>
      <c r="Q625" s="168">
        <v>35504</v>
      </c>
      <c r="R625" s="168">
        <v>1887</v>
      </c>
      <c r="S625" s="168">
        <v>110587</v>
      </c>
      <c r="T625" s="168">
        <v>105</v>
      </c>
      <c r="U625" s="168">
        <v>1423</v>
      </c>
      <c r="V625" s="168">
        <v>803</v>
      </c>
      <c r="W625" s="168">
        <v>14671</v>
      </c>
      <c r="X625" s="168">
        <v>0</v>
      </c>
      <c r="Y625" s="168">
        <v>110587</v>
      </c>
      <c r="Z625" s="168">
        <v>1</v>
      </c>
      <c r="AA625" s="168">
        <v>5</v>
      </c>
      <c r="AB625" s="168">
        <v>36</v>
      </c>
      <c r="AC625" s="168">
        <v>6.05</v>
      </c>
      <c r="AD625" s="168">
        <v>19.38</v>
      </c>
      <c r="AE625" s="168">
        <v>45.52</v>
      </c>
      <c r="AF625" s="168">
        <v>1423</v>
      </c>
      <c r="AG625" s="168">
        <v>68905</v>
      </c>
      <c r="AH625" s="168">
        <v>19326</v>
      </c>
      <c r="AI625" s="168">
        <v>74509</v>
      </c>
      <c r="AJ625" s="168">
        <v>64187</v>
      </c>
      <c r="AK625" s="8"/>
      <c r="AL625" s="8"/>
      <c r="AM625" s="6">
        <f t="shared" si="145"/>
        <v>0</v>
      </c>
      <c r="AN625" s="4">
        <f t="shared" si="144"/>
        <v>12</v>
      </c>
    </row>
    <row r="626" spans="1:40" x14ac:dyDescent="0.2">
      <c r="A626" s="12" t="str">
        <f t="shared" si="146"/>
        <v>2013-14DECEMBERRX8</v>
      </c>
      <c r="B626" s="12">
        <f>VLOOKUP(G626,'Selection Sheet'!$C$17:$E$33, 3, 0)</f>
        <v>1</v>
      </c>
      <c r="C626" s="167" t="s">
        <v>69</v>
      </c>
      <c r="D626" s="167" t="s">
        <v>131</v>
      </c>
      <c r="E626" s="167" t="s">
        <v>137</v>
      </c>
      <c r="F626" s="167" t="s">
        <v>42</v>
      </c>
      <c r="G626" s="167" t="s">
        <v>54</v>
      </c>
      <c r="H626" s="167" t="s">
        <v>53</v>
      </c>
      <c r="I626" s="168" t="s">
        <v>106</v>
      </c>
      <c r="J626" s="168" t="s">
        <v>106</v>
      </c>
      <c r="K626" s="168">
        <v>1236</v>
      </c>
      <c r="L626" s="168">
        <v>1701</v>
      </c>
      <c r="M626" s="168">
        <v>14.16</v>
      </c>
      <c r="N626" s="168">
        <v>16436</v>
      </c>
      <c r="O626" s="168">
        <v>22887</v>
      </c>
      <c r="P626" s="168">
        <v>23695</v>
      </c>
      <c r="Q626" s="168">
        <v>24536</v>
      </c>
      <c r="R626" s="168">
        <v>1153</v>
      </c>
      <c r="S626" s="168">
        <v>63547</v>
      </c>
      <c r="T626" s="168">
        <v>151</v>
      </c>
      <c r="U626" s="168">
        <v>2183</v>
      </c>
      <c r="V626" s="168">
        <v>551</v>
      </c>
      <c r="W626" s="168">
        <v>12546</v>
      </c>
      <c r="X626" s="168">
        <v>1172</v>
      </c>
      <c r="Y626" s="168">
        <v>63547</v>
      </c>
      <c r="Z626" s="168">
        <v>1</v>
      </c>
      <c r="AA626" s="168">
        <v>30</v>
      </c>
      <c r="AB626" s="168">
        <v>81</v>
      </c>
      <c r="AC626" s="168">
        <v>5.87</v>
      </c>
      <c r="AD626" s="168">
        <v>15.01</v>
      </c>
      <c r="AE626" s="168">
        <v>22.97</v>
      </c>
      <c r="AF626" s="168">
        <v>2183</v>
      </c>
      <c r="AG626" s="168">
        <v>52280</v>
      </c>
      <c r="AH626" s="168">
        <v>15121</v>
      </c>
      <c r="AI626" s="168">
        <v>49960</v>
      </c>
      <c r="AJ626" s="168">
        <v>39466</v>
      </c>
      <c r="AK626" s="8"/>
      <c r="AL626" s="8"/>
      <c r="AM626" s="6">
        <f t="shared" si="145"/>
        <v>63547</v>
      </c>
      <c r="AN626" s="4">
        <f t="shared" si="144"/>
        <v>12</v>
      </c>
    </row>
    <row r="627" spans="1:40" x14ac:dyDescent="0.2">
      <c r="A627" s="12" t="str">
        <f t="shared" si="146"/>
        <v>2013-14DECEMBERRX9</v>
      </c>
      <c r="B627" s="12">
        <f>VLOOKUP(G627,'Selection Sheet'!$C$17:$E$33, 3, 0)</f>
        <v>3</v>
      </c>
      <c r="C627" s="167" t="s">
        <v>69</v>
      </c>
      <c r="D627" s="167" t="s">
        <v>131</v>
      </c>
      <c r="E627" s="167" t="s">
        <v>138</v>
      </c>
      <c r="F627" s="167" t="s">
        <v>25</v>
      </c>
      <c r="G627" s="167" t="s">
        <v>24</v>
      </c>
      <c r="H627" s="167" t="s">
        <v>23</v>
      </c>
      <c r="I627" s="168" t="s">
        <v>106</v>
      </c>
      <c r="J627" s="168" t="s">
        <v>106</v>
      </c>
      <c r="K627" s="168">
        <v>1192</v>
      </c>
      <c r="L627" s="168">
        <v>1800</v>
      </c>
      <c r="M627" s="168">
        <v>16.100000000000001</v>
      </c>
      <c r="N627" s="168">
        <v>14046</v>
      </c>
      <c r="O627" s="168">
        <v>21439</v>
      </c>
      <c r="P627" s="168">
        <v>21500</v>
      </c>
      <c r="Q627" s="168">
        <v>23182</v>
      </c>
      <c r="R627" s="168">
        <v>247</v>
      </c>
      <c r="S627" s="168">
        <v>68880</v>
      </c>
      <c r="T627" s="168">
        <v>132</v>
      </c>
      <c r="U627" s="168">
        <v>2172</v>
      </c>
      <c r="V627" s="168">
        <v>1075</v>
      </c>
      <c r="W627" s="168">
        <v>16867</v>
      </c>
      <c r="X627" s="168">
        <v>78</v>
      </c>
      <c r="Y627" s="168">
        <v>68880</v>
      </c>
      <c r="Z627" s="168">
        <v>2</v>
      </c>
      <c r="AA627" s="168">
        <v>12</v>
      </c>
      <c r="AB627" s="168">
        <v>52</v>
      </c>
      <c r="AC627" s="168">
        <v>6.9</v>
      </c>
      <c r="AD627" s="168">
        <v>21.150000000000002</v>
      </c>
      <c r="AE627" s="168">
        <v>33.270000000000003</v>
      </c>
      <c r="AF627" s="168">
        <v>2172</v>
      </c>
      <c r="AG627" s="168">
        <v>53757</v>
      </c>
      <c r="AH627" s="168">
        <v>17558</v>
      </c>
      <c r="AI627" s="168">
        <v>51433</v>
      </c>
      <c r="AJ627" s="168">
        <v>34566</v>
      </c>
      <c r="AK627" s="8"/>
      <c r="AL627" s="8"/>
      <c r="AM627" s="6">
        <f t="shared" si="145"/>
        <v>68880</v>
      </c>
      <c r="AN627" s="4">
        <f t="shared" si="144"/>
        <v>12</v>
      </c>
    </row>
    <row r="628" spans="1:40" x14ac:dyDescent="0.2">
      <c r="A628" s="12" t="str">
        <f t="shared" si="146"/>
        <v>2013-14DECEMBERRYA</v>
      </c>
      <c r="B628" s="12">
        <f>VLOOKUP(G628,'Selection Sheet'!$C$17:$E$33, 3, 0)</f>
        <v>3</v>
      </c>
      <c r="C628" s="167" t="s">
        <v>69</v>
      </c>
      <c r="D628" s="167" t="s">
        <v>131</v>
      </c>
      <c r="E628" s="167" t="s">
        <v>138</v>
      </c>
      <c r="F628" s="167" t="s">
        <v>25</v>
      </c>
      <c r="G628" s="167" t="s">
        <v>52</v>
      </c>
      <c r="H628" s="167" t="s">
        <v>51</v>
      </c>
      <c r="I628" s="168" t="s">
        <v>106</v>
      </c>
      <c r="J628" s="168" t="s">
        <v>106</v>
      </c>
      <c r="K628" s="168">
        <v>635</v>
      </c>
      <c r="L628" s="168">
        <v>799</v>
      </c>
      <c r="M628" s="168">
        <v>11.48</v>
      </c>
      <c r="N628" s="168">
        <v>23373</v>
      </c>
      <c r="O628" s="168">
        <v>33019</v>
      </c>
      <c r="P628" s="168">
        <v>32616</v>
      </c>
      <c r="Q628" s="168">
        <v>33818</v>
      </c>
      <c r="R628" s="168">
        <v>715</v>
      </c>
      <c r="S628" s="168">
        <v>84723</v>
      </c>
      <c r="T628" s="168">
        <v>484</v>
      </c>
      <c r="U628" s="168">
        <v>3922</v>
      </c>
      <c r="V628" s="168">
        <v>1319</v>
      </c>
      <c r="W628" s="168">
        <v>26743</v>
      </c>
      <c r="X628" s="168">
        <v>0</v>
      </c>
      <c r="Y628" s="168">
        <v>84723</v>
      </c>
      <c r="Z628" s="168">
        <v>1</v>
      </c>
      <c r="AA628" s="168">
        <v>7</v>
      </c>
      <c r="AB628" s="168">
        <v>53</v>
      </c>
      <c r="AC628" s="168">
        <v>6.38</v>
      </c>
      <c r="AD628" s="168">
        <v>17.07</v>
      </c>
      <c r="AE628" s="168">
        <v>26.18</v>
      </c>
      <c r="AF628" s="168">
        <v>3922</v>
      </c>
      <c r="AG628" s="168">
        <v>64082</v>
      </c>
      <c r="AH628" s="168">
        <v>27017</v>
      </c>
      <c r="AI628" s="168">
        <v>69649</v>
      </c>
      <c r="AJ628" s="168">
        <v>47444</v>
      </c>
      <c r="AK628" s="8"/>
      <c r="AL628" s="8"/>
      <c r="AM628" s="6">
        <f t="shared" si="145"/>
        <v>0</v>
      </c>
      <c r="AN628" s="4">
        <f t="shared" si="144"/>
        <v>12</v>
      </c>
    </row>
    <row r="629" spans="1:40" x14ac:dyDescent="0.2">
      <c r="A629" s="12" t="str">
        <f t="shared" si="146"/>
        <v>2013-14DECEMBERRYC</v>
      </c>
      <c r="B629" s="12">
        <f>VLOOKUP(G629,'Selection Sheet'!$C$17:$E$33, 3, 0)</f>
        <v>3</v>
      </c>
      <c r="C629" s="167" t="s">
        <v>69</v>
      </c>
      <c r="D629" s="167" t="s">
        <v>131</v>
      </c>
      <c r="E629" s="167" t="s">
        <v>138</v>
      </c>
      <c r="F629" s="167" t="s">
        <v>25</v>
      </c>
      <c r="G629" s="167" t="s">
        <v>27</v>
      </c>
      <c r="H629" s="167" t="s">
        <v>26</v>
      </c>
      <c r="I629" s="168" t="s">
        <v>106</v>
      </c>
      <c r="J629" s="168" t="s">
        <v>106</v>
      </c>
      <c r="K629" s="168">
        <v>862</v>
      </c>
      <c r="L629" s="168">
        <v>1204</v>
      </c>
      <c r="M629" s="168">
        <v>15.88</v>
      </c>
      <c r="N629" s="168">
        <v>15449</v>
      </c>
      <c r="O629" s="168">
        <v>23018</v>
      </c>
      <c r="P629" s="168">
        <v>22167</v>
      </c>
      <c r="Q629" s="168">
        <v>24070</v>
      </c>
      <c r="R629" s="168">
        <v>504</v>
      </c>
      <c r="S629" s="168">
        <v>75765</v>
      </c>
      <c r="T629" s="168">
        <v>362</v>
      </c>
      <c r="U629" s="168">
        <v>3906</v>
      </c>
      <c r="V629" s="168">
        <v>1081</v>
      </c>
      <c r="W629" s="168">
        <v>19594</v>
      </c>
      <c r="X629" s="168">
        <v>74</v>
      </c>
      <c r="Y629" s="168">
        <v>75765</v>
      </c>
      <c r="Z629" s="168">
        <v>1</v>
      </c>
      <c r="AA629" s="168">
        <v>9</v>
      </c>
      <c r="AB629" s="168">
        <v>68</v>
      </c>
      <c r="AC629" s="168">
        <v>6.75</v>
      </c>
      <c r="AD629" s="168">
        <v>22.17</v>
      </c>
      <c r="AE629" s="168">
        <v>36.03</v>
      </c>
      <c r="AF629" s="168">
        <v>3906</v>
      </c>
      <c r="AG629" s="168">
        <v>50970</v>
      </c>
      <c r="AH629" s="168">
        <v>24679</v>
      </c>
      <c r="AI629" s="168">
        <v>56281</v>
      </c>
      <c r="AJ629" s="168">
        <v>37889</v>
      </c>
      <c r="AK629" s="8"/>
      <c r="AL629" s="8"/>
      <c r="AM629" s="6">
        <f t="shared" si="145"/>
        <v>75765</v>
      </c>
      <c r="AN629" s="4">
        <f t="shared" si="144"/>
        <v>12</v>
      </c>
    </row>
    <row r="630" spans="1:40" x14ac:dyDescent="0.2">
      <c r="A630" s="12" t="str">
        <f t="shared" si="146"/>
        <v>2013-14DECEMBERRYD</v>
      </c>
      <c r="B630" s="12">
        <f>VLOOKUP(G630,'Selection Sheet'!$C$17:$E$33, 3, 0)</f>
        <v>2</v>
      </c>
      <c r="C630" s="167" t="s">
        <v>69</v>
      </c>
      <c r="D630" s="167" t="s">
        <v>131</v>
      </c>
      <c r="E630" s="167" t="s">
        <v>135</v>
      </c>
      <c r="F630" s="167" t="s">
        <v>36</v>
      </c>
      <c r="G630" s="167" t="s">
        <v>48</v>
      </c>
      <c r="H630" s="167" t="s">
        <v>47</v>
      </c>
      <c r="I630" s="168" t="s">
        <v>106</v>
      </c>
      <c r="J630" s="168" t="s">
        <v>106</v>
      </c>
      <c r="K630" s="168">
        <v>402</v>
      </c>
      <c r="L630" s="168">
        <v>564</v>
      </c>
      <c r="M630" s="168">
        <v>16.899999999999999</v>
      </c>
      <c r="N630" s="168">
        <v>15949</v>
      </c>
      <c r="O630" s="168">
        <v>23064</v>
      </c>
      <c r="P630" s="168">
        <v>22549</v>
      </c>
      <c r="Q630" s="168">
        <v>23628</v>
      </c>
      <c r="R630" s="168">
        <v>2412</v>
      </c>
      <c r="S630" s="168">
        <v>52202</v>
      </c>
      <c r="T630" s="168">
        <v>766</v>
      </c>
      <c r="U630" s="168">
        <v>7225</v>
      </c>
      <c r="V630" s="168">
        <v>872</v>
      </c>
      <c r="W630" s="168">
        <v>20289</v>
      </c>
      <c r="X630" s="168">
        <v>0</v>
      </c>
      <c r="Y630" s="168">
        <v>52202</v>
      </c>
      <c r="Z630" s="168">
        <v>3</v>
      </c>
      <c r="AA630" s="168">
        <v>26</v>
      </c>
      <c r="AB630" s="168">
        <v>67</v>
      </c>
      <c r="AC630" s="168">
        <v>6.17</v>
      </c>
      <c r="AD630" s="168">
        <v>19.98</v>
      </c>
      <c r="AE630" s="168">
        <v>31.17</v>
      </c>
      <c r="AF630" s="168">
        <v>7225</v>
      </c>
      <c r="AG630" s="168">
        <v>58498</v>
      </c>
      <c r="AH630" s="168">
        <v>22486</v>
      </c>
      <c r="AI630" s="168">
        <v>51273</v>
      </c>
      <c r="AJ630" s="168">
        <v>37173</v>
      </c>
      <c r="AK630" s="8"/>
      <c r="AL630" s="8"/>
      <c r="AM630" s="6">
        <f t="shared" si="145"/>
        <v>0</v>
      </c>
      <c r="AN630" s="4">
        <f t="shared" si="144"/>
        <v>12</v>
      </c>
    </row>
    <row r="631" spans="1:40" x14ac:dyDescent="0.2">
      <c r="A631" s="12" t="str">
        <f t="shared" si="146"/>
        <v>2013-14DECEMBERRYE</v>
      </c>
      <c r="B631" s="12">
        <f>VLOOKUP(G631,'Selection Sheet'!$C$17:$E$33, 3, 0)</f>
        <v>2</v>
      </c>
      <c r="C631" s="167" t="s">
        <v>69</v>
      </c>
      <c r="D631" s="167" t="s">
        <v>131</v>
      </c>
      <c r="E631" s="167" t="s">
        <v>135</v>
      </c>
      <c r="F631" s="167" t="s">
        <v>36</v>
      </c>
      <c r="G631" s="167" t="s">
        <v>46</v>
      </c>
      <c r="H631" s="167" t="s">
        <v>45</v>
      </c>
      <c r="I631" s="168" t="s">
        <v>106</v>
      </c>
      <c r="J631" s="168" t="s">
        <v>106</v>
      </c>
      <c r="K631" s="168">
        <v>589</v>
      </c>
      <c r="L631" s="168">
        <v>741</v>
      </c>
      <c r="M631" s="168">
        <v>13.780000000000001</v>
      </c>
      <c r="N631" s="168">
        <v>8901</v>
      </c>
      <c r="O631" s="168">
        <v>11788</v>
      </c>
      <c r="P631" s="168">
        <v>11987</v>
      </c>
      <c r="Q631" s="168">
        <v>12518</v>
      </c>
      <c r="R631" s="168">
        <v>114</v>
      </c>
      <c r="S631" s="168">
        <v>36208</v>
      </c>
      <c r="T631" s="168">
        <v>411</v>
      </c>
      <c r="U631" s="168">
        <v>2033</v>
      </c>
      <c r="V631" s="168">
        <v>1041</v>
      </c>
      <c r="W631" s="168">
        <v>15911</v>
      </c>
      <c r="X631" s="168">
        <v>746</v>
      </c>
      <c r="Y631" s="168">
        <v>36208</v>
      </c>
      <c r="Z631" s="168">
        <v>3</v>
      </c>
      <c r="AA631" s="168">
        <v>8</v>
      </c>
      <c r="AB631" s="168">
        <v>63</v>
      </c>
      <c r="AC631" s="168">
        <v>5.9</v>
      </c>
      <c r="AD631" s="168">
        <v>18.080000000000002</v>
      </c>
      <c r="AE631" s="168">
        <v>32.65</v>
      </c>
      <c r="AF631" s="168">
        <v>2033</v>
      </c>
      <c r="AG631" s="168">
        <v>40990</v>
      </c>
      <c r="AH631" s="168">
        <v>16060</v>
      </c>
      <c r="AI631" s="168">
        <v>38957</v>
      </c>
      <c r="AJ631" s="168">
        <v>22935</v>
      </c>
      <c r="AK631" s="8"/>
      <c r="AL631" s="8"/>
      <c r="AM631" s="6">
        <f t="shared" si="145"/>
        <v>36208</v>
      </c>
      <c r="AN631" s="4">
        <f t="shared" ref="AN631:AN694" si="147">MONTH(1&amp;D631)</f>
        <v>12</v>
      </c>
    </row>
    <row r="632" spans="1:40" x14ac:dyDescent="0.2">
      <c r="A632" s="12" t="str">
        <f t="shared" si="146"/>
        <v>2013-14DECEMBERRYF</v>
      </c>
      <c r="B632" s="12">
        <f>VLOOKUP(G632,'Selection Sheet'!$C$17:$E$33, 3, 0)</f>
        <v>2</v>
      </c>
      <c r="C632" s="167" t="s">
        <v>69</v>
      </c>
      <c r="D632" s="167" t="s">
        <v>131</v>
      </c>
      <c r="E632" s="167" t="s">
        <v>135</v>
      </c>
      <c r="F632" s="167" t="s">
        <v>36</v>
      </c>
      <c r="G632" s="167" t="s">
        <v>50</v>
      </c>
      <c r="H632" s="167" t="s">
        <v>49</v>
      </c>
      <c r="I632" s="168" t="s">
        <v>106</v>
      </c>
      <c r="J632" s="168" t="s">
        <v>106</v>
      </c>
      <c r="K632" s="168">
        <v>1131</v>
      </c>
      <c r="L632" s="168">
        <v>1603</v>
      </c>
      <c r="M632" s="168">
        <v>14.9</v>
      </c>
      <c r="N632" s="168">
        <v>20159</v>
      </c>
      <c r="O632" s="168">
        <v>26657</v>
      </c>
      <c r="P632" s="168">
        <v>26993</v>
      </c>
      <c r="Q632" s="168">
        <v>28195</v>
      </c>
      <c r="R632" s="168">
        <v>395</v>
      </c>
      <c r="S632" s="168">
        <v>71927</v>
      </c>
      <c r="T632" s="168">
        <v>358</v>
      </c>
      <c r="U632" s="168">
        <v>3028</v>
      </c>
      <c r="V632" s="168">
        <v>1290</v>
      </c>
      <c r="W632" s="168">
        <v>24054</v>
      </c>
      <c r="X632" s="168">
        <v>0</v>
      </c>
      <c r="Y632" s="168">
        <v>71927</v>
      </c>
      <c r="Z632" s="168">
        <v>2</v>
      </c>
      <c r="AA632" s="168">
        <v>10</v>
      </c>
      <c r="AB632" s="168">
        <v>42</v>
      </c>
      <c r="AC632" s="168">
        <v>5.7</v>
      </c>
      <c r="AD632" s="168">
        <v>18</v>
      </c>
      <c r="AE632" s="168">
        <v>28.900000000000002</v>
      </c>
      <c r="AF632" s="168">
        <v>3028</v>
      </c>
      <c r="AG632" s="168">
        <v>49064</v>
      </c>
      <c r="AH632" s="168">
        <v>23997</v>
      </c>
      <c r="AI632" s="168">
        <v>46520</v>
      </c>
      <c r="AJ632" s="168">
        <v>39118</v>
      </c>
      <c r="AK632" s="8"/>
      <c r="AL632" s="8"/>
      <c r="AM632" s="6">
        <f t="shared" si="145"/>
        <v>0</v>
      </c>
      <c r="AN632" s="4">
        <f t="shared" si="147"/>
        <v>12</v>
      </c>
    </row>
    <row r="633" spans="1:40" x14ac:dyDescent="0.2">
      <c r="A633" s="12" t="str">
        <f t="shared" si="146"/>
        <v>2013-14FEBRUARYR1F</v>
      </c>
      <c r="B633" s="12">
        <f>VLOOKUP(G633,'Selection Sheet'!$C$17:$E$33, 3, 0)</f>
        <v>2</v>
      </c>
      <c r="C633" s="167" t="s">
        <v>69</v>
      </c>
      <c r="D633" s="167" t="s">
        <v>133</v>
      </c>
      <c r="E633" s="167" t="s">
        <v>135</v>
      </c>
      <c r="F633" s="167" t="s">
        <v>36</v>
      </c>
      <c r="G633" s="167" t="s">
        <v>35</v>
      </c>
      <c r="H633" s="167" t="s">
        <v>34</v>
      </c>
      <c r="I633" s="168" t="s">
        <v>106</v>
      </c>
      <c r="J633" s="168" t="s">
        <v>106</v>
      </c>
      <c r="K633" s="168">
        <v>31</v>
      </c>
      <c r="L633" s="168">
        <v>41</v>
      </c>
      <c r="M633" s="168">
        <v>8.75</v>
      </c>
      <c r="N633" s="168">
        <v>382</v>
      </c>
      <c r="O633" s="168">
        <v>500</v>
      </c>
      <c r="P633" s="168">
        <v>523</v>
      </c>
      <c r="Q633" s="168">
        <v>541</v>
      </c>
      <c r="R633" s="168">
        <v>15</v>
      </c>
      <c r="S633" s="168">
        <v>1596</v>
      </c>
      <c r="T633" s="168">
        <v>0</v>
      </c>
      <c r="U633" s="168">
        <v>88</v>
      </c>
      <c r="V633" s="168">
        <v>0</v>
      </c>
      <c r="W633" s="168">
        <v>358</v>
      </c>
      <c r="X633" s="168">
        <v>17</v>
      </c>
      <c r="Y633" s="168">
        <v>1596</v>
      </c>
      <c r="Z633" s="168">
        <v>1</v>
      </c>
      <c r="AA633" s="168">
        <v>1</v>
      </c>
      <c r="AB633" s="168">
        <v>6</v>
      </c>
      <c r="AC633" s="168">
        <v>5.0200000000000005</v>
      </c>
      <c r="AD633" s="168">
        <v>16.11</v>
      </c>
      <c r="AE633" s="168">
        <v>19.79</v>
      </c>
      <c r="AF633" s="168">
        <v>88</v>
      </c>
      <c r="AG633" s="168">
        <v>1458</v>
      </c>
      <c r="AH633" s="168">
        <v>650</v>
      </c>
      <c r="AI633" s="168">
        <v>1370</v>
      </c>
      <c r="AJ633" s="168">
        <v>1010</v>
      </c>
      <c r="AK633" s="8"/>
      <c r="AL633" s="8"/>
      <c r="AM633" s="6">
        <f t="shared" si="145"/>
        <v>1596</v>
      </c>
      <c r="AN633" s="4">
        <f t="shared" si="147"/>
        <v>2</v>
      </c>
    </row>
    <row r="634" spans="1:40" x14ac:dyDescent="0.2">
      <c r="A634" s="12" t="str">
        <f t="shared" si="146"/>
        <v>2013-14FEBRUARYRRU</v>
      </c>
      <c r="B634" s="12">
        <f>VLOOKUP(G634,'Selection Sheet'!$C$17:$E$33, 3, 0)</f>
        <v>4</v>
      </c>
      <c r="C634" s="167" t="s">
        <v>69</v>
      </c>
      <c r="D634" s="167" t="s">
        <v>133</v>
      </c>
      <c r="E634" s="167" t="s">
        <v>136</v>
      </c>
      <c r="F634" s="167" t="s">
        <v>39</v>
      </c>
      <c r="G634" s="167" t="s">
        <v>38</v>
      </c>
      <c r="H634" s="167" t="s">
        <v>37</v>
      </c>
      <c r="I634" s="168" t="s">
        <v>106</v>
      </c>
      <c r="J634" s="168" t="s">
        <v>106</v>
      </c>
      <c r="K634" s="168">
        <v>898</v>
      </c>
      <c r="L634" s="168">
        <v>1096</v>
      </c>
      <c r="M634" s="168">
        <v>14.8</v>
      </c>
      <c r="N634" s="168">
        <v>28384</v>
      </c>
      <c r="O634" s="168">
        <v>35400</v>
      </c>
      <c r="P634" s="168">
        <v>35623</v>
      </c>
      <c r="Q634" s="168">
        <v>36294</v>
      </c>
      <c r="R634" s="168">
        <v>22</v>
      </c>
      <c r="S634" s="168">
        <v>122868</v>
      </c>
      <c r="T634" s="168">
        <v>178</v>
      </c>
      <c r="U634" s="168">
        <v>7648</v>
      </c>
      <c r="V634" s="168">
        <v>1015</v>
      </c>
      <c r="W634" s="168">
        <v>14406</v>
      </c>
      <c r="X634" s="168">
        <v>2259</v>
      </c>
      <c r="Y634" s="168">
        <v>122868</v>
      </c>
      <c r="Z634" s="168">
        <v>0</v>
      </c>
      <c r="AA634" s="168">
        <v>1</v>
      </c>
      <c r="AB634" s="168">
        <v>8</v>
      </c>
      <c r="AC634" s="168">
        <v>5.6000000000000005</v>
      </c>
      <c r="AD634" s="168">
        <v>13.4</v>
      </c>
      <c r="AE634" s="168">
        <v>21.5</v>
      </c>
      <c r="AF634" s="168">
        <v>7648</v>
      </c>
      <c r="AG634" s="168">
        <v>93981</v>
      </c>
      <c r="AH634" s="168">
        <v>27448</v>
      </c>
      <c r="AI634" s="168">
        <v>86333</v>
      </c>
      <c r="AJ634" s="168">
        <v>66355</v>
      </c>
      <c r="AK634" s="8"/>
      <c r="AL634" s="8"/>
      <c r="AM634" s="6">
        <f t="shared" si="145"/>
        <v>122868</v>
      </c>
      <c r="AN634" s="4">
        <f t="shared" si="147"/>
        <v>2</v>
      </c>
    </row>
    <row r="635" spans="1:40" x14ac:dyDescent="0.2">
      <c r="A635" s="12" t="str">
        <f t="shared" si="146"/>
        <v>2013-14FEBRUARYRX6</v>
      </c>
      <c r="B635" s="12">
        <f>VLOOKUP(G635,'Selection Sheet'!$C$17:$E$33, 3, 0)</f>
        <v>1</v>
      </c>
      <c r="C635" s="167" t="s">
        <v>69</v>
      </c>
      <c r="D635" s="167" t="s">
        <v>133</v>
      </c>
      <c r="E635" s="167" t="s">
        <v>137</v>
      </c>
      <c r="F635" s="167" t="s">
        <v>42</v>
      </c>
      <c r="G635" s="167" t="s">
        <v>41</v>
      </c>
      <c r="H635" s="167" t="s">
        <v>40</v>
      </c>
      <c r="I635" s="168" t="s">
        <v>106</v>
      </c>
      <c r="J635" s="168" t="s">
        <v>106</v>
      </c>
      <c r="K635" s="168">
        <v>241</v>
      </c>
      <c r="L635" s="168">
        <v>328</v>
      </c>
      <c r="M635" s="168">
        <v>12.8</v>
      </c>
      <c r="N635" s="168">
        <v>10074</v>
      </c>
      <c r="O635" s="168">
        <v>13191</v>
      </c>
      <c r="P635" s="168">
        <v>12875</v>
      </c>
      <c r="Q635" s="168">
        <v>13399</v>
      </c>
      <c r="R635" s="168">
        <v>1159</v>
      </c>
      <c r="S635" s="168">
        <v>36722</v>
      </c>
      <c r="T635" s="168">
        <v>130</v>
      </c>
      <c r="U635" s="168">
        <v>948</v>
      </c>
      <c r="V635" s="168">
        <v>235</v>
      </c>
      <c r="W635" s="168">
        <v>4555</v>
      </c>
      <c r="X635" s="168">
        <v>0</v>
      </c>
      <c r="Y635" s="168">
        <v>36722</v>
      </c>
      <c r="Z635" s="168">
        <v>1</v>
      </c>
      <c r="AA635" s="168">
        <v>42</v>
      </c>
      <c r="AB635" s="168">
        <v>85</v>
      </c>
      <c r="AC635" s="168">
        <v>6.3</v>
      </c>
      <c r="AD635" s="168">
        <v>19</v>
      </c>
      <c r="AE635" s="168">
        <v>31.21</v>
      </c>
      <c r="AF635" s="168">
        <v>948</v>
      </c>
      <c r="AG635" s="168">
        <v>20703</v>
      </c>
      <c r="AH635" s="168">
        <v>8387</v>
      </c>
      <c r="AI635" s="168">
        <v>26810</v>
      </c>
      <c r="AJ635" s="168">
        <v>19758</v>
      </c>
      <c r="AK635" s="8"/>
      <c r="AL635" s="8"/>
      <c r="AM635" s="6">
        <f t="shared" ref="AM635:AM698" si="148">SUMIFS($Y635,$X635,"&gt;0",$C635,$C635,$D635,$D635,$B635,$B635)</f>
        <v>0</v>
      </c>
      <c r="AN635" s="4">
        <f t="shared" si="147"/>
        <v>2</v>
      </c>
    </row>
    <row r="636" spans="1:40" x14ac:dyDescent="0.2">
      <c r="A636" s="12" t="str">
        <f t="shared" si="146"/>
        <v>2013-14FEBRUARYRX7</v>
      </c>
      <c r="B636" s="12">
        <f>VLOOKUP(G636,'Selection Sheet'!$C$17:$E$33, 3, 0)</f>
        <v>1</v>
      </c>
      <c r="C636" s="167" t="s">
        <v>69</v>
      </c>
      <c r="D636" s="167" t="s">
        <v>133</v>
      </c>
      <c r="E636" s="167" t="s">
        <v>137</v>
      </c>
      <c r="F636" s="167" t="s">
        <v>42</v>
      </c>
      <c r="G636" s="167" t="s">
        <v>44</v>
      </c>
      <c r="H636" s="167" t="s">
        <v>43</v>
      </c>
      <c r="I636" s="168" t="s">
        <v>106</v>
      </c>
      <c r="J636" s="168" t="s">
        <v>106</v>
      </c>
      <c r="K636" s="168">
        <v>1628</v>
      </c>
      <c r="L636" s="168">
        <v>2163</v>
      </c>
      <c r="M636" s="168">
        <v>13.27</v>
      </c>
      <c r="N636" s="168">
        <v>22170</v>
      </c>
      <c r="O636" s="168">
        <v>29159</v>
      </c>
      <c r="P636" s="168">
        <v>30161</v>
      </c>
      <c r="Q636" s="168">
        <v>31283</v>
      </c>
      <c r="R636" s="168">
        <v>1923</v>
      </c>
      <c r="S636" s="168">
        <v>97574</v>
      </c>
      <c r="T636" s="168">
        <v>110</v>
      </c>
      <c r="U636" s="168">
        <v>1289</v>
      </c>
      <c r="V636" s="168">
        <v>740</v>
      </c>
      <c r="W636" s="168">
        <v>12501</v>
      </c>
      <c r="X636" s="168">
        <v>0</v>
      </c>
      <c r="Y636" s="168">
        <v>97574</v>
      </c>
      <c r="Z636" s="168">
        <v>1</v>
      </c>
      <c r="AA636" s="168">
        <v>5</v>
      </c>
      <c r="AB636" s="168">
        <v>36</v>
      </c>
      <c r="AC636" s="168">
        <v>6.07</v>
      </c>
      <c r="AD636" s="168">
        <v>17</v>
      </c>
      <c r="AE636" s="168">
        <v>31.37</v>
      </c>
      <c r="AF636" s="168">
        <v>1289</v>
      </c>
      <c r="AG636" s="168">
        <v>60218</v>
      </c>
      <c r="AH636" s="168">
        <v>16645</v>
      </c>
      <c r="AI636" s="168">
        <v>65032</v>
      </c>
      <c r="AJ636" s="168">
        <v>56884</v>
      </c>
      <c r="AK636" s="8"/>
      <c r="AL636" s="8"/>
      <c r="AM636" s="6">
        <f t="shared" si="148"/>
        <v>0</v>
      </c>
      <c r="AN636" s="4">
        <f t="shared" si="147"/>
        <v>2</v>
      </c>
    </row>
    <row r="637" spans="1:40" x14ac:dyDescent="0.2">
      <c r="A637" s="12" t="str">
        <f t="shared" si="146"/>
        <v>2013-14FEBRUARYRX8</v>
      </c>
      <c r="B637" s="12">
        <f>VLOOKUP(G637,'Selection Sheet'!$C$17:$E$33, 3, 0)</f>
        <v>1</v>
      </c>
      <c r="C637" s="167" t="s">
        <v>69</v>
      </c>
      <c r="D637" s="167" t="s">
        <v>133</v>
      </c>
      <c r="E637" s="167" t="s">
        <v>137</v>
      </c>
      <c r="F637" s="167" t="s">
        <v>42</v>
      </c>
      <c r="G637" s="167" t="s">
        <v>54</v>
      </c>
      <c r="H637" s="167" t="s">
        <v>53</v>
      </c>
      <c r="I637" s="168" t="s">
        <v>106</v>
      </c>
      <c r="J637" s="168" t="s">
        <v>106</v>
      </c>
      <c r="K637" s="168">
        <v>986</v>
      </c>
      <c r="L637" s="168">
        <v>1345</v>
      </c>
      <c r="M637" s="168">
        <v>14.06</v>
      </c>
      <c r="N637" s="168">
        <v>14627</v>
      </c>
      <c r="O637" s="168">
        <v>20175</v>
      </c>
      <c r="P637" s="168">
        <v>20770</v>
      </c>
      <c r="Q637" s="168">
        <v>21449</v>
      </c>
      <c r="R637" s="168">
        <v>338</v>
      </c>
      <c r="S637" s="168">
        <v>55305</v>
      </c>
      <c r="T637" s="168">
        <v>29</v>
      </c>
      <c r="U637" s="168">
        <v>1735</v>
      </c>
      <c r="V637" s="168">
        <v>478</v>
      </c>
      <c r="W637" s="168">
        <v>10679</v>
      </c>
      <c r="X637" s="168">
        <v>1251</v>
      </c>
      <c r="Y637" s="168">
        <v>55305</v>
      </c>
      <c r="Z637" s="168">
        <v>1</v>
      </c>
      <c r="AA637" s="168">
        <v>23</v>
      </c>
      <c r="AB637" s="168">
        <v>50</v>
      </c>
      <c r="AC637" s="168">
        <v>5.65</v>
      </c>
      <c r="AD637" s="168">
        <v>14.46</v>
      </c>
      <c r="AE637" s="168">
        <v>21.45</v>
      </c>
      <c r="AF637" s="168">
        <v>1735</v>
      </c>
      <c r="AG637" s="168">
        <v>44915</v>
      </c>
      <c r="AH637" s="168">
        <v>13228</v>
      </c>
      <c r="AI637" s="168">
        <v>43000</v>
      </c>
      <c r="AJ637" s="168">
        <v>35144</v>
      </c>
      <c r="AK637" s="8"/>
      <c r="AL637" s="8"/>
      <c r="AM637" s="6">
        <f t="shared" si="148"/>
        <v>55305</v>
      </c>
      <c r="AN637" s="4">
        <f t="shared" si="147"/>
        <v>2</v>
      </c>
    </row>
    <row r="638" spans="1:40" x14ac:dyDescent="0.2">
      <c r="A638" s="12" t="str">
        <f t="shared" si="146"/>
        <v>2013-14FEBRUARYRX9</v>
      </c>
      <c r="B638" s="12">
        <f>VLOOKUP(G638,'Selection Sheet'!$C$17:$E$33, 3, 0)</f>
        <v>3</v>
      </c>
      <c r="C638" s="167" t="s">
        <v>69</v>
      </c>
      <c r="D638" s="167" t="s">
        <v>133</v>
      </c>
      <c r="E638" s="167" t="s">
        <v>138</v>
      </c>
      <c r="F638" s="167" t="s">
        <v>25</v>
      </c>
      <c r="G638" s="167" t="s">
        <v>24</v>
      </c>
      <c r="H638" s="167" t="s">
        <v>23</v>
      </c>
      <c r="I638" s="168" t="s">
        <v>106</v>
      </c>
      <c r="J638" s="168" t="s">
        <v>106</v>
      </c>
      <c r="K638" s="168">
        <v>1044</v>
      </c>
      <c r="L638" s="168">
        <v>1520</v>
      </c>
      <c r="M638" s="168">
        <v>14.530000000000001</v>
      </c>
      <c r="N638" s="168">
        <v>12609</v>
      </c>
      <c r="O638" s="168">
        <v>18072</v>
      </c>
      <c r="P638" s="168">
        <v>18435</v>
      </c>
      <c r="Q638" s="168">
        <v>19567</v>
      </c>
      <c r="R638" s="168">
        <v>280</v>
      </c>
      <c r="S638" s="168">
        <v>60768</v>
      </c>
      <c r="T638" s="168">
        <v>209</v>
      </c>
      <c r="U638" s="168">
        <v>2107</v>
      </c>
      <c r="V638" s="168">
        <v>831</v>
      </c>
      <c r="W638" s="168">
        <v>13954</v>
      </c>
      <c r="X638" s="168">
        <v>122</v>
      </c>
      <c r="Y638" s="168">
        <v>60768</v>
      </c>
      <c r="Z638" s="168">
        <v>2</v>
      </c>
      <c r="AA638" s="168">
        <v>11</v>
      </c>
      <c r="AB638" s="168">
        <v>48</v>
      </c>
      <c r="AC638" s="168">
        <v>6.55</v>
      </c>
      <c r="AD638" s="168">
        <v>19.920000000000002</v>
      </c>
      <c r="AE638" s="168">
        <v>32.799999999999997</v>
      </c>
      <c r="AF638" s="168">
        <v>2107</v>
      </c>
      <c r="AG638" s="168">
        <v>47285</v>
      </c>
      <c r="AH638" s="168">
        <v>14523</v>
      </c>
      <c r="AI638" s="168">
        <v>45065</v>
      </c>
      <c r="AJ638" s="168">
        <v>31111</v>
      </c>
      <c r="AK638" s="8"/>
      <c r="AL638" s="8"/>
      <c r="AM638" s="6">
        <f t="shared" si="148"/>
        <v>60768</v>
      </c>
      <c r="AN638" s="4">
        <f t="shared" si="147"/>
        <v>2</v>
      </c>
    </row>
    <row r="639" spans="1:40" x14ac:dyDescent="0.2">
      <c r="A639" s="12" t="str">
        <f t="shared" si="146"/>
        <v>2013-14FEBRUARYRYA</v>
      </c>
      <c r="B639" s="12">
        <f>VLOOKUP(G639,'Selection Sheet'!$C$17:$E$33, 3, 0)</f>
        <v>3</v>
      </c>
      <c r="C639" s="167" t="s">
        <v>69</v>
      </c>
      <c r="D639" s="167" t="s">
        <v>133</v>
      </c>
      <c r="E639" s="167" t="s">
        <v>138</v>
      </c>
      <c r="F639" s="167" t="s">
        <v>25</v>
      </c>
      <c r="G639" s="167" t="s">
        <v>52</v>
      </c>
      <c r="H639" s="167" t="s">
        <v>51</v>
      </c>
      <c r="I639" s="168" t="s">
        <v>106</v>
      </c>
      <c r="J639" s="168" t="s">
        <v>106</v>
      </c>
      <c r="K639" s="168">
        <v>565</v>
      </c>
      <c r="L639" s="168">
        <v>710</v>
      </c>
      <c r="M639" s="168">
        <v>12.1</v>
      </c>
      <c r="N639" s="168">
        <v>20582</v>
      </c>
      <c r="O639" s="168">
        <v>28635</v>
      </c>
      <c r="P639" s="168">
        <v>28242</v>
      </c>
      <c r="Q639" s="168">
        <v>29345</v>
      </c>
      <c r="R639" s="168">
        <v>517</v>
      </c>
      <c r="S639" s="168">
        <v>73811</v>
      </c>
      <c r="T639" s="168">
        <v>408</v>
      </c>
      <c r="U639" s="168">
        <v>3264</v>
      </c>
      <c r="V639" s="168">
        <v>1208</v>
      </c>
      <c r="W639" s="168">
        <v>22734</v>
      </c>
      <c r="X639" s="168">
        <v>0</v>
      </c>
      <c r="Y639" s="168">
        <v>73811</v>
      </c>
      <c r="Z639" s="168">
        <v>1</v>
      </c>
      <c r="AA639" s="168">
        <v>4</v>
      </c>
      <c r="AB639" s="168">
        <v>48</v>
      </c>
      <c r="AC639" s="168">
        <v>6.38</v>
      </c>
      <c r="AD639" s="168">
        <v>17.32</v>
      </c>
      <c r="AE639" s="168">
        <v>26.63</v>
      </c>
      <c r="AF639" s="168">
        <v>3264</v>
      </c>
      <c r="AG639" s="168">
        <v>56208</v>
      </c>
      <c r="AH639" s="168">
        <v>22957</v>
      </c>
      <c r="AI639" s="168">
        <v>60881</v>
      </c>
      <c r="AJ639" s="168">
        <v>42298</v>
      </c>
      <c r="AK639" s="8"/>
      <c r="AL639" s="8"/>
      <c r="AM639" s="6">
        <f t="shared" si="148"/>
        <v>0</v>
      </c>
      <c r="AN639" s="4">
        <f t="shared" si="147"/>
        <v>2</v>
      </c>
    </row>
    <row r="640" spans="1:40" x14ac:dyDescent="0.2">
      <c r="A640" s="12" t="str">
        <f t="shared" si="146"/>
        <v>2013-14FEBRUARYRYC</v>
      </c>
      <c r="B640" s="12">
        <f>VLOOKUP(G640,'Selection Sheet'!$C$17:$E$33, 3, 0)</f>
        <v>3</v>
      </c>
      <c r="C640" s="167" t="s">
        <v>69</v>
      </c>
      <c r="D640" s="167" t="s">
        <v>133</v>
      </c>
      <c r="E640" s="167" t="s">
        <v>138</v>
      </c>
      <c r="F640" s="167" t="s">
        <v>25</v>
      </c>
      <c r="G640" s="167" t="s">
        <v>27</v>
      </c>
      <c r="H640" s="167" t="s">
        <v>26</v>
      </c>
      <c r="I640" s="168" t="s">
        <v>106</v>
      </c>
      <c r="J640" s="168" t="s">
        <v>106</v>
      </c>
      <c r="K640" s="168">
        <v>783</v>
      </c>
      <c r="L640" s="168">
        <v>1106</v>
      </c>
      <c r="M640" s="168">
        <v>15.5</v>
      </c>
      <c r="N640" s="168">
        <v>13262</v>
      </c>
      <c r="O640" s="168">
        <v>20606</v>
      </c>
      <c r="P640" s="168">
        <v>19822</v>
      </c>
      <c r="Q640" s="168">
        <v>21600</v>
      </c>
      <c r="R640" s="168">
        <v>413</v>
      </c>
      <c r="S640" s="168">
        <v>64443</v>
      </c>
      <c r="T640" s="168">
        <v>351</v>
      </c>
      <c r="U640" s="168">
        <v>3793</v>
      </c>
      <c r="V640" s="168">
        <v>946</v>
      </c>
      <c r="W640" s="168">
        <v>16340</v>
      </c>
      <c r="X640" s="168">
        <v>102</v>
      </c>
      <c r="Y640" s="168">
        <v>64443</v>
      </c>
      <c r="Z640" s="168">
        <v>1</v>
      </c>
      <c r="AA640" s="168">
        <v>6</v>
      </c>
      <c r="AB640" s="168">
        <v>62</v>
      </c>
      <c r="AC640" s="168">
        <v>7.0200000000000005</v>
      </c>
      <c r="AD640" s="168">
        <v>22.1</v>
      </c>
      <c r="AE640" s="168">
        <v>35.020000000000003</v>
      </c>
      <c r="AF640" s="168">
        <v>3793</v>
      </c>
      <c r="AG640" s="168">
        <v>43917</v>
      </c>
      <c r="AH640" s="168">
        <v>20509</v>
      </c>
      <c r="AI640" s="168">
        <v>48267</v>
      </c>
      <c r="AJ640" s="168">
        <v>33790</v>
      </c>
      <c r="AK640" s="8"/>
      <c r="AL640" s="8"/>
      <c r="AM640" s="6">
        <f t="shared" si="148"/>
        <v>64443</v>
      </c>
      <c r="AN640" s="4">
        <f t="shared" si="147"/>
        <v>2</v>
      </c>
    </row>
    <row r="641" spans="1:40" x14ac:dyDescent="0.2">
      <c r="A641" s="12" t="str">
        <f t="shared" si="146"/>
        <v>2013-14FEBRUARYRYD</v>
      </c>
      <c r="B641" s="12">
        <f>VLOOKUP(G641,'Selection Sheet'!$C$17:$E$33, 3, 0)</f>
        <v>2</v>
      </c>
      <c r="C641" s="167" t="s">
        <v>69</v>
      </c>
      <c r="D641" s="167" t="s">
        <v>133</v>
      </c>
      <c r="E641" s="167" t="s">
        <v>135</v>
      </c>
      <c r="F641" s="167" t="s">
        <v>36</v>
      </c>
      <c r="G641" s="167" t="s">
        <v>48</v>
      </c>
      <c r="H641" s="167" t="s">
        <v>47</v>
      </c>
      <c r="I641" s="168" t="s">
        <v>106</v>
      </c>
      <c r="J641" s="168" t="s">
        <v>106</v>
      </c>
      <c r="K641" s="168">
        <v>424</v>
      </c>
      <c r="L641" s="168">
        <v>534</v>
      </c>
      <c r="M641" s="168">
        <v>13.9</v>
      </c>
      <c r="N641" s="168">
        <v>14680</v>
      </c>
      <c r="O641" s="168">
        <v>19890</v>
      </c>
      <c r="P641" s="168">
        <v>19829</v>
      </c>
      <c r="Q641" s="168">
        <v>20424</v>
      </c>
      <c r="R641" s="168">
        <v>2221</v>
      </c>
      <c r="S641" s="168">
        <v>42024</v>
      </c>
      <c r="T641" s="168">
        <v>656</v>
      </c>
      <c r="U641" s="168">
        <v>6018</v>
      </c>
      <c r="V641" s="168">
        <v>704</v>
      </c>
      <c r="W641" s="168">
        <v>17095</v>
      </c>
      <c r="X641" s="168">
        <v>0</v>
      </c>
      <c r="Y641" s="168">
        <v>42024</v>
      </c>
      <c r="Z641" s="168">
        <v>3</v>
      </c>
      <c r="AA641" s="168">
        <v>18</v>
      </c>
      <c r="AB641" s="168">
        <v>53</v>
      </c>
      <c r="AC641" s="168">
        <v>5.8500000000000005</v>
      </c>
      <c r="AD641" s="168">
        <v>18.12</v>
      </c>
      <c r="AE641" s="168">
        <v>27.62</v>
      </c>
      <c r="AF641" s="168">
        <v>6018</v>
      </c>
      <c r="AG641" s="168">
        <v>49953</v>
      </c>
      <c r="AH641" s="168">
        <v>18949</v>
      </c>
      <c r="AI641" s="168">
        <v>43935</v>
      </c>
      <c r="AJ641" s="168">
        <v>32777</v>
      </c>
      <c r="AK641" s="8"/>
      <c r="AL641" s="8"/>
      <c r="AM641" s="6">
        <f t="shared" si="148"/>
        <v>0</v>
      </c>
      <c r="AN641" s="4">
        <f t="shared" si="147"/>
        <v>2</v>
      </c>
    </row>
    <row r="642" spans="1:40" x14ac:dyDescent="0.2">
      <c r="A642" s="12" t="str">
        <f t="shared" si="146"/>
        <v>2013-14FEBRUARYRYE</v>
      </c>
      <c r="B642" s="12">
        <f>VLOOKUP(G642,'Selection Sheet'!$C$17:$E$33, 3, 0)</f>
        <v>2</v>
      </c>
      <c r="C642" s="167" t="s">
        <v>69</v>
      </c>
      <c r="D642" s="167" t="s">
        <v>133</v>
      </c>
      <c r="E642" s="167" t="s">
        <v>135</v>
      </c>
      <c r="F642" s="167" t="s">
        <v>36</v>
      </c>
      <c r="G642" s="167" t="s">
        <v>46</v>
      </c>
      <c r="H642" s="167" t="s">
        <v>45</v>
      </c>
      <c r="I642" s="168" t="s">
        <v>106</v>
      </c>
      <c r="J642" s="168" t="s">
        <v>106</v>
      </c>
      <c r="K642" s="168">
        <v>516</v>
      </c>
      <c r="L642" s="168">
        <v>660</v>
      </c>
      <c r="M642" s="168">
        <v>13.780000000000001</v>
      </c>
      <c r="N642" s="168">
        <v>7671</v>
      </c>
      <c r="O642" s="168">
        <v>10334</v>
      </c>
      <c r="P642" s="168">
        <v>10422</v>
      </c>
      <c r="Q642" s="168">
        <v>10987</v>
      </c>
      <c r="R642" s="168">
        <v>207</v>
      </c>
      <c r="S642" s="168">
        <v>31968</v>
      </c>
      <c r="T642" s="168">
        <v>287</v>
      </c>
      <c r="U642" s="168">
        <v>1628</v>
      </c>
      <c r="V642" s="168">
        <v>979</v>
      </c>
      <c r="W642" s="168">
        <v>14296</v>
      </c>
      <c r="X642" s="168">
        <v>849</v>
      </c>
      <c r="Y642" s="168">
        <v>31968</v>
      </c>
      <c r="Z642" s="168">
        <v>3</v>
      </c>
      <c r="AA642" s="168">
        <v>13</v>
      </c>
      <c r="AB642" s="168">
        <v>79</v>
      </c>
      <c r="AC642" s="168">
        <v>5.98</v>
      </c>
      <c r="AD642" s="168">
        <v>19.3</v>
      </c>
      <c r="AE642" s="168">
        <v>38.03</v>
      </c>
      <c r="AF642" s="168">
        <v>1628</v>
      </c>
      <c r="AG642" s="168">
        <v>35761</v>
      </c>
      <c r="AH642" s="168">
        <v>14411</v>
      </c>
      <c r="AI642" s="168">
        <v>34133</v>
      </c>
      <c r="AJ642" s="168">
        <v>19700</v>
      </c>
      <c r="AK642" s="8"/>
      <c r="AL642" s="8"/>
      <c r="AM642" s="6">
        <f t="shared" si="148"/>
        <v>31968</v>
      </c>
      <c r="AN642" s="4">
        <f t="shared" si="147"/>
        <v>2</v>
      </c>
    </row>
    <row r="643" spans="1:40" x14ac:dyDescent="0.2">
      <c r="A643" s="12" t="str">
        <f t="shared" si="146"/>
        <v>2013-14FEBRUARYRYF</v>
      </c>
      <c r="B643" s="12">
        <f>VLOOKUP(G643,'Selection Sheet'!$C$17:$E$33, 3, 0)</f>
        <v>2</v>
      </c>
      <c r="C643" s="167" t="s">
        <v>69</v>
      </c>
      <c r="D643" s="167" t="s">
        <v>133</v>
      </c>
      <c r="E643" s="167" t="s">
        <v>135</v>
      </c>
      <c r="F643" s="167" t="s">
        <v>36</v>
      </c>
      <c r="G643" s="167" t="s">
        <v>50</v>
      </c>
      <c r="H643" s="167" t="s">
        <v>49</v>
      </c>
      <c r="I643" s="168" t="s">
        <v>106</v>
      </c>
      <c r="J643" s="168" t="s">
        <v>106</v>
      </c>
      <c r="K643" s="168">
        <v>975</v>
      </c>
      <c r="L643" s="168">
        <v>1260</v>
      </c>
      <c r="M643" s="168">
        <v>14.1</v>
      </c>
      <c r="N643" s="168">
        <v>17456</v>
      </c>
      <c r="O643" s="168">
        <v>22583</v>
      </c>
      <c r="P643" s="168">
        <v>22766</v>
      </c>
      <c r="Q643" s="168">
        <v>23795</v>
      </c>
      <c r="R643" s="168">
        <v>215</v>
      </c>
      <c r="S643" s="168">
        <v>62919</v>
      </c>
      <c r="T643" s="168">
        <v>409</v>
      </c>
      <c r="U643" s="168">
        <v>2758</v>
      </c>
      <c r="V643" s="168">
        <v>1189</v>
      </c>
      <c r="W643" s="168">
        <v>20530</v>
      </c>
      <c r="X643" s="168">
        <v>0</v>
      </c>
      <c r="Y643" s="168">
        <v>62919</v>
      </c>
      <c r="Z643" s="168">
        <v>2</v>
      </c>
      <c r="AA643" s="168">
        <v>8</v>
      </c>
      <c r="AB643" s="168">
        <v>38</v>
      </c>
      <c r="AC643" s="168">
        <v>5.6000000000000005</v>
      </c>
      <c r="AD643" s="168">
        <v>18.2</v>
      </c>
      <c r="AE643" s="168">
        <v>29.400000000000002</v>
      </c>
      <c r="AF643" s="168">
        <v>2758</v>
      </c>
      <c r="AG643" s="168">
        <v>41787</v>
      </c>
      <c r="AH643" s="168">
        <v>20137</v>
      </c>
      <c r="AI643" s="168">
        <v>39607</v>
      </c>
      <c r="AJ643" s="168">
        <v>34654</v>
      </c>
      <c r="AK643" s="8"/>
      <c r="AL643" s="8"/>
      <c r="AM643" s="6">
        <f t="shared" si="148"/>
        <v>0</v>
      </c>
      <c r="AN643" s="4">
        <f t="shared" si="147"/>
        <v>2</v>
      </c>
    </row>
    <row r="644" spans="1:40" x14ac:dyDescent="0.2">
      <c r="A644" s="12" t="str">
        <f t="shared" si="146"/>
        <v>2013-14JANUARYR1F</v>
      </c>
      <c r="B644" s="12">
        <f>VLOOKUP(G644,'Selection Sheet'!$C$17:$E$33, 3, 0)</f>
        <v>2</v>
      </c>
      <c r="C644" s="167" t="s">
        <v>69</v>
      </c>
      <c r="D644" s="167" t="s">
        <v>132</v>
      </c>
      <c r="E644" s="167" t="s">
        <v>135</v>
      </c>
      <c r="F644" s="167" t="s">
        <v>36</v>
      </c>
      <c r="G644" s="167" t="s">
        <v>35</v>
      </c>
      <c r="H644" s="167" t="s">
        <v>34</v>
      </c>
      <c r="I644" s="168" t="s">
        <v>106</v>
      </c>
      <c r="J644" s="168" t="s">
        <v>106</v>
      </c>
      <c r="K644" s="168">
        <v>27</v>
      </c>
      <c r="L644" s="168">
        <v>34</v>
      </c>
      <c r="M644" s="168">
        <v>9.25</v>
      </c>
      <c r="N644" s="168">
        <v>393</v>
      </c>
      <c r="O644" s="168">
        <v>517</v>
      </c>
      <c r="P644" s="168">
        <v>527</v>
      </c>
      <c r="Q644" s="168">
        <v>551</v>
      </c>
      <c r="R644" s="168">
        <v>17</v>
      </c>
      <c r="S644" s="168">
        <v>1781</v>
      </c>
      <c r="T644" s="168">
        <v>1</v>
      </c>
      <c r="U644" s="168">
        <v>117</v>
      </c>
      <c r="V644" s="168">
        <v>7</v>
      </c>
      <c r="W644" s="168">
        <v>439</v>
      </c>
      <c r="X644" s="168">
        <v>17</v>
      </c>
      <c r="Y644" s="168">
        <v>1781</v>
      </c>
      <c r="Z644" s="168">
        <v>1</v>
      </c>
      <c r="AA644" s="168">
        <v>1</v>
      </c>
      <c r="AB644" s="168">
        <v>9</v>
      </c>
      <c r="AC644" s="168">
        <v>5.01</v>
      </c>
      <c r="AD644" s="168">
        <v>16.46</v>
      </c>
      <c r="AE644" s="168">
        <v>22.330000000000002</v>
      </c>
      <c r="AF644" s="168">
        <v>117</v>
      </c>
      <c r="AG644" s="168">
        <v>846</v>
      </c>
      <c r="AH644" s="168">
        <v>724</v>
      </c>
      <c r="AI644" s="168">
        <v>1535</v>
      </c>
      <c r="AJ644" s="168">
        <v>1126</v>
      </c>
      <c r="AK644" s="8"/>
      <c r="AL644" s="8"/>
      <c r="AM644" s="6">
        <f t="shared" si="148"/>
        <v>1781</v>
      </c>
      <c r="AN644" s="4">
        <f t="shared" si="147"/>
        <v>1</v>
      </c>
    </row>
    <row r="645" spans="1:40" x14ac:dyDescent="0.2">
      <c r="A645" s="12" t="str">
        <f t="shared" si="146"/>
        <v>2013-14JANUARYRRU</v>
      </c>
      <c r="B645" s="12">
        <f>VLOOKUP(G645,'Selection Sheet'!$C$17:$E$33, 3, 0)</f>
        <v>4</v>
      </c>
      <c r="C645" s="167" t="s">
        <v>69</v>
      </c>
      <c r="D645" s="167" t="s">
        <v>132</v>
      </c>
      <c r="E645" s="167" t="s">
        <v>136</v>
      </c>
      <c r="F645" s="167" t="s">
        <v>39</v>
      </c>
      <c r="G645" s="167" t="s">
        <v>38</v>
      </c>
      <c r="H645" s="167" t="s">
        <v>37</v>
      </c>
      <c r="I645" s="168" t="s">
        <v>106</v>
      </c>
      <c r="J645" s="168" t="s">
        <v>106</v>
      </c>
      <c r="K645" s="168">
        <v>913</v>
      </c>
      <c r="L645" s="168">
        <v>1156</v>
      </c>
      <c r="M645" s="168">
        <v>15.9</v>
      </c>
      <c r="N645" s="168">
        <v>29977</v>
      </c>
      <c r="O645" s="168">
        <v>37316</v>
      </c>
      <c r="P645" s="168">
        <v>37607</v>
      </c>
      <c r="Q645" s="168">
        <v>38266</v>
      </c>
      <c r="R645" s="168">
        <v>47</v>
      </c>
      <c r="S645" s="168">
        <v>128658</v>
      </c>
      <c r="T645" s="168">
        <v>164</v>
      </c>
      <c r="U645" s="168">
        <v>7469</v>
      </c>
      <c r="V645" s="168">
        <v>1092</v>
      </c>
      <c r="W645" s="168">
        <v>15368</v>
      </c>
      <c r="X645" s="168">
        <v>2601</v>
      </c>
      <c r="Y645" s="168">
        <v>128658</v>
      </c>
      <c r="Z645" s="168">
        <v>0</v>
      </c>
      <c r="AA645" s="168">
        <v>2</v>
      </c>
      <c r="AB645" s="168">
        <v>7</v>
      </c>
      <c r="AC645" s="168">
        <v>5.6000000000000005</v>
      </c>
      <c r="AD645" s="168">
        <v>13.6</v>
      </c>
      <c r="AE645" s="168">
        <v>21.8</v>
      </c>
      <c r="AF645" s="168">
        <v>7469</v>
      </c>
      <c r="AG645" s="168">
        <v>100083</v>
      </c>
      <c r="AH645" s="168">
        <v>29357</v>
      </c>
      <c r="AI645" s="168">
        <v>92614</v>
      </c>
      <c r="AJ645" s="168">
        <v>71082</v>
      </c>
      <c r="AK645" s="8"/>
      <c r="AL645" s="8"/>
      <c r="AM645" s="6">
        <f t="shared" si="148"/>
        <v>128658</v>
      </c>
      <c r="AN645" s="4">
        <f t="shared" si="147"/>
        <v>1</v>
      </c>
    </row>
    <row r="646" spans="1:40" x14ac:dyDescent="0.2">
      <c r="A646" s="12" t="str">
        <f t="shared" si="146"/>
        <v>2013-14JANUARYRX6</v>
      </c>
      <c r="B646" s="12">
        <f>VLOOKUP(G646,'Selection Sheet'!$C$17:$E$33, 3, 0)</f>
        <v>1</v>
      </c>
      <c r="C646" s="167" t="s">
        <v>69</v>
      </c>
      <c r="D646" s="167" t="s">
        <v>132</v>
      </c>
      <c r="E646" s="167" t="s">
        <v>137</v>
      </c>
      <c r="F646" s="167" t="s">
        <v>42</v>
      </c>
      <c r="G646" s="167" t="s">
        <v>41</v>
      </c>
      <c r="H646" s="167" t="s">
        <v>40</v>
      </c>
      <c r="I646" s="168" t="s">
        <v>106</v>
      </c>
      <c r="J646" s="168" t="s">
        <v>106</v>
      </c>
      <c r="K646" s="168">
        <v>282</v>
      </c>
      <c r="L646" s="168">
        <v>366</v>
      </c>
      <c r="M646" s="168">
        <v>12.9</v>
      </c>
      <c r="N646" s="168">
        <v>11036</v>
      </c>
      <c r="O646" s="168">
        <v>14091</v>
      </c>
      <c r="P646" s="168">
        <v>13832</v>
      </c>
      <c r="Q646" s="168">
        <v>14353</v>
      </c>
      <c r="R646" s="168">
        <v>1219</v>
      </c>
      <c r="S646" s="168">
        <v>39261</v>
      </c>
      <c r="T646" s="168">
        <v>154</v>
      </c>
      <c r="U646" s="168">
        <v>977</v>
      </c>
      <c r="V646" s="168">
        <v>246</v>
      </c>
      <c r="W646" s="168">
        <v>4888</v>
      </c>
      <c r="X646" s="168">
        <v>0</v>
      </c>
      <c r="Y646" s="168">
        <v>39261</v>
      </c>
      <c r="Z646" s="168">
        <v>1</v>
      </c>
      <c r="AA646" s="168">
        <v>41</v>
      </c>
      <c r="AB646" s="168">
        <v>41</v>
      </c>
      <c r="AC646" s="168">
        <v>6.1000000000000005</v>
      </c>
      <c r="AD646" s="168">
        <v>18.5</v>
      </c>
      <c r="AE646" s="168">
        <v>29.7</v>
      </c>
      <c r="AF646" s="168">
        <v>977</v>
      </c>
      <c r="AG646" s="168">
        <v>22593</v>
      </c>
      <c r="AH646" s="168">
        <v>8881</v>
      </c>
      <c r="AI646" s="168">
        <v>29050</v>
      </c>
      <c r="AJ646" s="168">
        <v>21652</v>
      </c>
      <c r="AK646" s="8"/>
      <c r="AL646" s="8"/>
      <c r="AM646" s="6">
        <f t="shared" si="148"/>
        <v>0</v>
      </c>
      <c r="AN646" s="4">
        <f t="shared" si="147"/>
        <v>1</v>
      </c>
    </row>
    <row r="647" spans="1:40" x14ac:dyDescent="0.2">
      <c r="A647" s="12" t="str">
        <f t="shared" si="146"/>
        <v>2013-14JANUARYRX7</v>
      </c>
      <c r="B647" s="12">
        <f>VLOOKUP(G647,'Selection Sheet'!$C$17:$E$33, 3, 0)</f>
        <v>1</v>
      </c>
      <c r="C647" s="167" t="s">
        <v>69</v>
      </c>
      <c r="D647" s="167" t="s">
        <v>132</v>
      </c>
      <c r="E647" s="167" t="s">
        <v>137</v>
      </c>
      <c r="F647" s="167" t="s">
        <v>42</v>
      </c>
      <c r="G647" s="167" t="s">
        <v>44</v>
      </c>
      <c r="H647" s="167" t="s">
        <v>43</v>
      </c>
      <c r="I647" s="168" t="s">
        <v>106</v>
      </c>
      <c r="J647" s="168" t="s">
        <v>106</v>
      </c>
      <c r="K647" s="168">
        <v>1812</v>
      </c>
      <c r="L647" s="168">
        <v>2351</v>
      </c>
      <c r="M647" s="168">
        <v>13.85</v>
      </c>
      <c r="N647" s="168">
        <v>24234</v>
      </c>
      <c r="O647" s="168">
        <v>30976</v>
      </c>
      <c r="P647" s="168">
        <v>31894</v>
      </c>
      <c r="Q647" s="168">
        <v>33282</v>
      </c>
      <c r="R647" s="168">
        <v>1786</v>
      </c>
      <c r="S647" s="168">
        <v>102465</v>
      </c>
      <c r="T647" s="168">
        <v>107</v>
      </c>
      <c r="U647" s="168">
        <v>1381</v>
      </c>
      <c r="V647" s="168">
        <v>782</v>
      </c>
      <c r="W647" s="168">
        <v>13291</v>
      </c>
      <c r="X647" s="168">
        <v>0</v>
      </c>
      <c r="Y647" s="168">
        <v>102465</v>
      </c>
      <c r="Z647" s="168">
        <v>1</v>
      </c>
      <c r="AA647" s="168">
        <v>4</v>
      </c>
      <c r="AB647" s="168">
        <v>24</v>
      </c>
      <c r="AC647" s="168">
        <v>5.82</v>
      </c>
      <c r="AD647" s="168">
        <v>17.68</v>
      </c>
      <c r="AE647" s="168">
        <v>37.800000000000004</v>
      </c>
      <c r="AF647" s="168">
        <v>1381</v>
      </c>
      <c r="AG647" s="168">
        <v>65139</v>
      </c>
      <c r="AH647" s="168">
        <v>17779</v>
      </c>
      <c r="AI647" s="168">
        <v>70434</v>
      </c>
      <c r="AJ647" s="168">
        <v>62217</v>
      </c>
      <c r="AK647" s="8"/>
      <c r="AL647" s="8"/>
      <c r="AM647" s="6">
        <f t="shared" si="148"/>
        <v>0</v>
      </c>
      <c r="AN647" s="4">
        <f t="shared" si="147"/>
        <v>1</v>
      </c>
    </row>
    <row r="648" spans="1:40" x14ac:dyDescent="0.2">
      <c r="A648" s="12" t="str">
        <f t="shared" ref="A648:A711" si="149">C648&amp;D648&amp;G648</f>
        <v>2013-14JANUARYRX8</v>
      </c>
      <c r="B648" s="12">
        <f>VLOOKUP(G648,'Selection Sheet'!$C$17:$E$33, 3, 0)</f>
        <v>1</v>
      </c>
      <c r="C648" s="167" t="s">
        <v>69</v>
      </c>
      <c r="D648" s="167" t="s">
        <v>132</v>
      </c>
      <c r="E648" s="167" t="s">
        <v>137</v>
      </c>
      <c r="F648" s="167" t="s">
        <v>42</v>
      </c>
      <c r="G648" s="167" t="s">
        <v>54</v>
      </c>
      <c r="H648" s="167" t="s">
        <v>53</v>
      </c>
      <c r="I648" s="168" t="s">
        <v>106</v>
      </c>
      <c r="J648" s="168" t="s">
        <v>106</v>
      </c>
      <c r="K648" s="168">
        <v>1209</v>
      </c>
      <c r="L648" s="168">
        <v>1582</v>
      </c>
      <c r="M648" s="168">
        <v>13.64</v>
      </c>
      <c r="N648" s="168">
        <v>16236</v>
      </c>
      <c r="O648" s="168">
        <v>21334</v>
      </c>
      <c r="P648" s="168">
        <v>22299</v>
      </c>
      <c r="Q648" s="168">
        <v>22850</v>
      </c>
      <c r="R648" s="168">
        <v>294</v>
      </c>
      <c r="S648" s="168">
        <v>58068</v>
      </c>
      <c r="T648" s="168">
        <v>3</v>
      </c>
      <c r="U648" s="168">
        <v>1761</v>
      </c>
      <c r="V648" s="168">
        <v>526</v>
      </c>
      <c r="W648" s="168">
        <v>11285</v>
      </c>
      <c r="X648" s="168">
        <v>1379</v>
      </c>
      <c r="Y648" s="168">
        <v>58068</v>
      </c>
      <c r="Z648" s="168">
        <v>1</v>
      </c>
      <c r="AA648" s="168">
        <v>20</v>
      </c>
      <c r="AB648" s="168">
        <v>39</v>
      </c>
      <c r="AC648" s="168">
        <v>5.45</v>
      </c>
      <c r="AD648" s="168">
        <v>13.51</v>
      </c>
      <c r="AE648" s="168">
        <v>20.170000000000002</v>
      </c>
      <c r="AF648" s="168">
        <v>1761</v>
      </c>
      <c r="AG648" s="168">
        <v>48832</v>
      </c>
      <c r="AH648" s="168">
        <v>13708</v>
      </c>
      <c r="AI648" s="168">
        <v>46905</v>
      </c>
      <c r="AJ648" s="168">
        <v>38881</v>
      </c>
      <c r="AK648" s="8"/>
      <c r="AL648" s="8"/>
      <c r="AM648" s="6">
        <f t="shared" si="148"/>
        <v>58068</v>
      </c>
      <c r="AN648" s="4">
        <f t="shared" si="147"/>
        <v>1</v>
      </c>
    </row>
    <row r="649" spans="1:40" x14ac:dyDescent="0.2">
      <c r="A649" s="12" t="str">
        <f t="shared" si="149"/>
        <v>2013-14JANUARYRX9</v>
      </c>
      <c r="B649" s="12">
        <f>VLOOKUP(G649,'Selection Sheet'!$C$17:$E$33, 3, 0)</f>
        <v>3</v>
      </c>
      <c r="C649" s="167" t="s">
        <v>69</v>
      </c>
      <c r="D649" s="167" t="s">
        <v>132</v>
      </c>
      <c r="E649" s="167" t="s">
        <v>138</v>
      </c>
      <c r="F649" s="167" t="s">
        <v>25</v>
      </c>
      <c r="G649" s="167" t="s">
        <v>24</v>
      </c>
      <c r="H649" s="167" t="s">
        <v>23</v>
      </c>
      <c r="I649" s="168" t="s">
        <v>106</v>
      </c>
      <c r="J649" s="168" t="s">
        <v>106</v>
      </c>
      <c r="K649" s="168">
        <v>1198</v>
      </c>
      <c r="L649" s="168">
        <v>1652</v>
      </c>
      <c r="M649" s="168">
        <v>14.88</v>
      </c>
      <c r="N649" s="168">
        <v>14046</v>
      </c>
      <c r="O649" s="168">
        <v>19628</v>
      </c>
      <c r="P649" s="168">
        <v>20113</v>
      </c>
      <c r="Q649" s="168">
        <v>21250</v>
      </c>
      <c r="R649" s="168">
        <v>185</v>
      </c>
      <c r="S649" s="168">
        <v>63118</v>
      </c>
      <c r="T649" s="168">
        <v>200</v>
      </c>
      <c r="U649" s="168">
        <v>1895</v>
      </c>
      <c r="V649" s="168">
        <v>963</v>
      </c>
      <c r="W649" s="168">
        <v>15061</v>
      </c>
      <c r="X649" s="168">
        <v>42</v>
      </c>
      <c r="Y649" s="168">
        <v>63118</v>
      </c>
      <c r="Z649" s="168">
        <v>2</v>
      </c>
      <c r="AA649" s="168">
        <v>4</v>
      </c>
      <c r="AB649" s="168">
        <v>34</v>
      </c>
      <c r="AC649" s="168">
        <v>6.32</v>
      </c>
      <c r="AD649" s="168">
        <v>19.400000000000002</v>
      </c>
      <c r="AE649" s="168">
        <v>31.95</v>
      </c>
      <c r="AF649" s="168">
        <v>1895</v>
      </c>
      <c r="AG649" s="168">
        <v>50526</v>
      </c>
      <c r="AH649" s="168">
        <v>15728</v>
      </c>
      <c r="AI649" s="168">
        <v>48561</v>
      </c>
      <c r="AJ649" s="168">
        <v>33500</v>
      </c>
      <c r="AK649" s="8"/>
      <c r="AL649" s="8"/>
      <c r="AM649" s="6">
        <f t="shared" si="148"/>
        <v>63118</v>
      </c>
      <c r="AN649" s="4">
        <f t="shared" si="147"/>
        <v>1</v>
      </c>
    </row>
    <row r="650" spans="1:40" x14ac:dyDescent="0.2">
      <c r="A650" s="12" t="str">
        <f t="shared" si="149"/>
        <v>2013-14JANUARYRYA</v>
      </c>
      <c r="B650" s="12">
        <f>VLOOKUP(G650,'Selection Sheet'!$C$17:$E$33, 3, 0)</f>
        <v>3</v>
      </c>
      <c r="C650" s="167" t="s">
        <v>69</v>
      </c>
      <c r="D650" s="167" t="s">
        <v>132</v>
      </c>
      <c r="E650" s="167" t="s">
        <v>138</v>
      </c>
      <c r="F650" s="167" t="s">
        <v>25</v>
      </c>
      <c r="G650" s="167" t="s">
        <v>52</v>
      </c>
      <c r="H650" s="167" t="s">
        <v>51</v>
      </c>
      <c r="I650" s="168" t="s">
        <v>106</v>
      </c>
      <c r="J650" s="168" t="s">
        <v>106</v>
      </c>
      <c r="K650" s="168">
        <v>608</v>
      </c>
      <c r="L650" s="168">
        <v>755</v>
      </c>
      <c r="M650" s="168">
        <v>12.030000000000001</v>
      </c>
      <c r="N650" s="168">
        <v>22553</v>
      </c>
      <c r="O650" s="168">
        <v>30661</v>
      </c>
      <c r="P650" s="168">
        <v>30431</v>
      </c>
      <c r="Q650" s="168">
        <v>31416</v>
      </c>
      <c r="R650" s="168">
        <v>431</v>
      </c>
      <c r="S650" s="168">
        <v>76173</v>
      </c>
      <c r="T650" s="168">
        <v>451</v>
      </c>
      <c r="U650" s="168">
        <v>3557</v>
      </c>
      <c r="V650" s="168">
        <v>1237</v>
      </c>
      <c r="W650" s="168">
        <v>24124</v>
      </c>
      <c r="X650" s="168">
        <v>0</v>
      </c>
      <c r="Y650" s="168">
        <v>76173</v>
      </c>
      <c r="Z650" s="168">
        <v>1</v>
      </c>
      <c r="AA650" s="168">
        <v>1</v>
      </c>
      <c r="AB650" s="168">
        <v>38</v>
      </c>
      <c r="AC650" s="168">
        <v>6.15</v>
      </c>
      <c r="AD650" s="168">
        <v>16.420000000000002</v>
      </c>
      <c r="AE650" s="168">
        <v>25.88</v>
      </c>
      <c r="AF650" s="168">
        <v>3557</v>
      </c>
      <c r="AG650" s="168">
        <v>60417</v>
      </c>
      <c r="AH650" s="168">
        <v>24363</v>
      </c>
      <c r="AI650" s="168">
        <v>65127</v>
      </c>
      <c r="AJ650" s="168">
        <v>45889</v>
      </c>
      <c r="AK650" s="8"/>
      <c r="AL650" s="8"/>
      <c r="AM650" s="6">
        <f t="shared" si="148"/>
        <v>0</v>
      </c>
      <c r="AN650" s="4">
        <f t="shared" si="147"/>
        <v>1</v>
      </c>
    </row>
    <row r="651" spans="1:40" x14ac:dyDescent="0.2">
      <c r="A651" s="12" t="str">
        <f t="shared" si="149"/>
        <v>2013-14JANUARYRYC</v>
      </c>
      <c r="B651" s="12">
        <f>VLOOKUP(G651,'Selection Sheet'!$C$17:$E$33, 3, 0)</f>
        <v>3</v>
      </c>
      <c r="C651" s="167" t="s">
        <v>69</v>
      </c>
      <c r="D651" s="167" t="s">
        <v>132</v>
      </c>
      <c r="E651" s="167" t="s">
        <v>138</v>
      </c>
      <c r="F651" s="167" t="s">
        <v>25</v>
      </c>
      <c r="G651" s="167" t="s">
        <v>27</v>
      </c>
      <c r="H651" s="167" t="s">
        <v>26</v>
      </c>
      <c r="I651" s="168" t="s">
        <v>106</v>
      </c>
      <c r="J651" s="168" t="s">
        <v>106</v>
      </c>
      <c r="K651" s="168">
        <v>853</v>
      </c>
      <c r="L651" s="168">
        <v>1170</v>
      </c>
      <c r="M651" s="168">
        <v>14.48</v>
      </c>
      <c r="N651" s="168">
        <v>15229</v>
      </c>
      <c r="O651" s="168">
        <v>21254</v>
      </c>
      <c r="P651" s="168">
        <v>20903</v>
      </c>
      <c r="Q651" s="168">
        <v>22299</v>
      </c>
      <c r="R651" s="168">
        <v>402</v>
      </c>
      <c r="S651" s="168">
        <v>71543</v>
      </c>
      <c r="T651" s="168">
        <v>396</v>
      </c>
      <c r="U651" s="168">
        <v>3831</v>
      </c>
      <c r="V651" s="168">
        <v>1008</v>
      </c>
      <c r="W651" s="168">
        <v>18104</v>
      </c>
      <c r="X651" s="168">
        <v>90</v>
      </c>
      <c r="Y651" s="168">
        <v>71543</v>
      </c>
      <c r="Z651" s="168">
        <v>1</v>
      </c>
      <c r="AA651" s="168">
        <v>4</v>
      </c>
      <c r="AB651" s="168">
        <v>55</v>
      </c>
      <c r="AC651" s="168">
        <v>6.32</v>
      </c>
      <c r="AD651" s="168">
        <v>20.100000000000001</v>
      </c>
      <c r="AE651" s="168">
        <v>32.58</v>
      </c>
      <c r="AF651" s="168">
        <v>3831</v>
      </c>
      <c r="AG651" s="168">
        <v>48065</v>
      </c>
      <c r="AH651" s="168">
        <v>22412</v>
      </c>
      <c r="AI651" s="168">
        <v>52328</v>
      </c>
      <c r="AJ651" s="168">
        <v>36603</v>
      </c>
      <c r="AK651" s="8"/>
      <c r="AL651" s="8"/>
      <c r="AM651" s="6">
        <f t="shared" si="148"/>
        <v>71543</v>
      </c>
      <c r="AN651" s="4">
        <f t="shared" si="147"/>
        <v>1</v>
      </c>
    </row>
    <row r="652" spans="1:40" x14ac:dyDescent="0.2">
      <c r="A652" s="12" t="str">
        <f t="shared" si="149"/>
        <v>2013-14JANUARYRYD</v>
      </c>
      <c r="B652" s="12">
        <f>VLOOKUP(G652,'Selection Sheet'!$C$17:$E$33, 3, 0)</f>
        <v>2</v>
      </c>
      <c r="C652" s="167" t="s">
        <v>69</v>
      </c>
      <c r="D652" s="167" t="s">
        <v>132</v>
      </c>
      <c r="E652" s="167" t="s">
        <v>135</v>
      </c>
      <c r="F652" s="167" t="s">
        <v>36</v>
      </c>
      <c r="G652" s="167" t="s">
        <v>48</v>
      </c>
      <c r="H652" s="167" t="s">
        <v>47</v>
      </c>
      <c r="I652" s="168" t="s">
        <v>106</v>
      </c>
      <c r="J652" s="168" t="s">
        <v>106</v>
      </c>
      <c r="K652" s="168">
        <v>498</v>
      </c>
      <c r="L652" s="168">
        <v>618</v>
      </c>
      <c r="M652" s="168">
        <v>13.3</v>
      </c>
      <c r="N652" s="168">
        <v>16831</v>
      </c>
      <c r="O652" s="168">
        <v>22103</v>
      </c>
      <c r="P652" s="168">
        <v>22171</v>
      </c>
      <c r="Q652" s="168">
        <v>22721</v>
      </c>
      <c r="R652" s="168">
        <v>2341</v>
      </c>
      <c r="S652" s="168">
        <v>47655</v>
      </c>
      <c r="T652" s="168">
        <v>690</v>
      </c>
      <c r="U652" s="168">
        <v>6271</v>
      </c>
      <c r="V652" s="168">
        <v>811</v>
      </c>
      <c r="W652" s="168">
        <v>18490</v>
      </c>
      <c r="X652" s="168">
        <v>0</v>
      </c>
      <c r="Y652" s="168">
        <v>47655</v>
      </c>
      <c r="Z652" s="168">
        <v>3</v>
      </c>
      <c r="AA652" s="168">
        <v>5</v>
      </c>
      <c r="AB652" s="168">
        <v>34</v>
      </c>
      <c r="AC652" s="168">
        <v>5.55</v>
      </c>
      <c r="AD652" s="168">
        <v>16.98</v>
      </c>
      <c r="AE652" s="168">
        <v>25.47</v>
      </c>
      <c r="AF652" s="168">
        <v>6271</v>
      </c>
      <c r="AG652" s="168">
        <v>53941</v>
      </c>
      <c r="AH652" s="168">
        <v>20432</v>
      </c>
      <c r="AI652" s="168">
        <v>47670</v>
      </c>
      <c r="AJ652" s="168">
        <v>35940</v>
      </c>
      <c r="AK652" s="8"/>
      <c r="AL652" s="8"/>
      <c r="AM652" s="6">
        <f t="shared" si="148"/>
        <v>0</v>
      </c>
      <c r="AN652" s="4">
        <f t="shared" si="147"/>
        <v>1</v>
      </c>
    </row>
    <row r="653" spans="1:40" x14ac:dyDescent="0.2">
      <c r="A653" s="12" t="str">
        <f t="shared" si="149"/>
        <v>2013-14JANUARYRYE</v>
      </c>
      <c r="B653" s="12">
        <f>VLOOKUP(G653,'Selection Sheet'!$C$17:$E$33, 3, 0)</f>
        <v>2</v>
      </c>
      <c r="C653" s="167" t="s">
        <v>69</v>
      </c>
      <c r="D653" s="167" t="s">
        <v>132</v>
      </c>
      <c r="E653" s="167" t="s">
        <v>135</v>
      </c>
      <c r="F653" s="167" t="s">
        <v>36</v>
      </c>
      <c r="G653" s="167" t="s">
        <v>46</v>
      </c>
      <c r="H653" s="167" t="s">
        <v>45</v>
      </c>
      <c r="I653" s="168" t="s">
        <v>106</v>
      </c>
      <c r="J653" s="168" t="s">
        <v>106</v>
      </c>
      <c r="K653" s="168">
        <v>532</v>
      </c>
      <c r="L653" s="168">
        <v>691</v>
      </c>
      <c r="M653" s="168">
        <v>14.22</v>
      </c>
      <c r="N653" s="168">
        <v>8738</v>
      </c>
      <c r="O653" s="168">
        <v>11390</v>
      </c>
      <c r="P653" s="168">
        <v>11487</v>
      </c>
      <c r="Q653" s="168">
        <v>12073</v>
      </c>
      <c r="R653" s="168">
        <v>50</v>
      </c>
      <c r="S653" s="168">
        <v>34102</v>
      </c>
      <c r="T653" s="168">
        <v>334</v>
      </c>
      <c r="U653" s="168">
        <v>1674</v>
      </c>
      <c r="V653" s="168">
        <v>1089</v>
      </c>
      <c r="W653" s="168">
        <v>15382</v>
      </c>
      <c r="X653" s="168">
        <v>1052</v>
      </c>
      <c r="Y653" s="168">
        <v>34102</v>
      </c>
      <c r="Z653" s="168">
        <v>3</v>
      </c>
      <c r="AA653" s="168">
        <v>7</v>
      </c>
      <c r="AB653" s="168">
        <v>39</v>
      </c>
      <c r="AC653" s="168">
        <v>5.9</v>
      </c>
      <c r="AD653" s="168">
        <v>18.8</v>
      </c>
      <c r="AE653" s="168">
        <v>34.15</v>
      </c>
      <c r="AF653" s="168">
        <v>1674</v>
      </c>
      <c r="AG653" s="168">
        <v>38715</v>
      </c>
      <c r="AH653" s="168">
        <v>15518</v>
      </c>
      <c r="AI653" s="168">
        <v>37041</v>
      </c>
      <c r="AJ653" s="168">
        <v>21584</v>
      </c>
      <c r="AK653" s="8"/>
      <c r="AL653" s="8"/>
      <c r="AM653" s="6">
        <f t="shared" si="148"/>
        <v>34102</v>
      </c>
      <c r="AN653" s="4">
        <f t="shared" si="147"/>
        <v>1</v>
      </c>
    </row>
    <row r="654" spans="1:40" x14ac:dyDescent="0.2">
      <c r="A654" s="12" t="str">
        <f t="shared" si="149"/>
        <v>2013-14JANUARYRYF</v>
      </c>
      <c r="B654" s="12">
        <f>VLOOKUP(G654,'Selection Sheet'!$C$17:$E$33, 3, 0)</f>
        <v>2</v>
      </c>
      <c r="C654" s="167" t="s">
        <v>69</v>
      </c>
      <c r="D654" s="167" t="s">
        <v>132</v>
      </c>
      <c r="E654" s="167" t="s">
        <v>135</v>
      </c>
      <c r="F654" s="167" t="s">
        <v>36</v>
      </c>
      <c r="G654" s="167" t="s">
        <v>50</v>
      </c>
      <c r="H654" s="167" t="s">
        <v>49</v>
      </c>
      <c r="I654" s="168" t="s">
        <v>106</v>
      </c>
      <c r="J654" s="168" t="s">
        <v>106</v>
      </c>
      <c r="K654" s="168">
        <v>1174</v>
      </c>
      <c r="L654" s="168">
        <v>1540</v>
      </c>
      <c r="M654" s="168">
        <v>14.200000000000001</v>
      </c>
      <c r="N654" s="168">
        <v>19665</v>
      </c>
      <c r="O654" s="168">
        <v>24977</v>
      </c>
      <c r="P654" s="168">
        <v>25418</v>
      </c>
      <c r="Q654" s="168">
        <v>26472</v>
      </c>
      <c r="R654" s="168">
        <v>349</v>
      </c>
      <c r="S654" s="168">
        <v>68856</v>
      </c>
      <c r="T654" s="168">
        <v>360</v>
      </c>
      <c r="U654" s="168">
        <v>2744</v>
      </c>
      <c r="V654" s="168">
        <v>1242</v>
      </c>
      <c r="W654" s="168">
        <v>22194</v>
      </c>
      <c r="X654" s="168">
        <v>0</v>
      </c>
      <c r="Y654" s="168">
        <v>68856</v>
      </c>
      <c r="Z654" s="168">
        <v>2</v>
      </c>
      <c r="AA654" s="168">
        <v>10</v>
      </c>
      <c r="AB654" s="168">
        <v>39</v>
      </c>
      <c r="AC654" s="168">
        <v>5.5</v>
      </c>
      <c r="AD654" s="168">
        <v>17.3</v>
      </c>
      <c r="AE654" s="168">
        <v>28.6</v>
      </c>
      <c r="AF654" s="168">
        <v>2744</v>
      </c>
      <c r="AG654" s="168">
        <v>45689</v>
      </c>
      <c r="AH654" s="168">
        <v>22170</v>
      </c>
      <c r="AI654" s="168">
        <v>43418</v>
      </c>
      <c r="AJ654" s="168">
        <v>38183</v>
      </c>
      <c r="AK654" s="8"/>
      <c r="AL654" s="8"/>
      <c r="AM654" s="6">
        <f t="shared" si="148"/>
        <v>0</v>
      </c>
      <c r="AN654" s="4">
        <f t="shared" si="147"/>
        <v>1</v>
      </c>
    </row>
    <row r="655" spans="1:40" x14ac:dyDescent="0.2">
      <c r="A655" s="12" t="str">
        <f t="shared" si="149"/>
        <v>2013-14JULYR1F</v>
      </c>
      <c r="B655" s="12">
        <f>VLOOKUP(G655,'Selection Sheet'!$C$17:$E$33, 3, 0)</f>
        <v>2</v>
      </c>
      <c r="C655" s="167" t="s">
        <v>69</v>
      </c>
      <c r="D655" s="167" t="s">
        <v>126</v>
      </c>
      <c r="E655" s="167" t="s">
        <v>135</v>
      </c>
      <c r="F655" s="167" t="s">
        <v>36</v>
      </c>
      <c r="G655" s="167" t="s">
        <v>35</v>
      </c>
      <c r="H655" s="167" t="s">
        <v>34</v>
      </c>
      <c r="I655" s="168" t="s">
        <v>106</v>
      </c>
      <c r="J655" s="168" t="s">
        <v>106</v>
      </c>
      <c r="K655" s="168">
        <v>13</v>
      </c>
      <c r="L655" s="168">
        <v>16</v>
      </c>
      <c r="M655" s="168">
        <v>8.3000000000000007</v>
      </c>
      <c r="N655" s="168">
        <v>467</v>
      </c>
      <c r="O655" s="168">
        <v>618</v>
      </c>
      <c r="P655" s="168">
        <v>615</v>
      </c>
      <c r="Q655" s="168">
        <v>634</v>
      </c>
      <c r="R655" s="168">
        <v>19</v>
      </c>
      <c r="S655" s="168">
        <v>2241</v>
      </c>
      <c r="T655" s="168">
        <v>6</v>
      </c>
      <c r="U655" s="168">
        <v>158</v>
      </c>
      <c r="V655" s="168">
        <v>17</v>
      </c>
      <c r="W655" s="168">
        <v>576</v>
      </c>
      <c r="X655" s="168">
        <v>23</v>
      </c>
      <c r="Y655" s="168">
        <v>2241</v>
      </c>
      <c r="Z655" s="168">
        <v>1</v>
      </c>
      <c r="AA655" s="168">
        <v>1</v>
      </c>
      <c r="AB655" s="168">
        <v>14</v>
      </c>
      <c r="AC655" s="168">
        <v>5.59</v>
      </c>
      <c r="AD655" s="168">
        <v>17.16</v>
      </c>
      <c r="AE655" s="168">
        <v>28.02</v>
      </c>
      <c r="AF655" s="168">
        <v>158</v>
      </c>
      <c r="AG655" s="168">
        <v>1969</v>
      </c>
      <c r="AH655" s="168">
        <v>830</v>
      </c>
      <c r="AI655" s="168">
        <v>1810</v>
      </c>
      <c r="AJ655" s="168">
        <v>1236</v>
      </c>
      <c r="AK655" s="8"/>
      <c r="AL655" s="8"/>
      <c r="AM655" s="6">
        <f t="shared" si="148"/>
        <v>2241</v>
      </c>
      <c r="AN655" s="4">
        <f t="shared" si="147"/>
        <v>7</v>
      </c>
    </row>
    <row r="656" spans="1:40" x14ac:dyDescent="0.2">
      <c r="A656" s="12" t="str">
        <f t="shared" si="149"/>
        <v>2013-14JULYRRU</v>
      </c>
      <c r="B656" s="12">
        <f>VLOOKUP(G656,'Selection Sheet'!$C$17:$E$33, 3, 0)</f>
        <v>4</v>
      </c>
      <c r="C656" s="167" t="s">
        <v>69</v>
      </c>
      <c r="D656" s="167" t="s">
        <v>126</v>
      </c>
      <c r="E656" s="167" t="s">
        <v>136</v>
      </c>
      <c r="F656" s="167" t="s">
        <v>39</v>
      </c>
      <c r="G656" s="167" t="s">
        <v>38</v>
      </c>
      <c r="H656" s="167" t="s">
        <v>37</v>
      </c>
      <c r="I656" s="168" t="s">
        <v>106</v>
      </c>
      <c r="J656" s="168" t="s">
        <v>106</v>
      </c>
      <c r="K656" s="168">
        <v>999</v>
      </c>
      <c r="L656" s="168">
        <v>1283</v>
      </c>
      <c r="M656" s="168">
        <v>15.9</v>
      </c>
      <c r="N656" s="168">
        <v>28440</v>
      </c>
      <c r="O656" s="168">
        <v>38592</v>
      </c>
      <c r="P656" s="168">
        <v>38753</v>
      </c>
      <c r="Q656" s="168">
        <v>39611</v>
      </c>
      <c r="R656" s="168">
        <v>26</v>
      </c>
      <c r="S656" s="168">
        <v>145107</v>
      </c>
      <c r="T656" s="168">
        <v>172</v>
      </c>
      <c r="U656" s="168">
        <v>5552</v>
      </c>
      <c r="V656" s="168">
        <v>1123</v>
      </c>
      <c r="W656" s="168">
        <v>17624</v>
      </c>
      <c r="X656" s="168">
        <v>2896</v>
      </c>
      <c r="Y656" s="168">
        <v>145107</v>
      </c>
      <c r="Z656" s="168">
        <v>0</v>
      </c>
      <c r="AA656" s="168">
        <v>1</v>
      </c>
      <c r="AB656" s="168">
        <v>13</v>
      </c>
      <c r="AC656" s="168">
        <v>6.1000000000000005</v>
      </c>
      <c r="AD656" s="168">
        <v>14.8</v>
      </c>
      <c r="AE656" s="168">
        <v>23.1</v>
      </c>
      <c r="AF656" s="168">
        <v>5552</v>
      </c>
      <c r="AG656" s="168">
        <v>102616</v>
      </c>
      <c r="AH656" s="168">
        <v>31664</v>
      </c>
      <c r="AI656" s="168">
        <v>97064</v>
      </c>
      <c r="AJ656" s="168">
        <v>72800</v>
      </c>
      <c r="AK656" s="8"/>
      <c r="AL656" s="8"/>
      <c r="AM656" s="6">
        <f t="shared" si="148"/>
        <v>145107</v>
      </c>
      <c r="AN656" s="4">
        <f t="shared" si="147"/>
        <v>7</v>
      </c>
    </row>
    <row r="657" spans="1:40" x14ac:dyDescent="0.2">
      <c r="A657" s="12" t="str">
        <f t="shared" si="149"/>
        <v>2013-14JULYRX6</v>
      </c>
      <c r="B657" s="12">
        <f>VLOOKUP(G657,'Selection Sheet'!$C$17:$E$33, 3, 0)</f>
        <v>1</v>
      </c>
      <c r="C657" s="167" t="s">
        <v>69</v>
      </c>
      <c r="D657" s="167" t="s">
        <v>126</v>
      </c>
      <c r="E657" s="167" t="s">
        <v>137</v>
      </c>
      <c r="F657" s="167" t="s">
        <v>42</v>
      </c>
      <c r="G657" s="167" t="s">
        <v>41</v>
      </c>
      <c r="H657" s="167" t="s">
        <v>40</v>
      </c>
      <c r="I657" s="168" t="s">
        <v>106</v>
      </c>
      <c r="J657" s="168" t="s">
        <v>106</v>
      </c>
      <c r="K657" s="168">
        <v>226</v>
      </c>
      <c r="L657" s="168">
        <v>275</v>
      </c>
      <c r="M657" s="168">
        <v>15.120000000000001</v>
      </c>
      <c r="N657" s="168">
        <v>11034</v>
      </c>
      <c r="O657" s="168">
        <v>13906</v>
      </c>
      <c r="P657" s="168">
        <v>13689</v>
      </c>
      <c r="Q657" s="168">
        <v>14095</v>
      </c>
      <c r="R657" s="168">
        <v>916</v>
      </c>
      <c r="S657" s="168">
        <v>41227</v>
      </c>
      <c r="T657" s="168">
        <v>150</v>
      </c>
      <c r="U657" s="168">
        <v>1124</v>
      </c>
      <c r="V657" s="168">
        <v>241</v>
      </c>
      <c r="W657" s="168">
        <v>5431</v>
      </c>
      <c r="X657" s="168">
        <v>0</v>
      </c>
      <c r="Y657" s="168">
        <v>41227</v>
      </c>
      <c r="Z657" s="168">
        <v>1</v>
      </c>
      <c r="AA657" s="168">
        <v>47</v>
      </c>
      <c r="AB657" s="168">
        <v>47</v>
      </c>
      <c r="AC657" s="168">
        <v>5.88</v>
      </c>
      <c r="AD657" s="168">
        <v>17.23</v>
      </c>
      <c r="AE657" s="168">
        <v>27.23</v>
      </c>
      <c r="AF657" s="168">
        <v>1124</v>
      </c>
      <c r="AG657" s="168">
        <v>23831</v>
      </c>
      <c r="AH657" s="168">
        <v>9050</v>
      </c>
      <c r="AI657" s="168">
        <v>29193</v>
      </c>
      <c r="AJ657" s="168">
        <v>21391</v>
      </c>
      <c r="AK657" s="8"/>
      <c r="AL657" s="8"/>
      <c r="AM657" s="6">
        <f t="shared" si="148"/>
        <v>0</v>
      </c>
      <c r="AN657" s="4">
        <f t="shared" si="147"/>
        <v>7</v>
      </c>
    </row>
    <row r="658" spans="1:40" x14ac:dyDescent="0.2">
      <c r="A658" s="12" t="str">
        <f t="shared" si="149"/>
        <v>2013-14JULYRX7</v>
      </c>
      <c r="B658" s="12">
        <f>VLOOKUP(G658,'Selection Sheet'!$C$17:$E$33, 3, 0)</f>
        <v>1</v>
      </c>
      <c r="C658" s="167" t="s">
        <v>69</v>
      </c>
      <c r="D658" s="167" t="s">
        <v>126</v>
      </c>
      <c r="E658" s="167" t="s">
        <v>137</v>
      </c>
      <c r="F658" s="167" t="s">
        <v>42</v>
      </c>
      <c r="G658" s="167" t="s">
        <v>44</v>
      </c>
      <c r="H658" s="167" t="s">
        <v>43</v>
      </c>
      <c r="I658" s="168" t="s">
        <v>106</v>
      </c>
      <c r="J658" s="168" t="s">
        <v>106</v>
      </c>
      <c r="K658" s="168">
        <v>1939</v>
      </c>
      <c r="L658" s="168">
        <v>2570</v>
      </c>
      <c r="M658" s="168">
        <v>13.82</v>
      </c>
      <c r="N658" s="168">
        <v>22961</v>
      </c>
      <c r="O658" s="168">
        <v>29460</v>
      </c>
      <c r="P658" s="168">
        <v>30557</v>
      </c>
      <c r="Q658" s="168">
        <v>31980</v>
      </c>
      <c r="R658" s="168">
        <v>3926</v>
      </c>
      <c r="S658" s="168">
        <v>110875</v>
      </c>
      <c r="T658" s="168">
        <v>102</v>
      </c>
      <c r="U658" s="168">
        <v>1398</v>
      </c>
      <c r="V658" s="168">
        <v>855</v>
      </c>
      <c r="W658" s="168">
        <v>14557</v>
      </c>
      <c r="X658" s="168">
        <v>0</v>
      </c>
      <c r="Y658" s="168">
        <v>110875</v>
      </c>
      <c r="Z658" s="168">
        <v>1</v>
      </c>
      <c r="AA658" s="168">
        <v>11</v>
      </c>
      <c r="AB658" s="168">
        <v>50</v>
      </c>
      <c r="AC658" s="168">
        <v>5.82</v>
      </c>
      <c r="AD658" s="168">
        <v>18.37</v>
      </c>
      <c r="AE658" s="168">
        <v>41.02</v>
      </c>
      <c r="AF658" s="168">
        <v>1398</v>
      </c>
      <c r="AG658" s="168">
        <v>69945</v>
      </c>
      <c r="AH658" s="168">
        <v>18546</v>
      </c>
      <c r="AI658" s="168">
        <v>72467</v>
      </c>
      <c r="AJ658" s="168">
        <v>62086</v>
      </c>
      <c r="AK658" s="8"/>
      <c r="AL658" s="8"/>
      <c r="AM658" s="6">
        <f t="shared" si="148"/>
        <v>0</v>
      </c>
      <c r="AN658" s="4">
        <f t="shared" si="147"/>
        <v>7</v>
      </c>
    </row>
    <row r="659" spans="1:40" x14ac:dyDescent="0.2">
      <c r="A659" s="12" t="str">
        <f t="shared" si="149"/>
        <v>2013-14JULYRX8</v>
      </c>
      <c r="B659" s="12">
        <f>VLOOKUP(G659,'Selection Sheet'!$C$17:$E$33, 3, 0)</f>
        <v>1</v>
      </c>
      <c r="C659" s="167" t="s">
        <v>69</v>
      </c>
      <c r="D659" s="167" t="s">
        <v>126</v>
      </c>
      <c r="E659" s="167" t="s">
        <v>137</v>
      </c>
      <c r="F659" s="167" t="s">
        <v>42</v>
      </c>
      <c r="G659" s="167" t="s">
        <v>54</v>
      </c>
      <c r="H659" s="167" t="s">
        <v>53</v>
      </c>
      <c r="I659" s="168" t="s">
        <v>106</v>
      </c>
      <c r="J659" s="168" t="s">
        <v>106</v>
      </c>
      <c r="K659" s="168">
        <v>1451</v>
      </c>
      <c r="L659" s="168">
        <v>1798</v>
      </c>
      <c r="M659" s="168">
        <v>12.71</v>
      </c>
      <c r="N659" s="168">
        <v>15265</v>
      </c>
      <c r="O659" s="168">
        <v>20350</v>
      </c>
      <c r="P659" s="168">
        <v>21469</v>
      </c>
      <c r="Q659" s="168">
        <v>22066</v>
      </c>
      <c r="R659" s="168">
        <v>1714</v>
      </c>
      <c r="S659" s="168">
        <v>64227</v>
      </c>
      <c r="T659" s="168">
        <v>170</v>
      </c>
      <c r="U659" s="168">
        <v>2503</v>
      </c>
      <c r="V659" s="168">
        <v>599</v>
      </c>
      <c r="W659" s="168">
        <v>12211</v>
      </c>
      <c r="X659" s="168">
        <v>1264</v>
      </c>
      <c r="Y659" s="168">
        <v>64227</v>
      </c>
      <c r="Z659" s="168">
        <v>1</v>
      </c>
      <c r="AA659" s="168">
        <v>37</v>
      </c>
      <c r="AB659" s="168">
        <v>103</v>
      </c>
      <c r="AC659" s="168">
        <v>5.57</v>
      </c>
      <c r="AD659" s="168">
        <v>14.21</v>
      </c>
      <c r="AE659" s="168">
        <v>21.04</v>
      </c>
      <c r="AF659" s="168">
        <v>2503</v>
      </c>
      <c r="AG659" s="168">
        <v>50460</v>
      </c>
      <c r="AH659" s="168">
        <v>14645</v>
      </c>
      <c r="AI659" s="168">
        <v>47746</v>
      </c>
      <c r="AJ659" s="168">
        <v>39158</v>
      </c>
      <c r="AK659" s="8"/>
      <c r="AL659" s="8"/>
      <c r="AM659" s="6">
        <f t="shared" si="148"/>
        <v>64227</v>
      </c>
      <c r="AN659" s="4">
        <f t="shared" si="147"/>
        <v>7</v>
      </c>
    </row>
    <row r="660" spans="1:40" x14ac:dyDescent="0.2">
      <c r="A660" s="12" t="str">
        <f t="shared" si="149"/>
        <v>2013-14JULYRX9</v>
      </c>
      <c r="B660" s="12">
        <f>VLOOKUP(G660,'Selection Sheet'!$C$17:$E$33, 3, 0)</f>
        <v>3</v>
      </c>
      <c r="C660" s="167" t="s">
        <v>69</v>
      </c>
      <c r="D660" s="167" t="s">
        <v>126</v>
      </c>
      <c r="E660" s="167" t="s">
        <v>138</v>
      </c>
      <c r="F660" s="167" t="s">
        <v>25</v>
      </c>
      <c r="G660" s="167" t="s">
        <v>24</v>
      </c>
      <c r="H660" s="167" t="s">
        <v>23</v>
      </c>
      <c r="I660" s="168" t="s">
        <v>106</v>
      </c>
      <c r="J660" s="168" t="s">
        <v>106</v>
      </c>
      <c r="K660" s="168">
        <v>1256</v>
      </c>
      <c r="L660" s="168">
        <v>1721</v>
      </c>
      <c r="M660" s="168">
        <v>15.030000000000001</v>
      </c>
      <c r="N660" s="168">
        <v>13915</v>
      </c>
      <c r="O660" s="168">
        <v>19326</v>
      </c>
      <c r="P660" s="168">
        <v>19541</v>
      </c>
      <c r="Q660" s="168">
        <v>21016</v>
      </c>
      <c r="R660" s="168">
        <v>2369</v>
      </c>
      <c r="S660" s="168">
        <v>71182</v>
      </c>
      <c r="T660" s="168">
        <v>122</v>
      </c>
      <c r="U660" s="168">
        <v>2308</v>
      </c>
      <c r="V660" s="168">
        <v>956</v>
      </c>
      <c r="W660" s="168">
        <v>16440</v>
      </c>
      <c r="X660" s="168">
        <v>13</v>
      </c>
      <c r="Y660" s="168">
        <v>71182</v>
      </c>
      <c r="Z660" s="168">
        <v>2</v>
      </c>
      <c r="AA660" s="168">
        <v>29</v>
      </c>
      <c r="AB660" s="168">
        <v>76</v>
      </c>
      <c r="AC660" s="168">
        <v>6.6000000000000005</v>
      </c>
      <c r="AD660" s="168">
        <v>20.830000000000002</v>
      </c>
      <c r="AE660" s="168">
        <v>33.200000000000003</v>
      </c>
      <c r="AF660" s="168">
        <v>2308</v>
      </c>
      <c r="AG660" s="168">
        <v>52497</v>
      </c>
      <c r="AH660" s="168">
        <v>17103</v>
      </c>
      <c r="AI660" s="168">
        <v>50102</v>
      </c>
      <c r="AJ660" s="168">
        <v>33662</v>
      </c>
      <c r="AK660" s="8"/>
      <c r="AL660" s="8"/>
      <c r="AM660" s="6">
        <f t="shared" si="148"/>
        <v>71182</v>
      </c>
      <c r="AN660" s="4">
        <f t="shared" si="147"/>
        <v>7</v>
      </c>
    </row>
    <row r="661" spans="1:40" x14ac:dyDescent="0.2">
      <c r="A661" s="12" t="str">
        <f t="shared" si="149"/>
        <v>2013-14JULYRYA</v>
      </c>
      <c r="B661" s="12">
        <f>VLOOKUP(G661,'Selection Sheet'!$C$17:$E$33, 3, 0)</f>
        <v>3</v>
      </c>
      <c r="C661" s="167" t="s">
        <v>69</v>
      </c>
      <c r="D661" s="167" t="s">
        <v>126</v>
      </c>
      <c r="E661" s="167" t="s">
        <v>138</v>
      </c>
      <c r="F661" s="167" t="s">
        <v>25</v>
      </c>
      <c r="G661" s="167" t="s">
        <v>52</v>
      </c>
      <c r="H661" s="167" t="s">
        <v>51</v>
      </c>
      <c r="I661" s="168" t="s">
        <v>106</v>
      </c>
      <c r="J661" s="168" t="s">
        <v>106</v>
      </c>
      <c r="K661" s="168">
        <v>438</v>
      </c>
      <c r="L661" s="168">
        <v>568</v>
      </c>
      <c r="M661" s="168">
        <v>11.88</v>
      </c>
      <c r="N661" s="168">
        <v>21587</v>
      </c>
      <c r="O661" s="168">
        <v>29776</v>
      </c>
      <c r="P661" s="168">
        <v>29391</v>
      </c>
      <c r="Q661" s="168">
        <v>30344</v>
      </c>
      <c r="R661" s="168">
        <v>1721</v>
      </c>
      <c r="S661" s="168">
        <v>87492</v>
      </c>
      <c r="T661" s="168">
        <v>585</v>
      </c>
      <c r="U661" s="168">
        <v>4725</v>
      </c>
      <c r="V661" s="168">
        <v>1258</v>
      </c>
      <c r="W661" s="168">
        <v>24733</v>
      </c>
      <c r="X661" s="168">
        <v>0</v>
      </c>
      <c r="Y661" s="168">
        <v>87492</v>
      </c>
      <c r="Z661" s="168">
        <v>1</v>
      </c>
      <c r="AA661" s="168">
        <v>28</v>
      </c>
      <c r="AB661" s="168">
        <v>79</v>
      </c>
      <c r="AC661" s="168">
        <v>6.22</v>
      </c>
      <c r="AD661" s="168">
        <v>16.62</v>
      </c>
      <c r="AE661" s="168">
        <v>25.72</v>
      </c>
      <c r="AF661" s="168">
        <v>4725</v>
      </c>
      <c r="AG661" s="168">
        <v>64645</v>
      </c>
      <c r="AH661" s="168">
        <v>25011</v>
      </c>
      <c r="AI661" s="168">
        <v>64201</v>
      </c>
      <c r="AJ661" s="168">
        <v>44275</v>
      </c>
      <c r="AK661" s="8"/>
      <c r="AL661" s="8"/>
      <c r="AM661" s="6">
        <f t="shared" si="148"/>
        <v>0</v>
      </c>
      <c r="AN661" s="4">
        <f t="shared" si="147"/>
        <v>7</v>
      </c>
    </row>
    <row r="662" spans="1:40" x14ac:dyDescent="0.2">
      <c r="A662" s="12" t="str">
        <f t="shared" si="149"/>
        <v>2013-14JULYRYC</v>
      </c>
      <c r="B662" s="12">
        <f>VLOOKUP(G662,'Selection Sheet'!$C$17:$E$33, 3, 0)</f>
        <v>3</v>
      </c>
      <c r="C662" s="167" t="s">
        <v>69</v>
      </c>
      <c r="D662" s="167" t="s">
        <v>126</v>
      </c>
      <c r="E662" s="167" t="s">
        <v>138</v>
      </c>
      <c r="F662" s="167" t="s">
        <v>25</v>
      </c>
      <c r="G662" s="167" t="s">
        <v>27</v>
      </c>
      <c r="H662" s="167" t="s">
        <v>26</v>
      </c>
      <c r="I662" s="168" t="s">
        <v>106</v>
      </c>
      <c r="J662" s="168" t="s">
        <v>106</v>
      </c>
      <c r="K662" s="168">
        <v>809</v>
      </c>
      <c r="L662" s="168">
        <v>1125</v>
      </c>
      <c r="M662" s="168">
        <v>15.5</v>
      </c>
      <c r="N662" s="168">
        <v>14341</v>
      </c>
      <c r="O662" s="168">
        <v>20537</v>
      </c>
      <c r="P662" s="168">
        <v>19940</v>
      </c>
      <c r="Q662" s="168">
        <v>21528</v>
      </c>
      <c r="R662" s="168">
        <v>678</v>
      </c>
      <c r="S662" s="168">
        <v>77544</v>
      </c>
      <c r="T662" s="168">
        <v>436</v>
      </c>
      <c r="U662" s="168">
        <v>4207</v>
      </c>
      <c r="V662" s="168">
        <v>1111</v>
      </c>
      <c r="W662" s="168">
        <v>20282</v>
      </c>
      <c r="X662" s="168">
        <v>30</v>
      </c>
      <c r="Y662" s="168">
        <v>77544</v>
      </c>
      <c r="Z662" s="168">
        <v>1</v>
      </c>
      <c r="AA662" s="168">
        <v>18</v>
      </c>
      <c r="AB662" s="168">
        <v>71</v>
      </c>
      <c r="AC662" s="168">
        <v>6.6000000000000005</v>
      </c>
      <c r="AD662" s="168">
        <v>21.400000000000002</v>
      </c>
      <c r="AE662" s="168">
        <v>33.880000000000003</v>
      </c>
      <c r="AF662" s="168">
        <v>4207</v>
      </c>
      <c r="AG662" s="168">
        <v>51728</v>
      </c>
      <c r="AH662" s="168">
        <v>23478</v>
      </c>
      <c r="AI662" s="168">
        <v>52683</v>
      </c>
      <c r="AJ662" s="168">
        <v>35585</v>
      </c>
      <c r="AK662" s="8"/>
      <c r="AL662" s="8"/>
      <c r="AM662" s="6">
        <f t="shared" si="148"/>
        <v>77544</v>
      </c>
      <c r="AN662" s="4">
        <f t="shared" si="147"/>
        <v>7</v>
      </c>
    </row>
    <row r="663" spans="1:40" x14ac:dyDescent="0.2">
      <c r="A663" s="12" t="str">
        <f t="shared" si="149"/>
        <v>2013-14JULYRYD</v>
      </c>
      <c r="B663" s="12">
        <f>VLOOKUP(G663,'Selection Sheet'!$C$17:$E$33, 3, 0)</f>
        <v>2</v>
      </c>
      <c r="C663" s="167" t="s">
        <v>69</v>
      </c>
      <c r="D663" s="167" t="s">
        <v>126</v>
      </c>
      <c r="E663" s="167" t="s">
        <v>135</v>
      </c>
      <c r="F663" s="167" t="s">
        <v>36</v>
      </c>
      <c r="G663" s="167" t="s">
        <v>48</v>
      </c>
      <c r="H663" s="167" t="s">
        <v>47</v>
      </c>
      <c r="I663" s="168" t="s">
        <v>106</v>
      </c>
      <c r="J663" s="168" t="s">
        <v>106</v>
      </c>
      <c r="K663" s="168">
        <v>310</v>
      </c>
      <c r="L663" s="168">
        <v>422</v>
      </c>
      <c r="M663" s="168">
        <v>13.700000000000001</v>
      </c>
      <c r="N663" s="168">
        <v>15110</v>
      </c>
      <c r="O663" s="168">
        <v>21040</v>
      </c>
      <c r="P663" s="168">
        <v>20708</v>
      </c>
      <c r="Q663" s="168">
        <v>21462</v>
      </c>
      <c r="R663" s="168">
        <v>1645</v>
      </c>
      <c r="S663" s="168">
        <v>51404</v>
      </c>
      <c r="T663" s="168">
        <v>625</v>
      </c>
      <c r="U663" s="168">
        <v>6613</v>
      </c>
      <c r="V663" s="168">
        <v>765</v>
      </c>
      <c r="W663" s="168">
        <v>18576</v>
      </c>
      <c r="X663" s="168">
        <v>0</v>
      </c>
      <c r="Y663" s="168">
        <v>51404</v>
      </c>
      <c r="Z663" s="168">
        <v>3</v>
      </c>
      <c r="AA663" s="168">
        <v>35</v>
      </c>
      <c r="AB663" s="168">
        <v>77</v>
      </c>
      <c r="AC663" s="168">
        <v>5.95</v>
      </c>
      <c r="AD663" s="168">
        <v>18.88</v>
      </c>
      <c r="AE663" s="168">
        <v>28.77</v>
      </c>
      <c r="AF663" s="168">
        <v>6613</v>
      </c>
      <c r="AG663" s="168">
        <v>54177</v>
      </c>
      <c r="AH663" s="168">
        <v>20745</v>
      </c>
      <c r="AI663" s="168">
        <v>47564</v>
      </c>
      <c r="AJ663" s="168">
        <v>35469</v>
      </c>
      <c r="AK663" s="8"/>
      <c r="AL663" s="8"/>
      <c r="AM663" s="6">
        <f t="shared" si="148"/>
        <v>0</v>
      </c>
      <c r="AN663" s="4">
        <f t="shared" si="147"/>
        <v>7</v>
      </c>
    </row>
    <row r="664" spans="1:40" x14ac:dyDescent="0.2">
      <c r="A664" s="12" t="str">
        <f t="shared" si="149"/>
        <v>2013-14JULYRYE</v>
      </c>
      <c r="B664" s="12">
        <f>VLOOKUP(G664,'Selection Sheet'!$C$17:$E$33, 3, 0)</f>
        <v>2</v>
      </c>
      <c r="C664" s="167" t="s">
        <v>69</v>
      </c>
      <c r="D664" s="167" t="s">
        <v>126</v>
      </c>
      <c r="E664" s="167" t="s">
        <v>135</v>
      </c>
      <c r="F664" s="167" t="s">
        <v>36</v>
      </c>
      <c r="G664" s="167" t="s">
        <v>46</v>
      </c>
      <c r="H664" s="167" t="s">
        <v>45</v>
      </c>
      <c r="I664" s="168" t="s">
        <v>106</v>
      </c>
      <c r="J664" s="168" t="s">
        <v>106</v>
      </c>
      <c r="K664" s="168">
        <v>466</v>
      </c>
      <c r="L664" s="168">
        <v>622</v>
      </c>
      <c r="M664" s="168">
        <v>15.55</v>
      </c>
      <c r="N664" s="168">
        <v>7242</v>
      </c>
      <c r="O664" s="168">
        <v>10059</v>
      </c>
      <c r="P664" s="168">
        <v>10021</v>
      </c>
      <c r="Q664" s="168">
        <v>10669</v>
      </c>
      <c r="R664" s="168">
        <v>219</v>
      </c>
      <c r="S664" s="168">
        <v>37632</v>
      </c>
      <c r="T664" s="168">
        <v>344</v>
      </c>
      <c r="U664" s="168">
        <v>1670</v>
      </c>
      <c r="V664" s="168">
        <v>987</v>
      </c>
      <c r="W664" s="168">
        <v>15262</v>
      </c>
      <c r="X664" s="168">
        <v>657</v>
      </c>
      <c r="Y664" s="168">
        <v>37632</v>
      </c>
      <c r="Z664" s="168">
        <v>1</v>
      </c>
      <c r="AA664" s="168">
        <v>7</v>
      </c>
      <c r="AB664" s="168">
        <v>70</v>
      </c>
      <c r="AC664" s="168">
        <v>6.3500000000000005</v>
      </c>
      <c r="AD664" s="168">
        <v>20.28</v>
      </c>
      <c r="AE664" s="168">
        <v>35.33</v>
      </c>
      <c r="AF664" s="168">
        <v>1670</v>
      </c>
      <c r="AG664" s="168">
        <v>38212</v>
      </c>
      <c r="AH664" s="168">
        <v>15545</v>
      </c>
      <c r="AI664" s="168">
        <v>36542</v>
      </c>
      <c r="AJ664" s="168">
        <v>21147</v>
      </c>
      <c r="AK664" s="8"/>
      <c r="AL664" s="8"/>
      <c r="AM664" s="6">
        <f t="shared" si="148"/>
        <v>37632</v>
      </c>
      <c r="AN664" s="4">
        <f t="shared" si="147"/>
        <v>7</v>
      </c>
    </row>
    <row r="665" spans="1:40" x14ac:dyDescent="0.2">
      <c r="A665" s="12" t="str">
        <f t="shared" si="149"/>
        <v>2013-14JULYRYF</v>
      </c>
      <c r="B665" s="12">
        <f>VLOOKUP(G665,'Selection Sheet'!$C$17:$E$33, 3, 0)</f>
        <v>2</v>
      </c>
      <c r="C665" s="167" t="s">
        <v>69</v>
      </c>
      <c r="D665" s="167" t="s">
        <v>126</v>
      </c>
      <c r="E665" s="167" t="s">
        <v>135</v>
      </c>
      <c r="F665" s="167" t="s">
        <v>36</v>
      </c>
      <c r="G665" s="167" t="s">
        <v>50</v>
      </c>
      <c r="H665" s="167" t="s">
        <v>49</v>
      </c>
      <c r="I665" s="168" t="s">
        <v>106</v>
      </c>
      <c r="J665" s="168" t="s">
        <v>106</v>
      </c>
      <c r="K665" s="168">
        <v>644</v>
      </c>
      <c r="L665" s="168">
        <v>928</v>
      </c>
      <c r="M665" s="168">
        <v>16.5</v>
      </c>
      <c r="N665" s="168">
        <v>19053</v>
      </c>
      <c r="O665" s="168">
        <v>25069</v>
      </c>
      <c r="P665" s="168">
        <v>24548</v>
      </c>
      <c r="Q665" s="168">
        <v>25840</v>
      </c>
      <c r="R665" s="168">
        <v>616</v>
      </c>
      <c r="S665" s="168">
        <v>76687</v>
      </c>
      <c r="T665" s="168">
        <v>446</v>
      </c>
      <c r="U665" s="168">
        <v>3929</v>
      </c>
      <c r="V665" s="168">
        <v>1299</v>
      </c>
      <c r="W665" s="168">
        <v>24660</v>
      </c>
      <c r="X665" s="168">
        <v>0</v>
      </c>
      <c r="Y665" s="168">
        <v>76687</v>
      </c>
      <c r="Z665" s="168">
        <v>3</v>
      </c>
      <c r="AA665" s="168">
        <v>16</v>
      </c>
      <c r="AB665" s="168">
        <v>64</v>
      </c>
      <c r="AC665" s="168">
        <v>5.7</v>
      </c>
      <c r="AD665" s="168">
        <v>18.900000000000002</v>
      </c>
      <c r="AE665" s="168">
        <v>30.2</v>
      </c>
      <c r="AF665" s="168">
        <v>3929</v>
      </c>
      <c r="AG665" s="168">
        <v>51627</v>
      </c>
      <c r="AH665" s="168">
        <v>25229</v>
      </c>
      <c r="AI665" s="168">
        <v>48255</v>
      </c>
      <c r="AJ665" s="168">
        <v>38064</v>
      </c>
      <c r="AK665" s="8"/>
      <c r="AL665" s="8"/>
      <c r="AM665" s="6">
        <f t="shared" si="148"/>
        <v>0</v>
      </c>
      <c r="AN665" s="4">
        <f t="shared" si="147"/>
        <v>7</v>
      </c>
    </row>
    <row r="666" spans="1:40" x14ac:dyDescent="0.2">
      <c r="A666" s="12" t="str">
        <f t="shared" si="149"/>
        <v>2013-14JUNER1F</v>
      </c>
      <c r="B666" s="12">
        <f>VLOOKUP(G666,'Selection Sheet'!$C$17:$E$33, 3, 0)</f>
        <v>2</v>
      </c>
      <c r="C666" s="167" t="s">
        <v>69</v>
      </c>
      <c r="D666" s="167" t="s">
        <v>125</v>
      </c>
      <c r="E666" s="167" t="s">
        <v>135</v>
      </c>
      <c r="F666" s="167" t="s">
        <v>36</v>
      </c>
      <c r="G666" s="167" t="s">
        <v>35</v>
      </c>
      <c r="H666" s="167" t="s">
        <v>34</v>
      </c>
      <c r="I666" s="168" t="s">
        <v>106</v>
      </c>
      <c r="J666" s="168" t="s">
        <v>106</v>
      </c>
      <c r="K666" s="168">
        <v>12</v>
      </c>
      <c r="L666" s="168">
        <v>13</v>
      </c>
      <c r="M666" s="168">
        <v>8.25</v>
      </c>
      <c r="N666" s="168">
        <v>463</v>
      </c>
      <c r="O666" s="168">
        <v>610</v>
      </c>
      <c r="P666" s="168">
        <v>606</v>
      </c>
      <c r="Q666" s="168">
        <v>623</v>
      </c>
      <c r="R666" s="168">
        <v>31</v>
      </c>
      <c r="S666" s="168">
        <v>1939</v>
      </c>
      <c r="T666" s="168">
        <v>2</v>
      </c>
      <c r="U666" s="168">
        <v>115</v>
      </c>
      <c r="V666" s="168">
        <v>22</v>
      </c>
      <c r="W666" s="168">
        <v>512</v>
      </c>
      <c r="X666" s="168">
        <v>19</v>
      </c>
      <c r="Y666" s="168">
        <v>1939</v>
      </c>
      <c r="Z666" s="168">
        <v>1</v>
      </c>
      <c r="AA666" s="168">
        <v>1</v>
      </c>
      <c r="AB666" s="168">
        <v>7</v>
      </c>
      <c r="AC666" s="168">
        <v>5.41</v>
      </c>
      <c r="AD666" s="168">
        <v>17.16</v>
      </c>
      <c r="AE666" s="168">
        <v>30.29</v>
      </c>
      <c r="AF666" s="168">
        <v>115</v>
      </c>
      <c r="AG666" s="168">
        <v>1751</v>
      </c>
      <c r="AH666" s="168">
        <v>769</v>
      </c>
      <c r="AI666" s="168">
        <v>1635</v>
      </c>
      <c r="AJ666" s="168">
        <v>1126</v>
      </c>
      <c r="AK666" s="8"/>
      <c r="AL666" s="8"/>
      <c r="AM666" s="6">
        <f t="shared" si="148"/>
        <v>1939</v>
      </c>
      <c r="AN666" s="4">
        <f t="shared" si="147"/>
        <v>6</v>
      </c>
    </row>
    <row r="667" spans="1:40" x14ac:dyDescent="0.2">
      <c r="A667" s="12" t="str">
        <f t="shared" si="149"/>
        <v>2013-14JUNERRU</v>
      </c>
      <c r="B667" s="12">
        <f>VLOOKUP(G667,'Selection Sheet'!$C$17:$E$33, 3, 0)</f>
        <v>4</v>
      </c>
      <c r="C667" s="167" t="s">
        <v>69</v>
      </c>
      <c r="D667" s="167" t="s">
        <v>125</v>
      </c>
      <c r="E667" s="167" t="s">
        <v>136</v>
      </c>
      <c r="F667" s="167" t="s">
        <v>39</v>
      </c>
      <c r="G667" s="167" t="s">
        <v>38</v>
      </c>
      <c r="H667" s="167" t="s">
        <v>37</v>
      </c>
      <c r="I667" s="168" t="s">
        <v>106</v>
      </c>
      <c r="J667" s="168" t="s">
        <v>106</v>
      </c>
      <c r="K667" s="168">
        <v>934</v>
      </c>
      <c r="L667" s="168">
        <v>1200</v>
      </c>
      <c r="M667" s="168">
        <v>15.8</v>
      </c>
      <c r="N667" s="168">
        <v>27272</v>
      </c>
      <c r="O667" s="168">
        <v>35802</v>
      </c>
      <c r="P667" s="168">
        <v>36180</v>
      </c>
      <c r="Q667" s="168">
        <v>36829</v>
      </c>
      <c r="R667" s="168">
        <v>14</v>
      </c>
      <c r="S667" s="168">
        <v>128977</v>
      </c>
      <c r="T667" s="168">
        <v>101</v>
      </c>
      <c r="U667" s="168">
        <v>4142</v>
      </c>
      <c r="V667" s="168">
        <v>1037</v>
      </c>
      <c r="W667" s="168">
        <v>15821</v>
      </c>
      <c r="X667" s="168">
        <v>2733</v>
      </c>
      <c r="Y667" s="168">
        <v>128977</v>
      </c>
      <c r="Z667" s="168">
        <v>0</v>
      </c>
      <c r="AA667" s="168">
        <v>1</v>
      </c>
      <c r="AB667" s="168">
        <v>7</v>
      </c>
      <c r="AC667" s="168">
        <v>5.9</v>
      </c>
      <c r="AD667" s="168">
        <v>14.1</v>
      </c>
      <c r="AE667" s="168">
        <v>21.8</v>
      </c>
      <c r="AF667" s="168">
        <v>4142</v>
      </c>
      <c r="AG667" s="168">
        <v>95299</v>
      </c>
      <c r="AH667" s="168">
        <v>29301</v>
      </c>
      <c r="AI667" s="168">
        <v>91154</v>
      </c>
      <c r="AJ667" s="168">
        <v>68992</v>
      </c>
      <c r="AK667" s="8"/>
      <c r="AL667" s="8"/>
      <c r="AM667" s="6">
        <f t="shared" si="148"/>
        <v>128977</v>
      </c>
      <c r="AN667" s="4">
        <f t="shared" si="147"/>
        <v>6</v>
      </c>
    </row>
    <row r="668" spans="1:40" x14ac:dyDescent="0.2">
      <c r="A668" s="12" t="str">
        <f t="shared" si="149"/>
        <v>2013-14JUNERX6</v>
      </c>
      <c r="B668" s="12">
        <f>VLOOKUP(G668,'Selection Sheet'!$C$17:$E$33, 3, 0)</f>
        <v>1</v>
      </c>
      <c r="C668" s="167" t="s">
        <v>69</v>
      </c>
      <c r="D668" s="167" t="s">
        <v>125</v>
      </c>
      <c r="E668" s="167" t="s">
        <v>137</v>
      </c>
      <c r="F668" s="167" t="s">
        <v>42</v>
      </c>
      <c r="G668" s="167" t="s">
        <v>41</v>
      </c>
      <c r="H668" s="167" t="s">
        <v>40</v>
      </c>
      <c r="I668" s="168" t="s">
        <v>106</v>
      </c>
      <c r="J668" s="168" t="s">
        <v>106</v>
      </c>
      <c r="K668" s="168">
        <v>202</v>
      </c>
      <c r="L668" s="168">
        <v>267</v>
      </c>
      <c r="M668" s="168">
        <v>12.07</v>
      </c>
      <c r="N668" s="168">
        <v>10596</v>
      </c>
      <c r="O668" s="168">
        <v>12995</v>
      </c>
      <c r="P668" s="168">
        <v>12886</v>
      </c>
      <c r="Q668" s="168">
        <v>13194</v>
      </c>
      <c r="R668" s="168">
        <v>965</v>
      </c>
      <c r="S668" s="168">
        <v>36461</v>
      </c>
      <c r="T668" s="168">
        <v>122</v>
      </c>
      <c r="U668" s="168">
        <v>923</v>
      </c>
      <c r="V668" s="168">
        <v>163</v>
      </c>
      <c r="W668" s="168">
        <v>4849</v>
      </c>
      <c r="X668" s="168">
        <v>0</v>
      </c>
      <c r="Y668" s="168">
        <v>36461</v>
      </c>
      <c r="Z668" s="168">
        <v>1</v>
      </c>
      <c r="AA668" s="168">
        <v>42</v>
      </c>
      <c r="AB668" s="168">
        <v>42</v>
      </c>
      <c r="AC668" s="168">
        <v>5.7</v>
      </c>
      <c r="AD668" s="168">
        <v>15.950000000000001</v>
      </c>
      <c r="AE668" s="168">
        <v>25.72</v>
      </c>
      <c r="AF668" s="168">
        <v>923</v>
      </c>
      <c r="AG668" s="168">
        <v>21848</v>
      </c>
      <c r="AH668" s="168">
        <v>8053</v>
      </c>
      <c r="AI668" s="168">
        <v>27008</v>
      </c>
      <c r="AJ668" s="168">
        <v>20084</v>
      </c>
      <c r="AK668" s="8"/>
      <c r="AL668" s="8"/>
      <c r="AM668" s="6">
        <f t="shared" si="148"/>
        <v>0</v>
      </c>
      <c r="AN668" s="4">
        <f t="shared" si="147"/>
        <v>6</v>
      </c>
    </row>
    <row r="669" spans="1:40" x14ac:dyDescent="0.2">
      <c r="A669" s="12" t="str">
        <f t="shared" si="149"/>
        <v>2013-14JUNERX7</v>
      </c>
      <c r="B669" s="12">
        <f>VLOOKUP(G669,'Selection Sheet'!$C$17:$E$33, 3, 0)</f>
        <v>1</v>
      </c>
      <c r="C669" s="167" t="s">
        <v>69</v>
      </c>
      <c r="D669" s="167" t="s">
        <v>125</v>
      </c>
      <c r="E669" s="167" t="s">
        <v>137</v>
      </c>
      <c r="F669" s="167" t="s">
        <v>42</v>
      </c>
      <c r="G669" s="167" t="s">
        <v>44</v>
      </c>
      <c r="H669" s="167" t="s">
        <v>43</v>
      </c>
      <c r="I669" s="168" t="s">
        <v>106</v>
      </c>
      <c r="J669" s="168" t="s">
        <v>106</v>
      </c>
      <c r="K669" s="168">
        <v>1922</v>
      </c>
      <c r="L669" s="168">
        <v>2415</v>
      </c>
      <c r="M669" s="168">
        <v>12.63</v>
      </c>
      <c r="N669" s="168">
        <v>22444</v>
      </c>
      <c r="O669" s="168">
        <v>27679</v>
      </c>
      <c r="P669" s="168">
        <v>29024</v>
      </c>
      <c r="Q669" s="168">
        <v>30032</v>
      </c>
      <c r="R669" s="168">
        <v>2289</v>
      </c>
      <c r="S669" s="168">
        <v>97743</v>
      </c>
      <c r="T669" s="168">
        <v>76</v>
      </c>
      <c r="U669" s="168">
        <v>965</v>
      </c>
      <c r="V669" s="168">
        <v>824</v>
      </c>
      <c r="W669" s="168">
        <v>13580</v>
      </c>
      <c r="X669" s="168">
        <v>0</v>
      </c>
      <c r="Y669" s="168">
        <v>97743</v>
      </c>
      <c r="Z669" s="168">
        <v>1</v>
      </c>
      <c r="AA669" s="168">
        <v>8</v>
      </c>
      <c r="AB669" s="168">
        <v>47</v>
      </c>
      <c r="AC669" s="168">
        <v>5.53</v>
      </c>
      <c r="AD669" s="168">
        <v>16.52</v>
      </c>
      <c r="AE669" s="168">
        <v>33.950000000000003</v>
      </c>
      <c r="AF669" s="168">
        <v>965</v>
      </c>
      <c r="AG669" s="168">
        <v>65195</v>
      </c>
      <c r="AH669" s="168">
        <v>17424</v>
      </c>
      <c r="AI669" s="168">
        <v>68177</v>
      </c>
      <c r="AJ669" s="168">
        <v>58111</v>
      </c>
      <c r="AK669" s="8"/>
      <c r="AL669" s="8"/>
      <c r="AM669" s="6">
        <f t="shared" si="148"/>
        <v>0</v>
      </c>
      <c r="AN669" s="4">
        <f t="shared" si="147"/>
        <v>6</v>
      </c>
    </row>
    <row r="670" spans="1:40" x14ac:dyDescent="0.2">
      <c r="A670" s="12" t="str">
        <f t="shared" si="149"/>
        <v>2013-14JUNERX8</v>
      </c>
      <c r="B670" s="12">
        <f>VLOOKUP(G670,'Selection Sheet'!$C$17:$E$33, 3, 0)</f>
        <v>1</v>
      </c>
      <c r="C670" s="167" t="s">
        <v>69</v>
      </c>
      <c r="D670" s="167" t="s">
        <v>125</v>
      </c>
      <c r="E670" s="167" t="s">
        <v>137</v>
      </c>
      <c r="F670" s="167" t="s">
        <v>42</v>
      </c>
      <c r="G670" s="167" t="s">
        <v>54</v>
      </c>
      <c r="H670" s="167" t="s">
        <v>53</v>
      </c>
      <c r="I670" s="168" t="s">
        <v>106</v>
      </c>
      <c r="J670" s="168" t="s">
        <v>106</v>
      </c>
      <c r="K670" s="168">
        <v>967</v>
      </c>
      <c r="L670" s="168">
        <v>1279</v>
      </c>
      <c r="M670" s="168">
        <v>12.92</v>
      </c>
      <c r="N670" s="168">
        <v>15191</v>
      </c>
      <c r="O670" s="168">
        <v>19320</v>
      </c>
      <c r="P670" s="168">
        <v>20052</v>
      </c>
      <c r="Q670" s="168">
        <v>20542</v>
      </c>
      <c r="R670" s="168">
        <v>529</v>
      </c>
      <c r="S670" s="168">
        <v>57753</v>
      </c>
      <c r="T670" s="168">
        <v>160</v>
      </c>
      <c r="U670" s="168">
        <v>2194</v>
      </c>
      <c r="V670" s="168">
        <v>515</v>
      </c>
      <c r="W670" s="168">
        <v>10635</v>
      </c>
      <c r="X670" s="168">
        <v>1140</v>
      </c>
      <c r="Y670" s="168">
        <v>57753</v>
      </c>
      <c r="Z670" s="168">
        <v>1</v>
      </c>
      <c r="AA670" s="168">
        <v>21</v>
      </c>
      <c r="AB670" s="168">
        <v>84</v>
      </c>
      <c r="AC670" s="168">
        <v>5.29</v>
      </c>
      <c r="AD670" s="168">
        <v>13.040000000000001</v>
      </c>
      <c r="AE670" s="168">
        <v>19.73</v>
      </c>
      <c r="AF670" s="168">
        <v>2194</v>
      </c>
      <c r="AG670" s="168">
        <v>45984</v>
      </c>
      <c r="AH670" s="168">
        <v>12763</v>
      </c>
      <c r="AI670" s="168">
        <v>43622</v>
      </c>
      <c r="AJ670" s="168">
        <v>36912</v>
      </c>
      <c r="AK670" s="8"/>
      <c r="AL670" s="8"/>
      <c r="AM670" s="6">
        <f t="shared" si="148"/>
        <v>57753</v>
      </c>
      <c r="AN670" s="4">
        <f t="shared" si="147"/>
        <v>6</v>
      </c>
    </row>
    <row r="671" spans="1:40" x14ac:dyDescent="0.2">
      <c r="A671" s="12" t="str">
        <f t="shared" si="149"/>
        <v>2013-14JUNERX9</v>
      </c>
      <c r="B671" s="12">
        <f>VLOOKUP(G671,'Selection Sheet'!$C$17:$E$33, 3, 0)</f>
        <v>3</v>
      </c>
      <c r="C671" s="167" t="s">
        <v>69</v>
      </c>
      <c r="D671" s="167" t="s">
        <v>125</v>
      </c>
      <c r="E671" s="167" t="s">
        <v>138</v>
      </c>
      <c r="F671" s="167" t="s">
        <v>25</v>
      </c>
      <c r="G671" s="167" t="s">
        <v>24</v>
      </c>
      <c r="H671" s="167" t="s">
        <v>23</v>
      </c>
      <c r="I671" s="168" t="s">
        <v>106</v>
      </c>
      <c r="J671" s="168" t="s">
        <v>106</v>
      </c>
      <c r="K671" s="168">
        <v>1174</v>
      </c>
      <c r="L671" s="168">
        <v>1510</v>
      </c>
      <c r="M671" s="168">
        <v>13.97</v>
      </c>
      <c r="N671" s="168">
        <v>13356</v>
      </c>
      <c r="O671" s="168">
        <v>17756</v>
      </c>
      <c r="P671" s="168">
        <v>18161</v>
      </c>
      <c r="Q671" s="168">
        <v>19234</v>
      </c>
      <c r="R671" s="168">
        <v>1312</v>
      </c>
      <c r="S671" s="168">
        <v>64571</v>
      </c>
      <c r="T671" s="168">
        <v>129</v>
      </c>
      <c r="U671" s="168">
        <v>1936</v>
      </c>
      <c r="V671" s="168">
        <v>929</v>
      </c>
      <c r="W671" s="168">
        <v>15101</v>
      </c>
      <c r="X671" s="168">
        <v>34</v>
      </c>
      <c r="Y671" s="168">
        <v>64571</v>
      </c>
      <c r="Z671" s="168">
        <v>2</v>
      </c>
      <c r="AA671" s="168">
        <v>5</v>
      </c>
      <c r="AB671" s="168">
        <v>44</v>
      </c>
      <c r="AC671" s="168">
        <v>6.32</v>
      </c>
      <c r="AD671" s="168">
        <v>18.63</v>
      </c>
      <c r="AE671" s="168">
        <v>28.8</v>
      </c>
      <c r="AF671" s="168">
        <v>1936</v>
      </c>
      <c r="AG671" s="168">
        <v>48934</v>
      </c>
      <c r="AH671" s="168">
        <v>15654</v>
      </c>
      <c r="AI671" s="168">
        <v>47041</v>
      </c>
      <c r="AJ671" s="168">
        <v>31940</v>
      </c>
      <c r="AK671" s="8"/>
      <c r="AL671" s="8"/>
      <c r="AM671" s="6">
        <f t="shared" si="148"/>
        <v>64571</v>
      </c>
      <c r="AN671" s="4">
        <f t="shared" si="147"/>
        <v>6</v>
      </c>
    </row>
    <row r="672" spans="1:40" x14ac:dyDescent="0.2">
      <c r="A672" s="12" t="str">
        <f t="shared" si="149"/>
        <v>2013-14JUNERYA</v>
      </c>
      <c r="B672" s="12">
        <f>VLOOKUP(G672,'Selection Sheet'!$C$17:$E$33, 3, 0)</f>
        <v>3</v>
      </c>
      <c r="C672" s="167" t="s">
        <v>69</v>
      </c>
      <c r="D672" s="167" t="s">
        <v>125</v>
      </c>
      <c r="E672" s="167" t="s">
        <v>138</v>
      </c>
      <c r="F672" s="167" t="s">
        <v>25</v>
      </c>
      <c r="G672" s="167" t="s">
        <v>52</v>
      </c>
      <c r="H672" s="167" t="s">
        <v>51</v>
      </c>
      <c r="I672" s="168" t="s">
        <v>106</v>
      </c>
      <c r="J672" s="168" t="s">
        <v>106</v>
      </c>
      <c r="K672" s="168">
        <v>418</v>
      </c>
      <c r="L672" s="168">
        <v>501</v>
      </c>
      <c r="M672" s="168">
        <v>11.77</v>
      </c>
      <c r="N672" s="168">
        <v>21149</v>
      </c>
      <c r="O672" s="168">
        <v>27378</v>
      </c>
      <c r="P672" s="168">
        <v>27296</v>
      </c>
      <c r="Q672" s="168">
        <v>27879</v>
      </c>
      <c r="R672" s="168">
        <v>928</v>
      </c>
      <c r="S672" s="168">
        <v>74275</v>
      </c>
      <c r="T672" s="168">
        <v>467</v>
      </c>
      <c r="U672" s="168">
        <v>3896</v>
      </c>
      <c r="V672" s="168">
        <v>1177</v>
      </c>
      <c r="W672" s="168">
        <v>22500</v>
      </c>
      <c r="X672" s="168">
        <v>0</v>
      </c>
      <c r="Y672" s="168">
        <v>74275</v>
      </c>
      <c r="Z672" s="168">
        <v>1</v>
      </c>
      <c r="AA672" s="168">
        <v>15</v>
      </c>
      <c r="AB672" s="168">
        <v>61</v>
      </c>
      <c r="AC672" s="168">
        <v>5.8</v>
      </c>
      <c r="AD672" s="168">
        <v>14.8</v>
      </c>
      <c r="AE672" s="168">
        <v>22.68</v>
      </c>
      <c r="AF672" s="168">
        <v>3896</v>
      </c>
      <c r="AG672" s="168">
        <v>59056</v>
      </c>
      <c r="AH672" s="168">
        <v>22727</v>
      </c>
      <c r="AI672" s="168">
        <v>59085</v>
      </c>
      <c r="AJ672" s="168">
        <v>41276</v>
      </c>
      <c r="AK672" s="8"/>
      <c r="AL672" s="8"/>
      <c r="AM672" s="6">
        <f t="shared" si="148"/>
        <v>0</v>
      </c>
      <c r="AN672" s="4">
        <f t="shared" si="147"/>
        <v>6</v>
      </c>
    </row>
    <row r="673" spans="1:40" x14ac:dyDescent="0.2">
      <c r="A673" s="12" t="str">
        <f t="shared" si="149"/>
        <v>2013-14JUNERYC</v>
      </c>
      <c r="B673" s="12">
        <f>VLOOKUP(G673,'Selection Sheet'!$C$17:$E$33, 3, 0)</f>
        <v>3</v>
      </c>
      <c r="C673" s="167" t="s">
        <v>69</v>
      </c>
      <c r="D673" s="167" t="s">
        <v>125</v>
      </c>
      <c r="E673" s="167" t="s">
        <v>138</v>
      </c>
      <c r="F673" s="167" t="s">
        <v>25</v>
      </c>
      <c r="G673" s="167" t="s">
        <v>27</v>
      </c>
      <c r="H673" s="167" t="s">
        <v>26</v>
      </c>
      <c r="I673" s="168" t="s">
        <v>106</v>
      </c>
      <c r="J673" s="168" t="s">
        <v>106</v>
      </c>
      <c r="K673" s="168">
        <v>784</v>
      </c>
      <c r="L673" s="168">
        <v>1084</v>
      </c>
      <c r="M673" s="168">
        <v>16.12</v>
      </c>
      <c r="N673" s="168">
        <v>13998</v>
      </c>
      <c r="O673" s="168">
        <v>19454</v>
      </c>
      <c r="P673" s="168">
        <v>19143</v>
      </c>
      <c r="Q673" s="168">
        <v>20426</v>
      </c>
      <c r="R673" s="168">
        <v>526</v>
      </c>
      <c r="S673" s="168">
        <v>70507</v>
      </c>
      <c r="T673" s="168">
        <v>404</v>
      </c>
      <c r="U673" s="168">
        <v>3571</v>
      </c>
      <c r="V673" s="168">
        <v>957</v>
      </c>
      <c r="W673" s="168">
        <v>18218</v>
      </c>
      <c r="X673" s="168">
        <v>26</v>
      </c>
      <c r="Y673" s="168">
        <v>70507</v>
      </c>
      <c r="Z673" s="168">
        <v>1</v>
      </c>
      <c r="AA673" s="168">
        <v>13</v>
      </c>
      <c r="AB673" s="168">
        <v>70</v>
      </c>
      <c r="AC673" s="168">
        <v>6.28</v>
      </c>
      <c r="AD673" s="168">
        <v>20.580000000000002</v>
      </c>
      <c r="AE673" s="168">
        <v>32.33</v>
      </c>
      <c r="AF673" s="168">
        <v>3571</v>
      </c>
      <c r="AG673" s="168">
        <v>47424</v>
      </c>
      <c r="AH673" s="168">
        <v>21356</v>
      </c>
      <c r="AI673" s="168">
        <v>49016</v>
      </c>
      <c r="AJ673" s="168">
        <v>33358</v>
      </c>
      <c r="AK673" s="8"/>
      <c r="AL673" s="8"/>
      <c r="AM673" s="6">
        <f t="shared" si="148"/>
        <v>70507</v>
      </c>
      <c r="AN673" s="4">
        <f t="shared" si="147"/>
        <v>6</v>
      </c>
    </row>
    <row r="674" spans="1:40" x14ac:dyDescent="0.2">
      <c r="A674" s="12" t="str">
        <f t="shared" si="149"/>
        <v>2013-14JUNERYD</v>
      </c>
      <c r="B674" s="12">
        <f>VLOOKUP(G674,'Selection Sheet'!$C$17:$E$33, 3, 0)</f>
        <v>2</v>
      </c>
      <c r="C674" s="167" t="s">
        <v>69</v>
      </c>
      <c r="D674" s="167" t="s">
        <v>125</v>
      </c>
      <c r="E674" s="167" t="s">
        <v>135</v>
      </c>
      <c r="F674" s="167" t="s">
        <v>36</v>
      </c>
      <c r="G674" s="167" t="s">
        <v>48</v>
      </c>
      <c r="H674" s="167" t="s">
        <v>47</v>
      </c>
      <c r="I674" s="168" t="s">
        <v>106</v>
      </c>
      <c r="J674" s="168" t="s">
        <v>106</v>
      </c>
      <c r="K674" s="168">
        <v>302</v>
      </c>
      <c r="L674" s="168">
        <v>401</v>
      </c>
      <c r="M674" s="168">
        <v>13.200000000000001</v>
      </c>
      <c r="N674" s="168">
        <v>15204</v>
      </c>
      <c r="O674" s="168">
        <v>20369</v>
      </c>
      <c r="P674" s="168">
        <v>20138</v>
      </c>
      <c r="Q674" s="168">
        <v>20770</v>
      </c>
      <c r="R674" s="168">
        <v>1057</v>
      </c>
      <c r="S674" s="168">
        <v>47124</v>
      </c>
      <c r="T674" s="168">
        <v>521</v>
      </c>
      <c r="U674" s="168">
        <v>5706</v>
      </c>
      <c r="V674" s="168">
        <v>743</v>
      </c>
      <c r="W674" s="168">
        <v>16961</v>
      </c>
      <c r="X674" s="168">
        <v>0</v>
      </c>
      <c r="Y674" s="168">
        <v>47124</v>
      </c>
      <c r="Z674" s="168">
        <v>3</v>
      </c>
      <c r="AA674" s="168">
        <v>29</v>
      </c>
      <c r="AB674" s="168">
        <v>72</v>
      </c>
      <c r="AC674" s="168">
        <v>5.7700000000000005</v>
      </c>
      <c r="AD674" s="168">
        <v>18.03</v>
      </c>
      <c r="AE674" s="168">
        <v>27.97</v>
      </c>
      <c r="AF674" s="168">
        <v>5706</v>
      </c>
      <c r="AG674" s="168">
        <v>50571</v>
      </c>
      <c r="AH674" s="168">
        <v>18966</v>
      </c>
      <c r="AI674" s="168">
        <v>44865</v>
      </c>
      <c r="AJ674" s="168">
        <v>34193</v>
      </c>
      <c r="AK674" s="8"/>
      <c r="AL674" s="8"/>
      <c r="AM674" s="6">
        <f t="shared" si="148"/>
        <v>0</v>
      </c>
      <c r="AN674" s="4">
        <f t="shared" si="147"/>
        <v>6</v>
      </c>
    </row>
    <row r="675" spans="1:40" x14ac:dyDescent="0.2">
      <c r="A675" s="12" t="str">
        <f t="shared" si="149"/>
        <v>2013-14JUNERYE</v>
      </c>
      <c r="B675" s="12">
        <f>VLOOKUP(G675,'Selection Sheet'!$C$17:$E$33, 3, 0)</f>
        <v>2</v>
      </c>
      <c r="C675" s="167" t="s">
        <v>69</v>
      </c>
      <c r="D675" s="167" t="s">
        <v>125</v>
      </c>
      <c r="E675" s="167" t="s">
        <v>135</v>
      </c>
      <c r="F675" s="167" t="s">
        <v>36</v>
      </c>
      <c r="G675" s="167" t="s">
        <v>46</v>
      </c>
      <c r="H675" s="167" t="s">
        <v>45</v>
      </c>
      <c r="I675" s="168" t="s">
        <v>106</v>
      </c>
      <c r="J675" s="168" t="s">
        <v>106</v>
      </c>
      <c r="K675" s="168">
        <v>525</v>
      </c>
      <c r="L675" s="168">
        <v>660</v>
      </c>
      <c r="M675" s="168">
        <v>13.98</v>
      </c>
      <c r="N675" s="168">
        <v>7250</v>
      </c>
      <c r="O675" s="168">
        <v>9428</v>
      </c>
      <c r="P675" s="168">
        <v>9670</v>
      </c>
      <c r="Q675" s="168">
        <v>10079</v>
      </c>
      <c r="R675" s="168">
        <v>134</v>
      </c>
      <c r="S675" s="168">
        <v>33089</v>
      </c>
      <c r="T675" s="168">
        <v>306</v>
      </c>
      <c r="U675" s="168">
        <v>1647</v>
      </c>
      <c r="V675" s="168">
        <v>944</v>
      </c>
      <c r="W675" s="168">
        <v>13818</v>
      </c>
      <c r="X675" s="168">
        <v>607</v>
      </c>
      <c r="Y675" s="168">
        <v>33089</v>
      </c>
      <c r="Z675" s="168">
        <v>1</v>
      </c>
      <c r="AA675" s="168">
        <v>6</v>
      </c>
      <c r="AB675" s="168">
        <v>63</v>
      </c>
      <c r="AC675" s="168">
        <v>5.78</v>
      </c>
      <c r="AD675" s="168">
        <v>17.63</v>
      </c>
      <c r="AE675" s="168">
        <v>29.32</v>
      </c>
      <c r="AF675" s="168">
        <v>1647</v>
      </c>
      <c r="AG675" s="168">
        <v>35790</v>
      </c>
      <c r="AH675" s="168">
        <v>14008</v>
      </c>
      <c r="AI675" s="168">
        <v>34143</v>
      </c>
      <c r="AJ675" s="168">
        <v>20204</v>
      </c>
      <c r="AK675" s="8"/>
      <c r="AL675" s="8"/>
      <c r="AM675" s="6">
        <f t="shared" si="148"/>
        <v>33089</v>
      </c>
      <c r="AN675" s="4">
        <f t="shared" si="147"/>
        <v>6</v>
      </c>
    </row>
    <row r="676" spans="1:40" x14ac:dyDescent="0.2">
      <c r="A676" s="12" t="str">
        <f t="shared" si="149"/>
        <v>2013-14JUNERYF</v>
      </c>
      <c r="B676" s="12">
        <f>VLOOKUP(G676,'Selection Sheet'!$C$17:$E$33, 3, 0)</f>
        <v>2</v>
      </c>
      <c r="C676" s="167" t="s">
        <v>69</v>
      </c>
      <c r="D676" s="167" t="s">
        <v>125</v>
      </c>
      <c r="E676" s="167" t="s">
        <v>135</v>
      </c>
      <c r="F676" s="167" t="s">
        <v>36</v>
      </c>
      <c r="G676" s="167" t="s">
        <v>50</v>
      </c>
      <c r="H676" s="167" t="s">
        <v>49</v>
      </c>
      <c r="I676" s="168" t="s">
        <v>106</v>
      </c>
      <c r="J676" s="168" t="s">
        <v>106</v>
      </c>
      <c r="K676" s="168">
        <v>657</v>
      </c>
      <c r="L676" s="168">
        <v>877</v>
      </c>
      <c r="M676" s="168">
        <v>15.4</v>
      </c>
      <c r="N676" s="168">
        <v>18700</v>
      </c>
      <c r="O676" s="168">
        <v>24008</v>
      </c>
      <c r="P676" s="168">
        <v>23795</v>
      </c>
      <c r="Q676" s="168">
        <v>24803</v>
      </c>
      <c r="R676" s="168">
        <v>431</v>
      </c>
      <c r="S676" s="168">
        <v>67847</v>
      </c>
      <c r="T676" s="168">
        <v>442</v>
      </c>
      <c r="U676" s="168">
        <v>3378</v>
      </c>
      <c r="V676" s="168">
        <v>1186</v>
      </c>
      <c r="W676" s="168">
        <v>22606</v>
      </c>
      <c r="X676" s="168">
        <v>0</v>
      </c>
      <c r="Y676" s="168">
        <v>67847</v>
      </c>
      <c r="Z676" s="168">
        <v>2</v>
      </c>
      <c r="AA676" s="168">
        <v>13</v>
      </c>
      <c r="AB676" s="168">
        <v>52</v>
      </c>
      <c r="AC676" s="168">
        <v>5.4</v>
      </c>
      <c r="AD676" s="168">
        <v>17.7</v>
      </c>
      <c r="AE676" s="168">
        <v>27.7</v>
      </c>
      <c r="AF676" s="168">
        <v>3378</v>
      </c>
      <c r="AG676" s="168">
        <v>46947</v>
      </c>
      <c r="AH676" s="168">
        <v>22887</v>
      </c>
      <c r="AI676" s="168">
        <v>44090</v>
      </c>
      <c r="AJ676" s="168">
        <v>35035</v>
      </c>
      <c r="AK676" s="8"/>
      <c r="AL676" s="8"/>
      <c r="AM676" s="6">
        <f t="shared" si="148"/>
        <v>0</v>
      </c>
      <c r="AN676" s="4">
        <f t="shared" si="147"/>
        <v>6</v>
      </c>
    </row>
    <row r="677" spans="1:40" x14ac:dyDescent="0.2">
      <c r="A677" s="12" t="str">
        <f t="shared" si="149"/>
        <v>2013-14MARCHR1F</v>
      </c>
      <c r="B677" s="12">
        <f>VLOOKUP(G677,'Selection Sheet'!$C$17:$E$33, 3, 0)</f>
        <v>2</v>
      </c>
      <c r="C677" s="167" t="s">
        <v>69</v>
      </c>
      <c r="D677" s="167" t="s">
        <v>134</v>
      </c>
      <c r="E677" s="167" t="s">
        <v>135</v>
      </c>
      <c r="F677" s="167" t="s">
        <v>36</v>
      </c>
      <c r="G677" s="167" t="s">
        <v>35</v>
      </c>
      <c r="H677" s="167" t="s">
        <v>34</v>
      </c>
      <c r="I677" s="168" t="s">
        <v>106</v>
      </c>
      <c r="J677" s="168" t="s">
        <v>106</v>
      </c>
      <c r="K677" s="168">
        <v>39</v>
      </c>
      <c r="L677" s="168">
        <v>50</v>
      </c>
      <c r="M677" s="168">
        <v>9.25</v>
      </c>
      <c r="N677" s="168">
        <v>427</v>
      </c>
      <c r="O677" s="168">
        <v>560</v>
      </c>
      <c r="P677" s="168">
        <v>587</v>
      </c>
      <c r="Q677" s="168">
        <v>610</v>
      </c>
      <c r="R677" s="168">
        <v>21</v>
      </c>
      <c r="S677" s="168">
        <v>1887</v>
      </c>
      <c r="T677" s="168">
        <v>0</v>
      </c>
      <c r="U677" s="168">
        <v>132</v>
      </c>
      <c r="V677" s="168">
        <v>0</v>
      </c>
      <c r="W677" s="168">
        <v>460</v>
      </c>
      <c r="X677" s="168">
        <v>17</v>
      </c>
      <c r="Y677" s="168">
        <v>1887</v>
      </c>
      <c r="Z677" s="168">
        <v>1</v>
      </c>
      <c r="AA677" s="168">
        <v>2</v>
      </c>
      <c r="AB677" s="168">
        <v>12</v>
      </c>
      <c r="AC677" s="168">
        <v>5.48</v>
      </c>
      <c r="AD677" s="168">
        <v>17.16</v>
      </c>
      <c r="AE677" s="168">
        <v>27.97</v>
      </c>
      <c r="AF677" s="168">
        <v>132</v>
      </c>
      <c r="AG677" s="168">
        <v>1695</v>
      </c>
      <c r="AH677" s="168">
        <v>738</v>
      </c>
      <c r="AI677" s="168">
        <v>1563</v>
      </c>
      <c r="AJ677" s="168">
        <v>1095</v>
      </c>
      <c r="AK677" s="8"/>
      <c r="AL677" s="8"/>
      <c r="AM677" s="6">
        <f t="shared" si="148"/>
        <v>1887</v>
      </c>
      <c r="AN677" s="4">
        <f t="shared" si="147"/>
        <v>3</v>
      </c>
    </row>
    <row r="678" spans="1:40" x14ac:dyDescent="0.2">
      <c r="A678" s="12" t="str">
        <f t="shared" si="149"/>
        <v>2013-14MARCHRRU</v>
      </c>
      <c r="B678" s="12">
        <f>VLOOKUP(G678,'Selection Sheet'!$C$17:$E$33, 3, 0)</f>
        <v>4</v>
      </c>
      <c r="C678" s="167" t="s">
        <v>69</v>
      </c>
      <c r="D678" s="167" t="s">
        <v>134</v>
      </c>
      <c r="E678" s="167" t="s">
        <v>136</v>
      </c>
      <c r="F678" s="167" t="s">
        <v>39</v>
      </c>
      <c r="G678" s="167" t="s">
        <v>38</v>
      </c>
      <c r="H678" s="167" t="s">
        <v>37</v>
      </c>
      <c r="I678" s="168" t="s">
        <v>106</v>
      </c>
      <c r="J678" s="168" t="s">
        <v>106</v>
      </c>
      <c r="K678" s="168">
        <v>1039</v>
      </c>
      <c r="L678" s="168">
        <v>1273</v>
      </c>
      <c r="M678" s="168">
        <v>15.4</v>
      </c>
      <c r="N678" s="168">
        <v>31574</v>
      </c>
      <c r="O678" s="168">
        <v>39044</v>
      </c>
      <c r="P678" s="168">
        <v>39435</v>
      </c>
      <c r="Q678" s="168">
        <v>40105</v>
      </c>
      <c r="R678" s="168">
        <v>15</v>
      </c>
      <c r="S678" s="168">
        <v>136095</v>
      </c>
      <c r="T678" s="168">
        <v>128</v>
      </c>
      <c r="U678" s="168">
        <v>7975</v>
      </c>
      <c r="V678" s="168">
        <v>1217</v>
      </c>
      <c r="W678" s="168">
        <v>17216</v>
      </c>
      <c r="X678" s="168">
        <v>2617</v>
      </c>
      <c r="Y678" s="168">
        <v>136095</v>
      </c>
      <c r="Z678" s="168">
        <v>0</v>
      </c>
      <c r="AA678" s="168">
        <v>2</v>
      </c>
      <c r="AB678" s="168">
        <v>13</v>
      </c>
      <c r="AC678" s="168">
        <v>5.5</v>
      </c>
      <c r="AD678" s="168">
        <v>13.3</v>
      </c>
      <c r="AE678" s="168">
        <v>21.6</v>
      </c>
      <c r="AF678" s="168">
        <v>7975</v>
      </c>
      <c r="AG678" s="168">
        <v>104946</v>
      </c>
      <c r="AH678" s="168">
        <v>31620</v>
      </c>
      <c r="AI678" s="168">
        <v>96971</v>
      </c>
      <c r="AJ678" s="168">
        <v>73681</v>
      </c>
      <c r="AK678" s="8"/>
      <c r="AL678" s="8"/>
      <c r="AM678" s="6">
        <f t="shared" si="148"/>
        <v>136095</v>
      </c>
      <c r="AN678" s="4">
        <f t="shared" si="147"/>
        <v>3</v>
      </c>
    </row>
    <row r="679" spans="1:40" x14ac:dyDescent="0.2">
      <c r="A679" s="12" t="str">
        <f t="shared" si="149"/>
        <v>2013-14MARCHRX6</v>
      </c>
      <c r="B679" s="12">
        <f>VLOOKUP(G679,'Selection Sheet'!$C$17:$E$33, 3, 0)</f>
        <v>1</v>
      </c>
      <c r="C679" s="167" t="s">
        <v>69</v>
      </c>
      <c r="D679" s="167" t="s">
        <v>134</v>
      </c>
      <c r="E679" s="167" t="s">
        <v>137</v>
      </c>
      <c r="F679" s="167" t="s">
        <v>42</v>
      </c>
      <c r="G679" s="167" t="s">
        <v>41</v>
      </c>
      <c r="H679" s="167" t="s">
        <v>40</v>
      </c>
      <c r="I679" s="168" t="s">
        <v>106</v>
      </c>
      <c r="J679" s="168" t="s">
        <v>106</v>
      </c>
      <c r="K679" s="168">
        <v>245</v>
      </c>
      <c r="L679" s="168">
        <v>326</v>
      </c>
      <c r="M679" s="168">
        <v>12.030000000000001</v>
      </c>
      <c r="N679" s="168">
        <v>10900</v>
      </c>
      <c r="O679" s="168">
        <v>14511</v>
      </c>
      <c r="P679" s="168">
        <v>14062</v>
      </c>
      <c r="Q679" s="168">
        <v>14728</v>
      </c>
      <c r="R679" s="168">
        <v>1068</v>
      </c>
      <c r="S679" s="168">
        <v>40695</v>
      </c>
      <c r="T679" s="168">
        <v>175</v>
      </c>
      <c r="U679" s="168">
        <v>1252</v>
      </c>
      <c r="V679" s="168">
        <v>253</v>
      </c>
      <c r="W679" s="168">
        <v>5012</v>
      </c>
      <c r="X679" s="168">
        <v>0</v>
      </c>
      <c r="Y679" s="168">
        <v>40695</v>
      </c>
      <c r="Z679" s="168">
        <v>1</v>
      </c>
      <c r="AA679" s="168">
        <v>42</v>
      </c>
      <c r="AB679" s="168">
        <v>79</v>
      </c>
      <c r="AC679" s="168">
        <v>6.38</v>
      </c>
      <c r="AD679" s="168">
        <v>20.23</v>
      </c>
      <c r="AE679" s="168">
        <v>34.11</v>
      </c>
      <c r="AF679" s="168">
        <v>1252</v>
      </c>
      <c r="AG679" s="168">
        <v>22930</v>
      </c>
      <c r="AH679" s="168">
        <v>9206</v>
      </c>
      <c r="AI679" s="168">
        <v>29528</v>
      </c>
      <c r="AJ679" s="168">
        <v>21538</v>
      </c>
      <c r="AK679" s="8"/>
      <c r="AL679" s="8"/>
      <c r="AM679" s="6">
        <f t="shared" si="148"/>
        <v>0</v>
      </c>
      <c r="AN679" s="4">
        <f t="shared" si="147"/>
        <v>3</v>
      </c>
    </row>
    <row r="680" spans="1:40" x14ac:dyDescent="0.2">
      <c r="A680" s="12" t="str">
        <f t="shared" si="149"/>
        <v>2013-14MARCHRX7</v>
      </c>
      <c r="B680" s="12">
        <f>VLOOKUP(G680,'Selection Sheet'!$C$17:$E$33, 3, 0)</f>
        <v>1</v>
      </c>
      <c r="C680" s="167" t="s">
        <v>69</v>
      </c>
      <c r="D680" s="167" t="s">
        <v>134</v>
      </c>
      <c r="E680" s="167" t="s">
        <v>137</v>
      </c>
      <c r="F680" s="167" t="s">
        <v>42</v>
      </c>
      <c r="G680" s="167" t="s">
        <v>44</v>
      </c>
      <c r="H680" s="167" t="s">
        <v>43</v>
      </c>
      <c r="I680" s="168" t="s">
        <v>106</v>
      </c>
      <c r="J680" s="168" t="s">
        <v>106</v>
      </c>
      <c r="K680" s="168">
        <v>1769</v>
      </c>
      <c r="L680" s="168">
        <v>2349</v>
      </c>
      <c r="M680" s="168">
        <v>12.92</v>
      </c>
      <c r="N680" s="168">
        <v>24603</v>
      </c>
      <c r="O680" s="168">
        <v>32646</v>
      </c>
      <c r="P680" s="168">
        <v>33646</v>
      </c>
      <c r="Q680" s="168">
        <v>34952</v>
      </c>
      <c r="R680" s="168">
        <v>1980</v>
      </c>
      <c r="S680" s="168">
        <v>108528</v>
      </c>
      <c r="T680" s="168">
        <v>224</v>
      </c>
      <c r="U680" s="168">
        <v>2172</v>
      </c>
      <c r="V680" s="168">
        <v>835</v>
      </c>
      <c r="W680" s="168">
        <v>14142</v>
      </c>
      <c r="X680" s="168">
        <v>0</v>
      </c>
      <c r="Y680" s="168">
        <v>108528</v>
      </c>
      <c r="Z680" s="168">
        <v>1</v>
      </c>
      <c r="AA680" s="168">
        <v>7</v>
      </c>
      <c r="AB680" s="168">
        <v>42</v>
      </c>
      <c r="AC680" s="168">
        <v>6.1000000000000005</v>
      </c>
      <c r="AD680" s="168">
        <v>17.32</v>
      </c>
      <c r="AE680" s="168">
        <v>30.5</v>
      </c>
      <c r="AF680" s="168">
        <v>2172</v>
      </c>
      <c r="AG680" s="168">
        <v>67281</v>
      </c>
      <c r="AH680" s="168">
        <v>18866</v>
      </c>
      <c r="AI680" s="168">
        <v>72847</v>
      </c>
      <c r="AJ680" s="168">
        <v>62932</v>
      </c>
      <c r="AK680" s="8"/>
      <c r="AL680" s="8"/>
      <c r="AM680" s="6">
        <f t="shared" si="148"/>
        <v>0</v>
      </c>
      <c r="AN680" s="4">
        <f t="shared" si="147"/>
        <v>3</v>
      </c>
    </row>
    <row r="681" spans="1:40" x14ac:dyDescent="0.2">
      <c r="A681" s="12" t="str">
        <f t="shared" si="149"/>
        <v>2013-14MARCHRX8</v>
      </c>
      <c r="B681" s="12">
        <f>VLOOKUP(G681,'Selection Sheet'!$C$17:$E$33, 3, 0)</f>
        <v>1</v>
      </c>
      <c r="C681" s="167" t="s">
        <v>69</v>
      </c>
      <c r="D681" s="167" t="s">
        <v>134</v>
      </c>
      <c r="E681" s="167" t="s">
        <v>137</v>
      </c>
      <c r="F681" s="167" t="s">
        <v>42</v>
      </c>
      <c r="G681" s="167" t="s">
        <v>54</v>
      </c>
      <c r="H681" s="167" t="s">
        <v>53</v>
      </c>
      <c r="I681" s="168" t="s">
        <v>106</v>
      </c>
      <c r="J681" s="168" t="s">
        <v>106</v>
      </c>
      <c r="K681" s="168">
        <v>1052</v>
      </c>
      <c r="L681" s="168">
        <v>1466</v>
      </c>
      <c r="M681" s="168">
        <v>13.540000000000001</v>
      </c>
      <c r="N681" s="168">
        <v>16490</v>
      </c>
      <c r="O681" s="168">
        <v>22381</v>
      </c>
      <c r="P681" s="168">
        <v>23089</v>
      </c>
      <c r="Q681" s="168">
        <v>23793</v>
      </c>
      <c r="R681" s="168">
        <v>508</v>
      </c>
      <c r="S681" s="168">
        <v>60731</v>
      </c>
      <c r="T681" s="168">
        <v>0</v>
      </c>
      <c r="U681" s="168">
        <v>1952</v>
      </c>
      <c r="V681" s="168">
        <v>482</v>
      </c>
      <c r="W681" s="168">
        <v>11743</v>
      </c>
      <c r="X681" s="168">
        <v>1219</v>
      </c>
      <c r="Y681" s="168">
        <v>60731</v>
      </c>
      <c r="Z681" s="168">
        <v>1</v>
      </c>
      <c r="AA681" s="168">
        <v>21</v>
      </c>
      <c r="AB681" s="168">
        <v>52</v>
      </c>
      <c r="AC681" s="168">
        <v>5.64</v>
      </c>
      <c r="AD681" s="168">
        <v>14.280000000000001</v>
      </c>
      <c r="AE681" s="168">
        <v>22.2</v>
      </c>
      <c r="AF681" s="168">
        <v>1952</v>
      </c>
      <c r="AG681" s="168">
        <v>40894</v>
      </c>
      <c r="AH681" s="168">
        <v>14590</v>
      </c>
      <c r="AI681" s="168">
        <v>47482</v>
      </c>
      <c r="AJ681" s="168">
        <v>37341</v>
      </c>
      <c r="AK681" s="8"/>
      <c r="AL681" s="8"/>
      <c r="AM681" s="6">
        <f t="shared" si="148"/>
        <v>60731</v>
      </c>
      <c r="AN681" s="4">
        <f t="shared" si="147"/>
        <v>3</v>
      </c>
    </row>
    <row r="682" spans="1:40" x14ac:dyDescent="0.2">
      <c r="A682" s="12" t="str">
        <f t="shared" si="149"/>
        <v>2013-14MARCHRX9</v>
      </c>
      <c r="B682" s="12">
        <f>VLOOKUP(G682,'Selection Sheet'!$C$17:$E$33, 3, 0)</f>
        <v>3</v>
      </c>
      <c r="C682" s="167" t="s">
        <v>69</v>
      </c>
      <c r="D682" s="167" t="s">
        <v>134</v>
      </c>
      <c r="E682" s="167" t="s">
        <v>138</v>
      </c>
      <c r="F682" s="167" t="s">
        <v>25</v>
      </c>
      <c r="G682" s="167" t="s">
        <v>24</v>
      </c>
      <c r="H682" s="167" t="s">
        <v>23</v>
      </c>
      <c r="I682" s="168" t="s">
        <v>106</v>
      </c>
      <c r="J682" s="168" t="s">
        <v>106</v>
      </c>
      <c r="K682" s="168">
        <v>1198</v>
      </c>
      <c r="L682" s="168">
        <v>1620</v>
      </c>
      <c r="M682" s="168">
        <v>13.67</v>
      </c>
      <c r="N682" s="168">
        <v>14805</v>
      </c>
      <c r="O682" s="168">
        <v>19760</v>
      </c>
      <c r="P682" s="168">
        <v>20400</v>
      </c>
      <c r="Q682" s="168">
        <v>21357</v>
      </c>
      <c r="R682" s="168">
        <v>134</v>
      </c>
      <c r="S682" s="168">
        <v>67139</v>
      </c>
      <c r="T682" s="168">
        <v>215</v>
      </c>
      <c r="U682" s="168">
        <v>2726</v>
      </c>
      <c r="V682" s="168">
        <v>879</v>
      </c>
      <c r="W682" s="168">
        <v>15609</v>
      </c>
      <c r="X682" s="168">
        <v>62</v>
      </c>
      <c r="Y682" s="168">
        <v>67139</v>
      </c>
      <c r="Z682" s="168">
        <v>2</v>
      </c>
      <c r="AA682" s="168">
        <v>13</v>
      </c>
      <c r="AB682" s="168">
        <v>40</v>
      </c>
      <c r="AC682" s="168">
        <v>6.12</v>
      </c>
      <c r="AD682" s="168">
        <v>18.87</v>
      </c>
      <c r="AE682" s="168">
        <v>31.88</v>
      </c>
      <c r="AF682" s="168">
        <v>2726</v>
      </c>
      <c r="AG682" s="168">
        <v>52579</v>
      </c>
      <c r="AH682" s="168">
        <v>16273</v>
      </c>
      <c r="AI682" s="168">
        <v>49766</v>
      </c>
      <c r="AJ682" s="168">
        <v>34157</v>
      </c>
      <c r="AK682" s="8"/>
      <c r="AL682" s="8"/>
      <c r="AM682" s="6">
        <f t="shared" si="148"/>
        <v>67139</v>
      </c>
      <c r="AN682" s="4">
        <f t="shared" si="147"/>
        <v>3</v>
      </c>
    </row>
    <row r="683" spans="1:40" x14ac:dyDescent="0.2">
      <c r="A683" s="12" t="str">
        <f t="shared" si="149"/>
        <v>2013-14MARCHRYA</v>
      </c>
      <c r="B683" s="12">
        <f>VLOOKUP(G683,'Selection Sheet'!$C$17:$E$33, 3, 0)</f>
        <v>3</v>
      </c>
      <c r="C683" s="167" t="s">
        <v>69</v>
      </c>
      <c r="D683" s="167" t="s">
        <v>134</v>
      </c>
      <c r="E683" s="167" t="s">
        <v>138</v>
      </c>
      <c r="F683" s="167" t="s">
        <v>25</v>
      </c>
      <c r="G683" s="167" t="s">
        <v>52</v>
      </c>
      <c r="H683" s="167" t="s">
        <v>51</v>
      </c>
      <c r="I683" s="168" t="s">
        <v>106</v>
      </c>
      <c r="J683" s="168" t="s">
        <v>106</v>
      </c>
      <c r="K683" s="168">
        <v>552</v>
      </c>
      <c r="L683" s="168">
        <v>688</v>
      </c>
      <c r="M683" s="168">
        <v>11.870000000000001</v>
      </c>
      <c r="N683" s="168">
        <v>23264</v>
      </c>
      <c r="O683" s="168">
        <v>31489</v>
      </c>
      <c r="P683" s="168">
        <v>31166</v>
      </c>
      <c r="Q683" s="168">
        <v>32177</v>
      </c>
      <c r="R683" s="168">
        <v>640</v>
      </c>
      <c r="S683" s="168">
        <v>81182</v>
      </c>
      <c r="T683" s="168">
        <v>431</v>
      </c>
      <c r="U683" s="168">
        <v>3710</v>
      </c>
      <c r="V683" s="168">
        <v>1232</v>
      </c>
      <c r="W683" s="168">
        <v>25063</v>
      </c>
      <c r="X683" s="168">
        <v>0</v>
      </c>
      <c r="Y683" s="168">
        <v>81182</v>
      </c>
      <c r="Z683" s="168">
        <v>1</v>
      </c>
      <c r="AA683" s="168">
        <v>5</v>
      </c>
      <c r="AB683" s="168">
        <v>49</v>
      </c>
      <c r="AC683" s="168">
        <v>6.12</v>
      </c>
      <c r="AD683" s="168">
        <v>16.32</v>
      </c>
      <c r="AE683" s="168">
        <v>25.42</v>
      </c>
      <c r="AF683" s="168">
        <v>3710</v>
      </c>
      <c r="AG683" s="168">
        <v>62071</v>
      </c>
      <c r="AH683" s="168">
        <v>25262</v>
      </c>
      <c r="AI683" s="168">
        <v>67068</v>
      </c>
      <c r="AJ683" s="168">
        <v>46641</v>
      </c>
      <c r="AK683" s="8"/>
      <c r="AL683" s="8"/>
      <c r="AM683" s="6">
        <f t="shared" si="148"/>
        <v>0</v>
      </c>
      <c r="AN683" s="4">
        <f t="shared" si="147"/>
        <v>3</v>
      </c>
    </row>
    <row r="684" spans="1:40" x14ac:dyDescent="0.2">
      <c r="A684" s="12" t="str">
        <f t="shared" si="149"/>
        <v>2013-14MARCHRYC</v>
      </c>
      <c r="B684" s="12">
        <f>VLOOKUP(G684,'Selection Sheet'!$C$17:$E$33, 3, 0)</f>
        <v>3</v>
      </c>
      <c r="C684" s="167" t="s">
        <v>69</v>
      </c>
      <c r="D684" s="167" t="s">
        <v>134</v>
      </c>
      <c r="E684" s="167" t="s">
        <v>138</v>
      </c>
      <c r="F684" s="167" t="s">
        <v>25</v>
      </c>
      <c r="G684" s="167" t="s">
        <v>27</v>
      </c>
      <c r="H684" s="167" t="s">
        <v>26</v>
      </c>
      <c r="I684" s="168" t="s">
        <v>106</v>
      </c>
      <c r="J684" s="168" t="s">
        <v>106</v>
      </c>
      <c r="K684" s="168">
        <v>862</v>
      </c>
      <c r="L684" s="168">
        <v>1225</v>
      </c>
      <c r="M684" s="168">
        <v>15.93</v>
      </c>
      <c r="N684" s="168">
        <v>14512</v>
      </c>
      <c r="O684" s="168">
        <v>23272</v>
      </c>
      <c r="P684" s="168">
        <v>22176</v>
      </c>
      <c r="Q684" s="168">
        <v>24392</v>
      </c>
      <c r="R684" s="168">
        <v>339</v>
      </c>
      <c r="S684" s="168">
        <v>72196</v>
      </c>
      <c r="T684" s="168">
        <v>306</v>
      </c>
      <c r="U684" s="168">
        <v>3548</v>
      </c>
      <c r="V684" s="168">
        <v>962</v>
      </c>
      <c r="W684" s="168">
        <v>18139</v>
      </c>
      <c r="X684" s="168">
        <v>100</v>
      </c>
      <c r="Y684" s="168">
        <v>72196</v>
      </c>
      <c r="Z684" s="168">
        <v>1</v>
      </c>
      <c r="AA684" s="168">
        <v>4</v>
      </c>
      <c r="AB684" s="168">
        <v>53</v>
      </c>
      <c r="AC684" s="168">
        <v>7.3</v>
      </c>
      <c r="AD684" s="168">
        <v>23.150000000000002</v>
      </c>
      <c r="AE684" s="168">
        <v>37.65</v>
      </c>
      <c r="AF684" s="168">
        <v>3548</v>
      </c>
      <c r="AG684" s="168">
        <v>48722</v>
      </c>
      <c r="AH684" s="168">
        <v>23025</v>
      </c>
      <c r="AI684" s="168">
        <v>54851</v>
      </c>
      <c r="AJ684" s="168">
        <v>38110</v>
      </c>
      <c r="AK684" s="8"/>
      <c r="AL684" s="8"/>
      <c r="AM684" s="6">
        <f t="shared" si="148"/>
        <v>72196</v>
      </c>
      <c r="AN684" s="4">
        <f t="shared" si="147"/>
        <v>3</v>
      </c>
    </row>
    <row r="685" spans="1:40" x14ac:dyDescent="0.2">
      <c r="A685" s="12" t="str">
        <f t="shared" si="149"/>
        <v>2013-14MARCHRYD</v>
      </c>
      <c r="B685" s="12">
        <f>VLOOKUP(G685,'Selection Sheet'!$C$17:$E$33, 3, 0)</f>
        <v>2</v>
      </c>
      <c r="C685" s="167" t="s">
        <v>69</v>
      </c>
      <c r="D685" s="167" t="s">
        <v>134</v>
      </c>
      <c r="E685" s="167" t="s">
        <v>135</v>
      </c>
      <c r="F685" s="167" t="s">
        <v>36</v>
      </c>
      <c r="G685" s="167" t="s">
        <v>48</v>
      </c>
      <c r="H685" s="167" t="s">
        <v>47</v>
      </c>
      <c r="I685" s="168" t="s">
        <v>106</v>
      </c>
      <c r="J685" s="168" t="s">
        <v>106</v>
      </c>
      <c r="K685" s="168">
        <v>430</v>
      </c>
      <c r="L685" s="168">
        <v>531</v>
      </c>
      <c r="M685" s="168">
        <v>14.55</v>
      </c>
      <c r="N685" s="168">
        <v>16757</v>
      </c>
      <c r="O685" s="168">
        <v>22219</v>
      </c>
      <c r="P685" s="168">
        <v>22149</v>
      </c>
      <c r="Q685" s="168">
        <v>22750</v>
      </c>
      <c r="R685" s="168">
        <v>984</v>
      </c>
      <c r="S685" s="168">
        <v>50505</v>
      </c>
      <c r="T685" s="168">
        <v>896</v>
      </c>
      <c r="U685" s="168">
        <v>7143</v>
      </c>
      <c r="V685" s="168">
        <v>767</v>
      </c>
      <c r="W685" s="168">
        <v>18422</v>
      </c>
      <c r="X685" s="168">
        <v>0</v>
      </c>
      <c r="Y685" s="168">
        <v>50505</v>
      </c>
      <c r="Z685" s="168">
        <v>3</v>
      </c>
      <c r="AA685" s="168">
        <v>9</v>
      </c>
      <c r="AB685" s="168">
        <v>35</v>
      </c>
      <c r="AC685" s="168">
        <v>5.73</v>
      </c>
      <c r="AD685" s="168">
        <v>17.650000000000002</v>
      </c>
      <c r="AE685" s="168">
        <v>26.27</v>
      </c>
      <c r="AF685" s="168">
        <v>7143</v>
      </c>
      <c r="AG685" s="168">
        <v>56294</v>
      </c>
      <c r="AH685" s="168">
        <v>20515</v>
      </c>
      <c r="AI685" s="168">
        <v>49151</v>
      </c>
      <c r="AJ685" s="168">
        <v>37152</v>
      </c>
      <c r="AK685" s="8"/>
      <c r="AL685" s="8"/>
      <c r="AM685" s="6">
        <f t="shared" si="148"/>
        <v>0</v>
      </c>
      <c r="AN685" s="4">
        <f t="shared" si="147"/>
        <v>3</v>
      </c>
    </row>
    <row r="686" spans="1:40" x14ac:dyDescent="0.2">
      <c r="A686" s="12" t="str">
        <f t="shared" si="149"/>
        <v>2013-14MARCHRYE</v>
      </c>
      <c r="B686" s="12">
        <f>VLOOKUP(G686,'Selection Sheet'!$C$17:$E$33, 3, 0)</f>
        <v>2</v>
      </c>
      <c r="C686" s="167" t="s">
        <v>69</v>
      </c>
      <c r="D686" s="167" t="s">
        <v>134</v>
      </c>
      <c r="E686" s="167" t="s">
        <v>135</v>
      </c>
      <c r="F686" s="167" t="s">
        <v>36</v>
      </c>
      <c r="G686" s="167" t="s">
        <v>46</v>
      </c>
      <c r="H686" s="167" t="s">
        <v>45</v>
      </c>
      <c r="I686" s="168" t="s">
        <v>106</v>
      </c>
      <c r="J686" s="168" t="s">
        <v>106</v>
      </c>
      <c r="K686" s="168">
        <v>764</v>
      </c>
      <c r="L686" s="168">
        <v>914</v>
      </c>
      <c r="M686" s="168">
        <v>13.72</v>
      </c>
      <c r="N686" s="168">
        <v>8655</v>
      </c>
      <c r="O686" s="168">
        <v>11515</v>
      </c>
      <c r="P686" s="168">
        <v>11788</v>
      </c>
      <c r="Q686" s="168">
        <v>12419</v>
      </c>
      <c r="R686" s="168">
        <v>312</v>
      </c>
      <c r="S686" s="168">
        <v>36330</v>
      </c>
      <c r="T686" s="168">
        <v>260</v>
      </c>
      <c r="U686" s="168">
        <v>1693</v>
      </c>
      <c r="V686" s="168">
        <v>1033</v>
      </c>
      <c r="W686" s="168">
        <v>15959</v>
      </c>
      <c r="X686" s="168">
        <v>1045</v>
      </c>
      <c r="Y686" s="168">
        <v>36330</v>
      </c>
      <c r="Z686" s="168">
        <v>3</v>
      </c>
      <c r="AA686" s="168">
        <v>9</v>
      </c>
      <c r="AB686" s="168">
        <v>70</v>
      </c>
      <c r="AC686" s="168">
        <v>5.9</v>
      </c>
      <c r="AD686" s="168">
        <v>19.100000000000001</v>
      </c>
      <c r="AE686" s="168">
        <v>36.82</v>
      </c>
      <c r="AF686" s="168">
        <v>1693</v>
      </c>
      <c r="AG686" s="168">
        <v>39986</v>
      </c>
      <c r="AH686" s="168">
        <v>16135</v>
      </c>
      <c r="AI686" s="168">
        <v>38239</v>
      </c>
      <c r="AJ686" s="168">
        <v>22234</v>
      </c>
      <c r="AK686" s="8"/>
      <c r="AL686" s="8"/>
      <c r="AM686" s="6">
        <f t="shared" si="148"/>
        <v>36330</v>
      </c>
      <c r="AN686" s="4">
        <f t="shared" si="147"/>
        <v>3</v>
      </c>
    </row>
    <row r="687" spans="1:40" x14ac:dyDescent="0.2">
      <c r="A687" s="12" t="str">
        <f t="shared" si="149"/>
        <v>2013-14MARCHRYF</v>
      </c>
      <c r="B687" s="12">
        <f>VLOOKUP(G687,'Selection Sheet'!$C$17:$E$33, 3, 0)</f>
        <v>2</v>
      </c>
      <c r="C687" s="167" t="s">
        <v>69</v>
      </c>
      <c r="D687" s="167" t="s">
        <v>134</v>
      </c>
      <c r="E687" s="167" t="s">
        <v>135</v>
      </c>
      <c r="F687" s="167" t="s">
        <v>36</v>
      </c>
      <c r="G687" s="167" t="s">
        <v>50</v>
      </c>
      <c r="H687" s="167" t="s">
        <v>49</v>
      </c>
      <c r="I687" s="168" t="s">
        <v>106</v>
      </c>
      <c r="J687" s="168" t="s">
        <v>106</v>
      </c>
      <c r="K687" s="168">
        <v>1069</v>
      </c>
      <c r="L687" s="168">
        <v>1387</v>
      </c>
      <c r="M687" s="168">
        <v>13.700000000000001</v>
      </c>
      <c r="N687" s="168">
        <v>19452</v>
      </c>
      <c r="O687" s="168">
        <v>25236</v>
      </c>
      <c r="P687" s="168">
        <v>25421</v>
      </c>
      <c r="Q687" s="168">
        <v>26537</v>
      </c>
      <c r="R687" s="168">
        <v>314</v>
      </c>
      <c r="S687" s="168">
        <v>70689</v>
      </c>
      <c r="T687" s="168">
        <v>385</v>
      </c>
      <c r="U687" s="168">
        <v>2867</v>
      </c>
      <c r="V687" s="168">
        <v>1324</v>
      </c>
      <c r="W687" s="168">
        <v>23198</v>
      </c>
      <c r="X687" s="168">
        <v>0</v>
      </c>
      <c r="Y687" s="168">
        <v>70689</v>
      </c>
      <c r="Z687" s="168">
        <v>2</v>
      </c>
      <c r="AA687" s="168">
        <v>11</v>
      </c>
      <c r="AB687" s="168">
        <v>45</v>
      </c>
      <c r="AC687" s="168">
        <v>5.6000000000000005</v>
      </c>
      <c r="AD687" s="168">
        <v>18</v>
      </c>
      <c r="AE687" s="168">
        <v>29.6</v>
      </c>
      <c r="AF687" s="168">
        <v>2867</v>
      </c>
      <c r="AG687" s="168">
        <v>47052</v>
      </c>
      <c r="AH687" s="168">
        <v>23062</v>
      </c>
      <c r="AI687" s="168">
        <v>44816</v>
      </c>
      <c r="AJ687" s="168">
        <v>38789</v>
      </c>
      <c r="AK687" s="8"/>
      <c r="AL687" s="8"/>
      <c r="AM687" s="6">
        <f t="shared" si="148"/>
        <v>0</v>
      </c>
      <c r="AN687" s="4">
        <f t="shared" si="147"/>
        <v>3</v>
      </c>
    </row>
    <row r="688" spans="1:40" x14ac:dyDescent="0.2">
      <c r="A688" s="12" t="str">
        <f t="shared" si="149"/>
        <v>2013-14MAYR1F</v>
      </c>
      <c r="B688" s="12">
        <f>VLOOKUP(G688,'Selection Sheet'!$C$17:$E$33, 3, 0)</f>
        <v>2</v>
      </c>
      <c r="C688" s="57" t="s">
        <v>69</v>
      </c>
      <c r="D688" s="57" t="s">
        <v>124</v>
      </c>
      <c r="E688" s="57" t="s">
        <v>135</v>
      </c>
      <c r="F688" s="57" t="s">
        <v>36</v>
      </c>
      <c r="G688" s="57" t="s">
        <v>35</v>
      </c>
      <c r="H688" s="57" t="s">
        <v>34</v>
      </c>
      <c r="I688" s="168" t="s">
        <v>106</v>
      </c>
      <c r="J688" s="168" t="s">
        <v>106</v>
      </c>
      <c r="K688" s="168">
        <v>17</v>
      </c>
      <c r="L688" s="168">
        <v>22</v>
      </c>
      <c r="M688" s="168">
        <v>10.25</v>
      </c>
      <c r="N688" s="168">
        <v>433</v>
      </c>
      <c r="O688" s="168">
        <v>574</v>
      </c>
      <c r="P688" s="168">
        <v>580</v>
      </c>
      <c r="Q688" s="168">
        <v>596</v>
      </c>
      <c r="R688" s="168">
        <v>31</v>
      </c>
      <c r="S688" s="168">
        <v>2024</v>
      </c>
      <c r="T688" s="168">
        <v>11</v>
      </c>
      <c r="U688" s="168">
        <v>156</v>
      </c>
      <c r="V688" s="168">
        <v>10</v>
      </c>
      <c r="W688" s="168">
        <v>502</v>
      </c>
      <c r="X688" s="168">
        <v>24</v>
      </c>
      <c r="Y688" s="168">
        <v>2024</v>
      </c>
      <c r="Z688" s="168">
        <v>1</v>
      </c>
      <c r="AA688" s="168">
        <v>6</v>
      </c>
      <c r="AB688" s="168">
        <v>14</v>
      </c>
      <c r="AC688" s="168">
        <v>5.55</v>
      </c>
      <c r="AD688" s="168">
        <v>17.260000000000002</v>
      </c>
      <c r="AE688" s="168">
        <v>32.130000000000003</v>
      </c>
      <c r="AF688" s="168">
        <v>156</v>
      </c>
      <c r="AG688" s="168">
        <v>1787</v>
      </c>
      <c r="AH688" s="168">
        <v>752</v>
      </c>
      <c r="AI688" s="168">
        <v>1630</v>
      </c>
      <c r="AJ688" s="168">
        <v>1132</v>
      </c>
      <c r="AK688" s="8"/>
      <c r="AL688" s="8"/>
      <c r="AM688" s="6">
        <f t="shared" si="148"/>
        <v>2024</v>
      </c>
      <c r="AN688" s="4">
        <f t="shared" si="147"/>
        <v>5</v>
      </c>
    </row>
    <row r="689" spans="1:40" x14ac:dyDescent="0.2">
      <c r="A689" s="12" t="str">
        <f t="shared" si="149"/>
        <v>2013-14MAYRRU</v>
      </c>
      <c r="B689" s="12">
        <f>VLOOKUP(G689,'Selection Sheet'!$C$17:$E$33, 3, 0)</f>
        <v>4</v>
      </c>
      <c r="C689" s="57" t="s">
        <v>69</v>
      </c>
      <c r="D689" s="57" t="s">
        <v>124</v>
      </c>
      <c r="E689" s="57" t="s">
        <v>136</v>
      </c>
      <c r="F689" s="57" t="s">
        <v>39</v>
      </c>
      <c r="G689" s="57" t="s">
        <v>38</v>
      </c>
      <c r="H689" s="57" t="s">
        <v>37</v>
      </c>
      <c r="I689" s="168" t="s">
        <v>106</v>
      </c>
      <c r="J689" s="168" t="s">
        <v>106</v>
      </c>
      <c r="K689" s="168">
        <v>899</v>
      </c>
      <c r="L689" s="168">
        <v>1150</v>
      </c>
      <c r="M689" s="168">
        <v>16</v>
      </c>
      <c r="N689" s="168">
        <v>28746</v>
      </c>
      <c r="O689" s="168">
        <v>36844</v>
      </c>
      <c r="P689" s="168">
        <v>37245</v>
      </c>
      <c r="Q689" s="168">
        <v>37812</v>
      </c>
      <c r="R689" s="168">
        <v>12</v>
      </c>
      <c r="S689" s="168">
        <v>130230</v>
      </c>
      <c r="T689" s="168">
        <v>127</v>
      </c>
      <c r="U689" s="168">
        <v>5170</v>
      </c>
      <c r="V689" s="168">
        <v>1060</v>
      </c>
      <c r="W689" s="168">
        <v>15650</v>
      </c>
      <c r="X689" s="168">
        <v>3158</v>
      </c>
      <c r="Y689" s="168">
        <v>130230</v>
      </c>
      <c r="Z689" s="168">
        <v>0</v>
      </c>
      <c r="AA689" s="168">
        <v>1</v>
      </c>
      <c r="AB689" s="168">
        <v>1</v>
      </c>
      <c r="AC689" s="168">
        <v>5.7</v>
      </c>
      <c r="AD689" s="168">
        <v>13.700000000000001</v>
      </c>
      <c r="AE689" s="168">
        <v>20.6</v>
      </c>
      <c r="AF689" s="168">
        <v>5170</v>
      </c>
      <c r="AG689" s="168">
        <v>97880</v>
      </c>
      <c r="AH689" s="168">
        <v>28918</v>
      </c>
      <c r="AI689" s="168">
        <v>92710</v>
      </c>
      <c r="AJ689" s="168">
        <v>70883</v>
      </c>
      <c r="AK689" s="8"/>
      <c r="AL689" s="8"/>
      <c r="AM689" s="6">
        <f t="shared" si="148"/>
        <v>130230</v>
      </c>
      <c r="AN689" s="4">
        <f t="shared" si="147"/>
        <v>5</v>
      </c>
    </row>
    <row r="690" spans="1:40" x14ac:dyDescent="0.2">
      <c r="A690" s="12" t="str">
        <f t="shared" si="149"/>
        <v>2013-14MAYRX6</v>
      </c>
      <c r="B690" s="12">
        <f>VLOOKUP(G690,'Selection Sheet'!$C$17:$E$33, 3, 0)</f>
        <v>1</v>
      </c>
      <c r="C690" s="57" t="s">
        <v>69</v>
      </c>
      <c r="D690" s="57" t="s">
        <v>124</v>
      </c>
      <c r="E690" s="57" t="s">
        <v>137</v>
      </c>
      <c r="F690" s="57" t="s">
        <v>42</v>
      </c>
      <c r="G690" s="57" t="s">
        <v>41</v>
      </c>
      <c r="H690" s="57" t="s">
        <v>40</v>
      </c>
      <c r="I690" s="168" t="s">
        <v>106</v>
      </c>
      <c r="J690" s="168" t="s">
        <v>106</v>
      </c>
      <c r="K690" s="168">
        <v>233</v>
      </c>
      <c r="L690" s="168">
        <v>302</v>
      </c>
      <c r="M690" s="168">
        <v>13.5</v>
      </c>
      <c r="N690" s="168">
        <v>10979</v>
      </c>
      <c r="O690" s="168">
        <v>13784</v>
      </c>
      <c r="P690" s="168">
        <v>13652</v>
      </c>
      <c r="Q690" s="168">
        <v>14060</v>
      </c>
      <c r="R690" s="168">
        <v>643</v>
      </c>
      <c r="S690" s="168">
        <v>31839</v>
      </c>
      <c r="T690" s="168">
        <v>148</v>
      </c>
      <c r="U690" s="168">
        <v>1013</v>
      </c>
      <c r="V690" s="168">
        <v>227</v>
      </c>
      <c r="W690" s="168">
        <v>4964</v>
      </c>
      <c r="X690" s="168">
        <v>0</v>
      </c>
      <c r="Y690" s="168">
        <v>31839</v>
      </c>
      <c r="Z690" s="168">
        <v>1</v>
      </c>
      <c r="AA690" s="168">
        <v>41</v>
      </c>
      <c r="AB690" s="168">
        <v>41</v>
      </c>
      <c r="AC690" s="168">
        <v>5.82</v>
      </c>
      <c r="AD690" s="168">
        <v>16.43</v>
      </c>
      <c r="AE690" s="168">
        <v>27.25</v>
      </c>
      <c r="AF690" s="168">
        <v>1013</v>
      </c>
      <c r="AG690" s="168">
        <v>22587</v>
      </c>
      <c r="AH690" s="168">
        <v>8372</v>
      </c>
      <c r="AI690" s="168">
        <v>27922</v>
      </c>
      <c r="AJ690" s="168">
        <v>20813</v>
      </c>
      <c r="AK690" s="8"/>
      <c r="AL690" s="8"/>
      <c r="AM690" s="6">
        <f t="shared" si="148"/>
        <v>0</v>
      </c>
      <c r="AN690" s="4">
        <f t="shared" si="147"/>
        <v>5</v>
      </c>
    </row>
    <row r="691" spans="1:40" x14ac:dyDescent="0.2">
      <c r="A691" s="12" t="str">
        <f t="shared" si="149"/>
        <v>2013-14MAYRX7</v>
      </c>
      <c r="B691" s="12">
        <f>VLOOKUP(G691,'Selection Sheet'!$C$17:$E$33, 3, 0)</f>
        <v>1</v>
      </c>
      <c r="C691" s="57" t="s">
        <v>69</v>
      </c>
      <c r="D691" s="57" t="s">
        <v>124</v>
      </c>
      <c r="E691" s="57" t="s">
        <v>137</v>
      </c>
      <c r="F691" s="57" t="s">
        <v>42</v>
      </c>
      <c r="G691" s="57" t="s">
        <v>44</v>
      </c>
      <c r="H691" s="57" t="s">
        <v>43</v>
      </c>
      <c r="I691" s="168" t="s">
        <v>106</v>
      </c>
      <c r="J691" s="168" t="s">
        <v>106</v>
      </c>
      <c r="K691" s="168">
        <v>1967</v>
      </c>
      <c r="L691" s="168">
        <v>2528</v>
      </c>
      <c r="M691" s="168">
        <v>13.42</v>
      </c>
      <c r="N691" s="168">
        <v>23871</v>
      </c>
      <c r="O691" s="168">
        <v>29539</v>
      </c>
      <c r="P691" s="168">
        <v>30988</v>
      </c>
      <c r="Q691" s="168">
        <v>31998</v>
      </c>
      <c r="R691" s="168">
        <v>1879</v>
      </c>
      <c r="S691" s="168">
        <v>100521</v>
      </c>
      <c r="T691" s="168">
        <v>636</v>
      </c>
      <c r="U691" s="168">
        <v>2243</v>
      </c>
      <c r="V691" s="168">
        <v>776</v>
      </c>
      <c r="W691" s="168">
        <v>13138</v>
      </c>
      <c r="X691" s="168">
        <v>0</v>
      </c>
      <c r="Y691" s="168">
        <v>100521</v>
      </c>
      <c r="Z691" s="168">
        <v>1</v>
      </c>
      <c r="AA691" s="168">
        <v>7</v>
      </c>
      <c r="AB691" s="168">
        <v>42</v>
      </c>
      <c r="AC691" s="168">
        <v>5.36</v>
      </c>
      <c r="AD691" s="168">
        <v>16.399999999999999</v>
      </c>
      <c r="AE691" s="168">
        <v>32.619999999999997</v>
      </c>
      <c r="AF691" s="168">
        <v>2243</v>
      </c>
      <c r="AG691" s="168">
        <v>67082</v>
      </c>
      <c r="AH691" s="168">
        <v>17128</v>
      </c>
      <c r="AI691" s="168">
        <v>69529</v>
      </c>
      <c r="AJ691" s="168">
        <v>61023</v>
      </c>
      <c r="AK691" s="8"/>
      <c r="AL691" s="8"/>
      <c r="AM691" s="6">
        <f t="shared" si="148"/>
        <v>0</v>
      </c>
      <c r="AN691" s="4">
        <f t="shared" si="147"/>
        <v>5</v>
      </c>
    </row>
    <row r="692" spans="1:40" x14ac:dyDescent="0.2">
      <c r="A692" s="12" t="str">
        <f t="shared" si="149"/>
        <v>2013-14MAYRX8</v>
      </c>
      <c r="B692" s="12">
        <f>VLOOKUP(G692,'Selection Sheet'!$C$17:$E$33, 3, 0)</f>
        <v>1</v>
      </c>
      <c r="C692" s="57" t="s">
        <v>69</v>
      </c>
      <c r="D692" s="57" t="s">
        <v>124</v>
      </c>
      <c r="E692" s="57" t="s">
        <v>137</v>
      </c>
      <c r="F692" s="57" t="s">
        <v>42</v>
      </c>
      <c r="G692" s="57" t="s">
        <v>54</v>
      </c>
      <c r="H692" s="57" t="s">
        <v>53</v>
      </c>
      <c r="I692" s="168" t="s">
        <v>106</v>
      </c>
      <c r="J692" s="168" t="s">
        <v>106</v>
      </c>
      <c r="K692" s="168">
        <v>1094</v>
      </c>
      <c r="L692" s="168">
        <v>1424</v>
      </c>
      <c r="M692" s="168">
        <v>12.870000000000001</v>
      </c>
      <c r="N692" s="168">
        <v>16207</v>
      </c>
      <c r="O692" s="168">
        <v>20596</v>
      </c>
      <c r="P692" s="168">
        <v>21486</v>
      </c>
      <c r="Q692" s="168">
        <v>21971</v>
      </c>
      <c r="R692" s="168">
        <v>554</v>
      </c>
      <c r="S692" s="168">
        <v>59924</v>
      </c>
      <c r="T692" s="168">
        <v>269</v>
      </c>
      <c r="U692" s="168">
        <v>2410</v>
      </c>
      <c r="V692" s="168">
        <v>488</v>
      </c>
      <c r="W692" s="168">
        <v>10855</v>
      </c>
      <c r="X692" s="168">
        <v>1505</v>
      </c>
      <c r="Y692" s="168">
        <v>59924</v>
      </c>
      <c r="Z692" s="168">
        <v>1</v>
      </c>
      <c r="AA692" s="168">
        <v>20</v>
      </c>
      <c r="AB692" s="168">
        <v>77</v>
      </c>
      <c r="AC692" s="168">
        <v>5.24</v>
      </c>
      <c r="AD692" s="168">
        <v>13.01</v>
      </c>
      <c r="AE692" s="168">
        <v>19.05</v>
      </c>
      <c r="AF692" s="168">
        <v>2410</v>
      </c>
      <c r="AG692" s="168">
        <v>47416</v>
      </c>
      <c r="AH692" s="168">
        <v>12114</v>
      </c>
      <c r="AI692" s="168">
        <v>44853</v>
      </c>
      <c r="AJ692" s="168">
        <v>38460</v>
      </c>
      <c r="AK692" s="8"/>
      <c r="AL692" s="8"/>
      <c r="AM692" s="6">
        <f t="shared" si="148"/>
        <v>59924</v>
      </c>
      <c r="AN692" s="4">
        <f t="shared" si="147"/>
        <v>5</v>
      </c>
    </row>
    <row r="693" spans="1:40" x14ac:dyDescent="0.2">
      <c r="A693" s="12" t="str">
        <f t="shared" si="149"/>
        <v>2013-14MAYRX9</v>
      </c>
      <c r="B693" s="12">
        <f>VLOOKUP(G693,'Selection Sheet'!$C$17:$E$33, 3, 0)</f>
        <v>3</v>
      </c>
      <c r="C693" s="57" t="s">
        <v>69</v>
      </c>
      <c r="D693" s="57" t="s">
        <v>124</v>
      </c>
      <c r="E693" s="57" t="s">
        <v>138</v>
      </c>
      <c r="F693" s="57" t="s">
        <v>25</v>
      </c>
      <c r="G693" s="57" t="s">
        <v>24</v>
      </c>
      <c r="H693" s="57" t="s">
        <v>23</v>
      </c>
      <c r="I693" s="168" t="s">
        <v>106</v>
      </c>
      <c r="J693" s="168" t="s">
        <v>106</v>
      </c>
      <c r="K693" s="168">
        <v>1267</v>
      </c>
      <c r="L693" s="168">
        <v>1683</v>
      </c>
      <c r="M693" s="168">
        <v>13.85</v>
      </c>
      <c r="N693" s="168">
        <v>13895</v>
      </c>
      <c r="O693" s="168">
        <v>18090</v>
      </c>
      <c r="P693" s="168">
        <v>18656</v>
      </c>
      <c r="Q693" s="168">
        <v>19739</v>
      </c>
      <c r="R693" s="168">
        <v>1356</v>
      </c>
      <c r="S693" s="168">
        <v>66171</v>
      </c>
      <c r="T693" s="168">
        <v>102</v>
      </c>
      <c r="U693" s="168">
        <v>1780</v>
      </c>
      <c r="V693" s="168">
        <v>871</v>
      </c>
      <c r="W693" s="168">
        <v>15185</v>
      </c>
      <c r="X693" s="168">
        <v>27</v>
      </c>
      <c r="Y693" s="168">
        <v>66171</v>
      </c>
      <c r="Z693" s="168">
        <v>2</v>
      </c>
      <c r="AA693" s="168">
        <v>4</v>
      </c>
      <c r="AB693" s="168">
        <v>38</v>
      </c>
      <c r="AC693" s="168">
        <v>6.2700000000000005</v>
      </c>
      <c r="AD693" s="168">
        <v>19.52</v>
      </c>
      <c r="AE693" s="168">
        <v>31.63</v>
      </c>
      <c r="AF693" s="168">
        <v>1780</v>
      </c>
      <c r="AG693" s="168">
        <v>50119</v>
      </c>
      <c r="AH693" s="168">
        <v>15797</v>
      </c>
      <c r="AI693" s="168">
        <v>48313</v>
      </c>
      <c r="AJ693" s="168">
        <v>33128</v>
      </c>
      <c r="AK693" s="8"/>
      <c r="AL693" s="8"/>
      <c r="AM693" s="6">
        <f t="shared" si="148"/>
        <v>66171</v>
      </c>
      <c r="AN693" s="4">
        <f t="shared" si="147"/>
        <v>5</v>
      </c>
    </row>
    <row r="694" spans="1:40" x14ac:dyDescent="0.2">
      <c r="A694" s="12" t="str">
        <f t="shared" si="149"/>
        <v>2013-14MAYRYA</v>
      </c>
      <c r="B694" s="12">
        <f>VLOOKUP(G694,'Selection Sheet'!$C$17:$E$33, 3, 0)</f>
        <v>3</v>
      </c>
      <c r="C694" s="57" t="s">
        <v>69</v>
      </c>
      <c r="D694" s="57" t="s">
        <v>124</v>
      </c>
      <c r="E694" s="57" t="s">
        <v>138</v>
      </c>
      <c r="F694" s="57" t="s">
        <v>25</v>
      </c>
      <c r="G694" s="57" t="s">
        <v>52</v>
      </c>
      <c r="H694" s="57" t="s">
        <v>51</v>
      </c>
      <c r="I694" s="168" t="s">
        <v>106</v>
      </c>
      <c r="J694" s="168" t="s">
        <v>106</v>
      </c>
      <c r="K694" s="168">
        <v>494</v>
      </c>
      <c r="L694" s="168">
        <v>595</v>
      </c>
      <c r="M694" s="168">
        <v>12.1</v>
      </c>
      <c r="N694" s="168">
        <v>22530</v>
      </c>
      <c r="O694" s="168">
        <v>29257</v>
      </c>
      <c r="P694" s="168">
        <v>29223</v>
      </c>
      <c r="Q694" s="168">
        <v>29852</v>
      </c>
      <c r="R694" s="168">
        <v>735</v>
      </c>
      <c r="S694" s="168">
        <v>78451</v>
      </c>
      <c r="T694" s="168">
        <v>579</v>
      </c>
      <c r="U694" s="168">
        <v>3774</v>
      </c>
      <c r="V694" s="168">
        <v>1707</v>
      </c>
      <c r="W694" s="168">
        <v>23236</v>
      </c>
      <c r="X694" s="168">
        <v>0</v>
      </c>
      <c r="Y694" s="168">
        <v>78451</v>
      </c>
      <c r="Z694" s="168">
        <v>1</v>
      </c>
      <c r="AA694" s="168">
        <v>6</v>
      </c>
      <c r="AB694" s="168">
        <v>51</v>
      </c>
      <c r="AC694" s="168">
        <v>5.82</v>
      </c>
      <c r="AD694" s="168">
        <v>15.05</v>
      </c>
      <c r="AE694" s="168">
        <v>22.77</v>
      </c>
      <c r="AF694" s="168">
        <v>3774</v>
      </c>
      <c r="AG694" s="168">
        <v>61128</v>
      </c>
      <c r="AH694" s="168">
        <v>23488</v>
      </c>
      <c r="AI694" s="168">
        <v>61610</v>
      </c>
      <c r="AJ694" s="168">
        <v>43309</v>
      </c>
      <c r="AK694" s="8"/>
      <c r="AL694" s="8"/>
      <c r="AM694" s="6">
        <f t="shared" si="148"/>
        <v>0</v>
      </c>
      <c r="AN694" s="4">
        <f t="shared" si="147"/>
        <v>5</v>
      </c>
    </row>
    <row r="695" spans="1:40" x14ac:dyDescent="0.2">
      <c r="A695" s="12" t="str">
        <f t="shared" si="149"/>
        <v>2013-14MAYRYC</v>
      </c>
      <c r="B695" s="12">
        <f>VLOOKUP(G695,'Selection Sheet'!$C$17:$E$33, 3, 0)</f>
        <v>3</v>
      </c>
      <c r="C695" s="57" t="s">
        <v>69</v>
      </c>
      <c r="D695" s="57" t="s">
        <v>124</v>
      </c>
      <c r="E695" s="57" t="s">
        <v>138</v>
      </c>
      <c r="F695" s="57" t="s">
        <v>25</v>
      </c>
      <c r="G695" s="57" t="s">
        <v>27</v>
      </c>
      <c r="H695" s="57" t="s">
        <v>26</v>
      </c>
      <c r="I695" s="168" t="s">
        <v>106</v>
      </c>
      <c r="J695" s="168" t="s">
        <v>106</v>
      </c>
      <c r="K695" s="168">
        <v>892</v>
      </c>
      <c r="L695" s="168">
        <v>1120</v>
      </c>
      <c r="M695" s="168">
        <v>13.52</v>
      </c>
      <c r="N695" s="168">
        <v>15147</v>
      </c>
      <c r="O695" s="168">
        <v>20428</v>
      </c>
      <c r="P695" s="168">
        <v>20283</v>
      </c>
      <c r="Q695" s="168">
        <v>21449</v>
      </c>
      <c r="R695" s="168">
        <v>412</v>
      </c>
      <c r="S695" s="168">
        <v>71409</v>
      </c>
      <c r="T695" s="168">
        <v>351</v>
      </c>
      <c r="U695" s="168">
        <v>3555</v>
      </c>
      <c r="V695" s="168">
        <v>1005</v>
      </c>
      <c r="W695" s="168">
        <v>18860</v>
      </c>
      <c r="X695" s="168">
        <v>20</v>
      </c>
      <c r="Y695" s="168">
        <v>71409</v>
      </c>
      <c r="Z695" s="168">
        <v>1</v>
      </c>
      <c r="AA695" s="168">
        <v>4</v>
      </c>
      <c r="AB695" s="168">
        <v>48</v>
      </c>
      <c r="AC695" s="168">
        <v>6.12</v>
      </c>
      <c r="AD695" s="168">
        <v>19.830000000000002</v>
      </c>
      <c r="AE695" s="168">
        <v>31.220000000000002</v>
      </c>
      <c r="AF695" s="168">
        <v>3555</v>
      </c>
      <c r="AG695" s="168">
        <v>49278</v>
      </c>
      <c r="AH695" s="168">
        <v>22356</v>
      </c>
      <c r="AI695" s="168">
        <v>51198</v>
      </c>
      <c r="AJ695" s="168">
        <v>34429</v>
      </c>
      <c r="AK695" s="8"/>
      <c r="AL695" s="8"/>
      <c r="AM695" s="6">
        <f t="shared" si="148"/>
        <v>71409</v>
      </c>
      <c r="AN695" s="4">
        <f t="shared" ref="AN695:AN758" si="150">MONTH(1&amp;D695)</f>
        <v>5</v>
      </c>
    </row>
    <row r="696" spans="1:40" x14ac:dyDescent="0.2">
      <c r="A696" s="12" t="str">
        <f t="shared" si="149"/>
        <v>2013-14MAYRYD</v>
      </c>
      <c r="B696" s="12">
        <f>VLOOKUP(G696,'Selection Sheet'!$C$17:$E$33, 3, 0)</f>
        <v>2</v>
      </c>
      <c r="C696" s="57" t="s">
        <v>69</v>
      </c>
      <c r="D696" s="57" t="s">
        <v>124</v>
      </c>
      <c r="E696" s="57" t="s">
        <v>135</v>
      </c>
      <c r="F696" s="57" t="s">
        <v>36</v>
      </c>
      <c r="G696" s="57" t="s">
        <v>48</v>
      </c>
      <c r="H696" s="57" t="s">
        <v>47</v>
      </c>
      <c r="I696" s="168" t="s">
        <v>106</v>
      </c>
      <c r="J696" s="168" t="s">
        <v>106</v>
      </c>
      <c r="K696" s="168">
        <v>371</v>
      </c>
      <c r="L696" s="168">
        <v>466</v>
      </c>
      <c r="M696" s="168">
        <v>14.200000000000001</v>
      </c>
      <c r="N696" s="168">
        <v>15997</v>
      </c>
      <c r="O696" s="168">
        <v>21305</v>
      </c>
      <c r="P696" s="168">
        <v>21180</v>
      </c>
      <c r="Q696" s="168">
        <v>21771</v>
      </c>
      <c r="R696" s="168">
        <v>1071</v>
      </c>
      <c r="S696" s="168">
        <v>49070</v>
      </c>
      <c r="T696" s="168">
        <v>498</v>
      </c>
      <c r="U696" s="168">
        <v>5987</v>
      </c>
      <c r="V696" s="168">
        <v>704</v>
      </c>
      <c r="W696" s="168">
        <v>17290</v>
      </c>
      <c r="X696" s="168">
        <v>0</v>
      </c>
      <c r="Y696" s="168">
        <v>49070</v>
      </c>
      <c r="Z696" s="168">
        <v>3</v>
      </c>
      <c r="AA696" s="168">
        <v>32</v>
      </c>
      <c r="AB696" s="168">
        <v>72</v>
      </c>
      <c r="AC696" s="168">
        <v>5.68</v>
      </c>
      <c r="AD696" s="168">
        <v>17.400000000000002</v>
      </c>
      <c r="AE696" s="168">
        <v>26.88</v>
      </c>
      <c r="AF696" s="168">
        <v>5987</v>
      </c>
      <c r="AG696" s="168">
        <v>51836</v>
      </c>
      <c r="AH696" s="168">
        <v>19384</v>
      </c>
      <c r="AI696" s="168">
        <v>45849</v>
      </c>
      <c r="AJ696" s="168">
        <v>35001</v>
      </c>
      <c r="AK696" s="8"/>
      <c r="AL696" s="8"/>
      <c r="AM696" s="6">
        <f t="shared" si="148"/>
        <v>0</v>
      </c>
      <c r="AN696" s="4">
        <f t="shared" si="150"/>
        <v>5</v>
      </c>
    </row>
    <row r="697" spans="1:40" x14ac:dyDescent="0.2">
      <c r="A697" s="12" t="str">
        <f t="shared" si="149"/>
        <v>2013-14MAYRYE</v>
      </c>
      <c r="B697" s="12">
        <f>VLOOKUP(G697,'Selection Sheet'!$C$17:$E$33, 3, 0)</f>
        <v>2</v>
      </c>
      <c r="C697" s="57" t="s">
        <v>69</v>
      </c>
      <c r="D697" s="57" t="s">
        <v>124</v>
      </c>
      <c r="E697" s="57" t="s">
        <v>135</v>
      </c>
      <c r="F697" s="57" t="s">
        <v>36</v>
      </c>
      <c r="G697" s="57" t="s">
        <v>46</v>
      </c>
      <c r="H697" s="57" t="s">
        <v>45</v>
      </c>
      <c r="I697" s="168" t="s">
        <v>106</v>
      </c>
      <c r="J697" s="168" t="s">
        <v>106</v>
      </c>
      <c r="K697" s="168">
        <v>529</v>
      </c>
      <c r="L697" s="168">
        <v>640</v>
      </c>
      <c r="M697" s="168">
        <v>12.030000000000001</v>
      </c>
      <c r="N697" s="168">
        <v>7780</v>
      </c>
      <c r="O697" s="168">
        <v>9911</v>
      </c>
      <c r="P697" s="168">
        <v>10186</v>
      </c>
      <c r="Q697" s="168">
        <v>10542</v>
      </c>
      <c r="R697" s="168">
        <v>64</v>
      </c>
      <c r="S697" s="168">
        <v>34033</v>
      </c>
      <c r="T697" s="168">
        <v>280</v>
      </c>
      <c r="U697" s="168">
        <v>1537</v>
      </c>
      <c r="V697" s="168">
        <v>915</v>
      </c>
      <c r="W697" s="168">
        <v>14200</v>
      </c>
      <c r="X697" s="168">
        <v>5296</v>
      </c>
      <c r="Y697" s="168">
        <v>34033</v>
      </c>
      <c r="Z697" s="168">
        <v>1</v>
      </c>
      <c r="AA697" s="168">
        <v>4</v>
      </c>
      <c r="AB697" s="168">
        <v>33</v>
      </c>
      <c r="AC697" s="168">
        <v>5.68</v>
      </c>
      <c r="AD697" s="168">
        <v>16.600000000000001</v>
      </c>
      <c r="AE697" s="168">
        <v>28.05</v>
      </c>
      <c r="AF697" s="168">
        <v>1537</v>
      </c>
      <c r="AG697" s="168">
        <v>36729</v>
      </c>
      <c r="AH697" s="168">
        <v>14357</v>
      </c>
      <c r="AI697" s="168">
        <v>35192</v>
      </c>
      <c r="AJ697" s="168">
        <v>20832</v>
      </c>
      <c r="AK697" s="8"/>
      <c r="AL697" s="8"/>
      <c r="AM697" s="6">
        <f t="shared" si="148"/>
        <v>34033</v>
      </c>
      <c r="AN697" s="4">
        <f t="shared" si="150"/>
        <v>5</v>
      </c>
    </row>
    <row r="698" spans="1:40" x14ac:dyDescent="0.2">
      <c r="A698" s="12" t="str">
        <f t="shared" si="149"/>
        <v>2013-14MAYRYF</v>
      </c>
      <c r="B698" s="12">
        <f>VLOOKUP(G698,'Selection Sheet'!$C$17:$E$33, 3, 0)</f>
        <v>2</v>
      </c>
      <c r="C698" s="57" t="s">
        <v>69</v>
      </c>
      <c r="D698" s="57" t="s">
        <v>124</v>
      </c>
      <c r="E698" s="57" t="s">
        <v>135</v>
      </c>
      <c r="F698" s="57" t="s">
        <v>36</v>
      </c>
      <c r="G698" s="57" t="s">
        <v>50</v>
      </c>
      <c r="H698" s="57" t="s">
        <v>49</v>
      </c>
      <c r="I698" s="168" t="s">
        <v>106</v>
      </c>
      <c r="J698" s="168" t="s">
        <v>106</v>
      </c>
      <c r="K698" s="168">
        <v>707</v>
      </c>
      <c r="L698" s="168">
        <v>943</v>
      </c>
      <c r="M698" s="168">
        <v>14.3</v>
      </c>
      <c r="N698" s="168">
        <v>19436</v>
      </c>
      <c r="O698" s="168">
        <v>24514</v>
      </c>
      <c r="P698" s="168">
        <v>24457</v>
      </c>
      <c r="Q698" s="168">
        <v>25380</v>
      </c>
      <c r="R698" s="168">
        <v>362</v>
      </c>
      <c r="S698" s="168">
        <v>69141</v>
      </c>
      <c r="T698" s="168">
        <v>375</v>
      </c>
      <c r="U698" s="168">
        <v>3310</v>
      </c>
      <c r="V698" s="168">
        <v>1261</v>
      </c>
      <c r="W698" s="168">
        <v>22568</v>
      </c>
      <c r="X698" s="168">
        <v>0</v>
      </c>
      <c r="Y698" s="168">
        <v>69141</v>
      </c>
      <c r="Z698" s="168">
        <v>2</v>
      </c>
      <c r="AA698" s="168">
        <v>7</v>
      </c>
      <c r="AB698" s="168">
        <v>44</v>
      </c>
      <c r="AC698" s="168">
        <v>5.3</v>
      </c>
      <c r="AD698" s="168">
        <v>17.100000000000001</v>
      </c>
      <c r="AE698" s="168">
        <v>27</v>
      </c>
      <c r="AF698" s="168">
        <v>3310</v>
      </c>
      <c r="AG698" s="168">
        <v>47625</v>
      </c>
      <c r="AH698" s="168">
        <v>23060</v>
      </c>
      <c r="AI698" s="168">
        <v>44838</v>
      </c>
      <c r="AJ698" s="168">
        <v>36287</v>
      </c>
      <c r="AK698" s="8"/>
      <c r="AL698" s="8"/>
      <c r="AM698" s="6">
        <f t="shared" si="148"/>
        <v>0</v>
      </c>
      <c r="AN698" s="4">
        <f t="shared" si="150"/>
        <v>5</v>
      </c>
    </row>
    <row r="699" spans="1:40" x14ac:dyDescent="0.2">
      <c r="A699" s="12" t="str">
        <f t="shared" si="149"/>
        <v>2013-14NOVEMBERR1F</v>
      </c>
      <c r="B699" s="12">
        <f>VLOOKUP(G699,'Selection Sheet'!$C$17:$E$33, 3, 0)</f>
        <v>2</v>
      </c>
      <c r="C699" s="57" t="s">
        <v>69</v>
      </c>
      <c r="D699" s="57" t="s">
        <v>130</v>
      </c>
      <c r="E699" s="57" t="s">
        <v>135</v>
      </c>
      <c r="F699" s="57" t="s">
        <v>36</v>
      </c>
      <c r="G699" s="57" t="s">
        <v>35</v>
      </c>
      <c r="H699" s="57" t="s">
        <v>34</v>
      </c>
      <c r="I699" s="168" t="s">
        <v>106</v>
      </c>
      <c r="J699" s="168" t="s">
        <v>106</v>
      </c>
      <c r="K699" s="168">
        <v>22</v>
      </c>
      <c r="L699" s="168">
        <v>24</v>
      </c>
      <c r="M699" s="168">
        <v>9.27</v>
      </c>
      <c r="N699" s="168">
        <v>420</v>
      </c>
      <c r="O699" s="168">
        <v>556</v>
      </c>
      <c r="P699" s="168">
        <v>557</v>
      </c>
      <c r="Q699" s="168">
        <v>580</v>
      </c>
      <c r="R699" s="168">
        <v>29</v>
      </c>
      <c r="S699" s="168">
        <v>1856</v>
      </c>
      <c r="T699" s="168">
        <v>1</v>
      </c>
      <c r="U699" s="168">
        <v>122</v>
      </c>
      <c r="V699" s="168">
        <v>12</v>
      </c>
      <c r="W699" s="168">
        <v>443</v>
      </c>
      <c r="X699" s="168">
        <v>21</v>
      </c>
      <c r="Y699" s="168">
        <v>1856</v>
      </c>
      <c r="Z699" s="168">
        <v>1</v>
      </c>
      <c r="AA699" s="168">
        <v>4</v>
      </c>
      <c r="AB699" s="168">
        <v>11</v>
      </c>
      <c r="AC699" s="168">
        <v>5.18</v>
      </c>
      <c r="AD699" s="168">
        <v>19.100000000000001</v>
      </c>
      <c r="AE699" s="168">
        <v>34.550000000000004</v>
      </c>
      <c r="AF699" s="168">
        <v>122</v>
      </c>
      <c r="AG699" s="168">
        <v>1704</v>
      </c>
      <c r="AH699" s="168">
        <v>715</v>
      </c>
      <c r="AI699" s="168">
        <v>1581</v>
      </c>
      <c r="AJ699" s="168">
        <v>1138</v>
      </c>
      <c r="AK699" s="8"/>
      <c r="AL699" s="8"/>
      <c r="AM699" s="6">
        <f t="shared" ref="AM699:AM762" si="151">SUMIFS($Y699,$X699,"&gt;0",$C699,$C699,$D699,$D699,$B699,$B699)</f>
        <v>1856</v>
      </c>
      <c r="AN699" s="4">
        <f t="shared" si="150"/>
        <v>11</v>
      </c>
    </row>
    <row r="700" spans="1:40" x14ac:dyDescent="0.2">
      <c r="A700" s="12" t="str">
        <f t="shared" si="149"/>
        <v>2013-14NOVEMBERRRU</v>
      </c>
      <c r="B700" s="12">
        <f>VLOOKUP(G700,'Selection Sheet'!$C$17:$E$33, 3, 0)</f>
        <v>4</v>
      </c>
      <c r="C700" s="57" t="s">
        <v>69</v>
      </c>
      <c r="D700" s="57" t="s">
        <v>130</v>
      </c>
      <c r="E700" s="57" t="s">
        <v>136</v>
      </c>
      <c r="F700" s="57" t="s">
        <v>39</v>
      </c>
      <c r="G700" s="57" t="s">
        <v>38</v>
      </c>
      <c r="H700" s="57" t="s">
        <v>37</v>
      </c>
      <c r="I700" s="168" t="s">
        <v>106</v>
      </c>
      <c r="J700" s="168" t="s">
        <v>106</v>
      </c>
      <c r="K700" s="168">
        <v>883</v>
      </c>
      <c r="L700" s="168">
        <v>1188</v>
      </c>
      <c r="M700" s="168">
        <v>17.100000000000001</v>
      </c>
      <c r="N700" s="168">
        <v>26286</v>
      </c>
      <c r="O700" s="168">
        <v>36951</v>
      </c>
      <c r="P700" s="168">
        <v>37026</v>
      </c>
      <c r="Q700" s="168">
        <v>37948</v>
      </c>
      <c r="R700" s="168">
        <v>21</v>
      </c>
      <c r="S700" s="168">
        <v>133080</v>
      </c>
      <c r="T700" s="168">
        <v>98</v>
      </c>
      <c r="U700" s="168">
        <v>4420</v>
      </c>
      <c r="V700" s="168">
        <v>1096</v>
      </c>
      <c r="W700" s="168">
        <v>15474</v>
      </c>
      <c r="X700" s="168">
        <v>2662</v>
      </c>
      <c r="Y700" s="168">
        <v>133080</v>
      </c>
      <c r="Z700" s="168">
        <v>0</v>
      </c>
      <c r="AA700" s="168">
        <v>1</v>
      </c>
      <c r="AB700" s="168">
        <v>6</v>
      </c>
      <c r="AC700" s="168">
        <v>6.4</v>
      </c>
      <c r="AD700" s="168">
        <v>15.6</v>
      </c>
      <c r="AE700" s="168">
        <v>24.6</v>
      </c>
      <c r="AF700" s="168">
        <v>4420</v>
      </c>
      <c r="AG700" s="168">
        <v>94862</v>
      </c>
      <c r="AH700" s="168">
        <v>28121</v>
      </c>
      <c r="AI700" s="168">
        <v>90442</v>
      </c>
      <c r="AJ700" s="168">
        <v>69117</v>
      </c>
      <c r="AK700" s="8"/>
      <c r="AL700" s="8"/>
      <c r="AM700" s="6">
        <f t="shared" si="151"/>
        <v>133080</v>
      </c>
      <c r="AN700" s="4">
        <f t="shared" si="150"/>
        <v>11</v>
      </c>
    </row>
    <row r="701" spans="1:40" x14ac:dyDescent="0.2">
      <c r="A701" s="12" t="str">
        <f t="shared" si="149"/>
        <v>2013-14NOVEMBERRX6</v>
      </c>
      <c r="B701" s="12">
        <f>VLOOKUP(G701,'Selection Sheet'!$C$17:$E$33, 3, 0)</f>
        <v>1</v>
      </c>
      <c r="C701" s="57" t="s">
        <v>69</v>
      </c>
      <c r="D701" s="57" t="s">
        <v>130</v>
      </c>
      <c r="E701" s="57" t="s">
        <v>137</v>
      </c>
      <c r="F701" s="57" t="s">
        <v>42</v>
      </c>
      <c r="G701" s="57" t="s">
        <v>41</v>
      </c>
      <c r="H701" s="57" t="s">
        <v>40</v>
      </c>
      <c r="I701" s="168" t="s">
        <v>106</v>
      </c>
      <c r="J701" s="168" t="s">
        <v>106</v>
      </c>
      <c r="K701" s="168">
        <v>244</v>
      </c>
      <c r="L701" s="168">
        <v>308</v>
      </c>
      <c r="M701" s="168">
        <v>12.280000000000001</v>
      </c>
      <c r="N701" s="168">
        <v>10923</v>
      </c>
      <c r="O701" s="168">
        <v>13791</v>
      </c>
      <c r="P701" s="168">
        <v>13662</v>
      </c>
      <c r="Q701" s="168">
        <v>13997</v>
      </c>
      <c r="R701" s="168">
        <v>943</v>
      </c>
      <c r="S701" s="168">
        <v>37662</v>
      </c>
      <c r="T701" s="168">
        <v>154</v>
      </c>
      <c r="U701" s="168">
        <v>933</v>
      </c>
      <c r="V701" s="168">
        <v>237</v>
      </c>
      <c r="W701" s="168">
        <v>5056</v>
      </c>
      <c r="X701" s="168">
        <v>0</v>
      </c>
      <c r="Y701" s="168">
        <v>37662</v>
      </c>
      <c r="Z701" s="168">
        <v>1</v>
      </c>
      <c r="AA701" s="168">
        <v>42</v>
      </c>
      <c r="AB701" s="168">
        <v>71</v>
      </c>
      <c r="AC701" s="168">
        <v>5.86</v>
      </c>
      <c r="AD701" s="168">
        <v>16.46</v>
      </c>
      <c r="AE701" s="168">
        <v>26.88</v>
      </c>
      <c r="AF701" s="168">
        <v>933</v>
      </c>
      <c r="AG701" s="168">
        <v>22319</v>
      </c>
      <c r="AH701" s="168">
        <v>8663</v>
      </c>
      <c r="AI701" s="168">
        <v>28209</v>
      </c>
      <c r="AJ701" s="168">
        <v>20832</v>
      </c>
      <c r="AK701" s="8"/>
      <c r="AL701" s="8"/>
      <c r="AM701" s="6">
        <f t="shared" si="151"/>
        <v>0</v>
      </c>
      <c r="AN701" s="4">
        <f t="shared" si="150"/>
        <v>11</v>
      </c>
    </row>
    <row r="702" spans="1:40" x14ac:dyDescent="0.2">
      <c r="A702" s="12" t="str">
        <f t="shared" si="149"/>
        <v>2013-14NOVEMBERRX7</v>
      </c>
      <c r="B702" s="12">
        <f>VLOOKUP(G702,'Selection Sheet'!$C$17:$E$33, 3, 0)</f>
        <v>1</v>
      </c>
      <c r="C702" s="57" t="s">
        <v>69</v>
      </c>
      <c r="D702" s="57" t="s">
        <v>130</v>
      </c>
      <c r="E702" s="57" t="s">
        <v>137</v>
      </c>
      <c r="F702" s="57" t="s">
        <v>42</v>
      </c>
      <c r="G702" s="57" t="s">
        <v>44</v>
      </c>
      <c r="H702" s="57" t="s">
        <v>43</v>
      </c>
      <c r="I702" s="168" t="s">
        <v>106</v>
      </c>
      <c r="J702" s="168" t="s">
        <v>106</v>
      </c>
      <c r="K702" s="168">
        <v>1647</v>
      </c>
      <c r="L702" s="168">
        <v>2227</v>
      </c>
      <c r="M702" s="168">
        <v>14.870000000000001</v>
      </c>
      <c r="N702" s="168">
        <v>22181</v>
      </c>
      <c r="O702" s="168">
        <v>29643</v>
      </c>
      <c r="P702" s="168">
        <v>30081</v>
      </c>
      <c r="Q702" s="168">
        <v>31819</v>
      </c>
      <c r="R702" s="168">
        <v>1882</v>
      </c>
      <c r="S702" s="168">
        <v>102923</v>
      </c>
      <c r="T702" s="168">
        <v>91</v>
      </c>
      <c r="U702" s="168">
        <v>1309</v>
      </c>
      <c r="V702" s="168">
        <v>803</v>
      </c>
      <c r="W702" s="168">
        <v>13273</v>
      </c>
      <c r="X702" s="168">
        <v>0</v>
      </c>
      <c r="Y702" s="168">
        <v>102923</v>
      </c>
      <c r="Z702" s="168">
        <v>1</v>
      </c>
      <c r="AA702" s="168">
        <v>6</v>
      </c>
      <c r="AB702" s="168">
        <v>38</v>
      </c>
      <c r="AC702" s="168">
        <v>6.12</v>
      </c>
      <c r="AD702" s="168">
        <v>20.170000000000002</v>
      </c>
      <c r="AE702" s="168">
        <v>48.18</v>
      </c>
      <c r="AF702" s="168">
        <v>1309</v>
      </c>
      <c r="AG702" s="168">
        <v>64188</v>
      </c>
      <c r="AH702" s="168">
        <v>17421</v>
      </c>
      <c r="AI702" s="168">
        <v>68560</v>
      </c>
      <c r="AJ702" s="168">
        <v>59759</v>
      </c>
      <c r="AK702" s="8"/>
      <c r="AL702" s="8"/>
      <c r="AM702" s="6">
        <f t="shared" si="151"/>
        <v>0</v>
      </c>
      <c r="AN702" s="4">
        <f t="shared" si="150"/>
        <v>11</v>
      </c>
    </row>
    <row r="703" spans="1:40" x14ac:dyDescent="0.2">
      <c r="A703" s="12" t="str">
        <f t="shared" si="149"/>
        <v>2013-14NOVEMBERRX8</v>
      </c>
      <c r="B703" s="12">
        <f>VLOOKUP(G703,'Selection Sheet'!$C$17:$E$33, 3, 0)</f>
        <v>1</v>
      </c>
      <c r="C703" s="57" t="s">
        <v>69</v>
      </c>
      <c r="D703" s="57" t="s">
        <v>130</v>
      </c>
      <c r="E703" s="57" t="s">
        <v>137</v>
      </c>
      <c r="F703" s="57" t="s">
        <v>42</v>
      </c>
      <c r="G703" s="57" t="s">
        <v>54</v>
      </c>
      <c r="H703" s="57" t="s">
        <v>53</v>
      </c>
      <c r="I703" s="168" t="s">
        <v>106</v>
      </c>
      <c r="J703" s="168" t="s">
        <v>106</v>
      </c>
      <c r="K703" s="168">
        <v>1193</v>
      </c>
      <c r="L703" s="168">
        <v>1566</v>
      </c>
      <c r="M703" s="168">
        <v>13.17</v>
      </c>
      <c r="N703" s="168">
        <v>14954</v>
      </c>
      <c r="O703" s="168">
        <v>20211</v>
      </c>
      <c r="P703" s="168">
        <v>21107</v>
      </c>
      <c r="Q703" s="168">
        <v>21717</v>
      </c>
      <c r="R703" s="168">
        <v>519</v>
      </c>
      <c r="S703" s="168">
        <v>58967</v>
      </c>
      <c r="T703" s="168">
        <v>146</v>
      </c>
      <c r="U703" s="168">
        <v>1922</v>
      </c>
      <c r="V703" s="168">
        <v>528</v>
      </c>
      <c r="W703" s="168">
        <v>11562</v>
      </c>
      <c r="X703" s="168">
        <v>1139</v>
      </c>
      <c r="Y703" s="168">
        <v>58967</v>
      </c>
      <c r="Z703" s="168">
        <v>1</v>
      </c>
      <c r="AA703" s="168">
        <v>20</v>
      </c>
      <c r="AB703" s="168">
        <v>63</v>
      </c>
      <c r="AC703" s="168">
        <v>5.67</v>
      </c>
      <c r="AD703" s="168">
        <v>14.09</v>
      </c>
      <c r="AE703" s="168">
        <v>21.13</v>
      </c>
      <c r="AF703" s="168">
        <v>1922</v>
      </c>
      <c r="AG703" s="168">
        <v>48619</v>
      </c>
      <c r="AH703" s="168">
        <v>13924</v>
      </c>
      <c r="AI703" s="168">
        <v>46543</v>
      </c>
      <c r="AJ703" s="168">
        <v>37266</v>
      </c>
      <c r="AK703" s="8"/>
      <c r="AL703" s="8"/>
      <c r="AM703" s="6">
        <f t="shared" si="151"/>
        <v>58967</v>
      </c>
      <c r="AN703" s="4">
        <f t="shared" si="150"/>
        <v>11</v>
      </c>
    </row>
    <row r="704" spans="1:40" x14ac:dyDescent="0.2">
      <c r="A704" s="12" t="str">
        <f t="shared" si="149"/>
        <v>2013-14NOVEMBERRX9</v>
      </c>
      <c r="B704" s="12">
        <f>VLOOKUP(G704,'Selection Sheet'!$C$17:$E$33, 3, 0)</f>
        <v>3</v>
      </c>
      <c r="C704" s="57" t="s">
        <v>69</v>
      </c>
      <c r="D704" s="57" t="s">
        <v>130</v>
      </c>
      <c r="E704" s="57" t="s">
        <v>138</v>
      </c>
      <c r="F704" s="57" t="s">
        <v>25</v>
      </c>
      <c r="G704" s="57" t="s">
        <v>24</v>
      </c>
      <c r="H704" s="57" t="s">
        <v>23</v>
      </c>
      <c r="I704" s="168" t="s">
        <v>106</v>
      </c>
      <c r="J704" s="168" t="s">
        <v>106</v>
      </c>
      <c r="K704" s="168">
        <v>1073</v>
      </c>
      <c r="L704" s="168">
        <v>1545</v>
      </c>
      <c r="M704" s="168">
        <v>14.55</v>
      </c>
      <c r="N704" s="168">
        <v>12881</v>
      </c>
      <c r="O704" s="168">
        <v>18865</v>
      </c>
      <c r="P704" s="168">
        <v>19070</v>
      </c>
      <c r="Q704" s="168">
        <v>20387</v>
      </c>
      <c r="R704" s="168">
        <v>238</v>
      </c>
      <c r="S704" s="168">
        <v>66277</v>
      </c>
      <c r="T704" s="168">
        <v>118</v>
      </c>
      <c r="U704" s="168">
        <v>2122</v>
      </c>
      <c r="V704" s="168">
        <v>883</v>
      </c>
      <c r="W704" s="168">
        <v>15294</v>
      </c>
      <c r="X704" s="168">
        <v>43</v>
      </c>
      <c r="Y704" s="168">
        <v>66277</v>
      </c>
      <c r="Z704" s="168">
        <v>2</v>
      </c>
      <c r="AA704" s="168">
        <v>5</v>
      </c>
      <c r="AB704" s="168">
        <v>41</v>
      </c>
      <c r="AC704" s="168">
        <v>6.75</v>
      </c>
      <c r="AD704" s="168">
        <v>20.27</v>
      </c>
      <c r="AE704" s="168">
        <v>31.42</v>
      </c>
      <c r="AF704" s="168">
        <v>2122</v>
      </c>
      <c r="AG704" s="168">
        <v>50291</v>
      </c>
      <c r="AH704" s="168">
        <v>16027</v>
      </c>
      <c r="AI704" s="168">
        <v>48102</v>
      </c>
      <c r="AJ704" s="168">
        <v>32808</v>
      </c>
      <c r="AK704" s="8"/>
      <c r="AL704" s="8"/>
      <c r="AM704" s="6">
        <f t="shared" si="151"/>
        <v>66277</v>
      </c>
      <c r="AN704" s="4">
        <f t="shared" si="150"/>
        <v>11</v>
      </c>
    </row>
    <row r="705" spans="1:40" x14ac:dyDescent="0.2">
      <c r="A705" s="12" t="str">
        <f t="shared" si="149"/>
        <v>2013-14NOVEMBERRYA</v>
      </c>
      <c r="B705" s="12">
        <f>VLOOKUP(G705,'Selection Sheet'!$C$17:$E$33, 3, 0)</f>
        <v>3</v>
      </c>
      <c r="C705" s="57" t="s">
        <v>69</v>
      </c>
      <c r="D705" s="57" t="s">
        <v>130</v>
      </c>
      <c r="E705" s="57" t="s">
        <v>138</v>
      </c>
      <c r="F705" s="57" t="s">
        <v>25</v>
      </c>
      <c r="G705" s="57" t="s">
        <v>52</v>
      </c>
      <c r="H705" s="57" t="s">
        <v>51</v>
      </c>
      <c r="I705" s="168" t="s">
        <v>106</v>
      </c>
      <c r="J705" s="168" t="s">
        <v>106</v>
      </c>
      <c r="K705" s="168">
        <v>544</v>
      </c>
      <c r="L705" s="168">
        <v>710</v>
      </c>
      <c r="M705" s="168">
        <v>12.200000000000001</v>
      </c>
      <c r="N705" s="168">
        <v>21192</v>
      </c>
      <c r="O705" s="168">
        <v>29335</v>
      </c>
      <c r="P705" s="168">
        <v>29125</v>
      </c>
      <c r="Q705" s="168">
        <v>30045</v>
      </c>
      <c r="R705" s="168">
        <v>549</v>
      </c>
      <c r="S705" s="168">
        <v>80051</v>
      </c>
      <c r="T705" s="168">
        <v>514</v>
      </c>
      <c r="U705" s="168">
        <v>3884</v>
      </c>
      <c r="V705" s="168">
        <v>1223</v>
      </c>
      <c r="W705" s="168">
        <v>23562</v>
      </c>
      <c r="X705" s="168">
        <v>0</v>
      </c>
      <c r="Y705" s="168">
        <v>80051</v>
      </c>
      <c r="Z705" s="168">
        <v>1</v>
      </c>
      <c r="AA705" s="168">
        <v>3</v>
      </c>
      <c r="AB705" s="168">
        <v>45</v>
      </c>
      <c r="AC705" s="168">
        <v>6.3500000000000005</v>
      </c>
      <c r="AD705" s="168">
        <v>16.5</v>
      </c>
      <c r="AE705" s="168">
        <v>25.07</v>
      </c>
      <c r="AF705" s="168">
        <v>3884</v>
      </c>
      <c r="AG705" s="168">
        <v>60624</v>
      </c>
      <c r="AH705" s="168">
        <v>23789</v>
      </c>
      <c r="AI705" s="168">
        <v>63112</v>
      </c>
      <c r="AJ705" s="168">
        <v>43968</v>
      </c>
      <c r="AK705" s="8"/>
      <c r="AL705" s="8"/>
      <c r="AM705" s="6">
        <f t="shared" si="151"/>
        <v>0</v>
      </c>
      <c r="AN705" s="4">
        <f t="shared" si="150"/>
        <v>11</v>
      </c>
    </row>
    <row r="706" spans="1:40" x14ac:dyDescent="0.2">
      <c r="A706" s="12" t="str">
        <f t="shared" si="149"/>
        <v>2013-14NOVEMBERRYC</v>
      </c>
      <c r="B706" s="12">
        <f>VLOOKUP(G706,'Selection Sheet'!$C$17:$E$33, 3, 0)</f>
        <v>3</v>
      </c>
      <c r="C706" s="57" t="s">
        <v>69</v>
      </c>
      <c r="D706" s="57" t="s">
        <v>130</v>
      </c>
      <c r="E706" s="57" t="s">
        <v>138</v>
      </c>
      <c r="F706" s="57" t="s">
        <v>25</v>
      </c>
      <c r="G706" s="57" t="s">
        <v>27</v>
      </c>
      <c r="H706" s="57" t="s">
        <v>26</v>
      </c>
      <c r="I706" s="168" t="s">
        <v>106</v>
      </c>
      <c r="J706" s="168" t="s">
        <v>106</v>
      </c>
      <c r="K706" s="168">
        <v>737</v>
      </c>
      <c r="L706" s="168">
        <v>989</v>
      </c>
      <c r="M706" s="168">
        <v>14.870000000000001</v>
      </c>
      <c r="N706" s="168">
        <v>14331</v>
      </c>
      <c r="O706" s="168">
        <v>20929</v>
      </c>
      <c r="P706" s="168">
        <v>20213</v>
      </c>
      <c r="Q706" s="168">
        <v>21776</v>
      </c>
      <c r="R706" s="168">
        <v>390</v>
      </c>
      <c r="S706" s="168">
        <v>72016</v>
      </c>
      <c r="T706" s="168">
        <v>348</v>
      </c>
      <c r="U706" s="168">
        <v>3579</v>
      </c>
      <c r="V706" s="168">
        <v>988</v>
      </c>
      <c r="W706" s="168">
        <v>18620</v>
      </c>
      <c r="X706" s="168">
        <v>52</v>
      </c>
      <c r="Y706" s="168">
        <v>72016</v>
      </c>
      <c r="Z706" s="168">
        <v>1</v>
      </c>
      <c r="AA706" s="168">
        <v>5</v>
      </c>
      <c r="AB706" s="168">
        <v>55</v>
      </c>
      <c r="AC706" s="168">
        <v>6.7</v>
      </c>
      <c r="AD706" s="168">
        <v>21.25</v>
      </c>
      <c r="AE706" s="168">
        <v>32.43</v>
      </c>
      <c r="AF706" s="168">
        <v>3579</v>
      </c>
      <c r="AG706" s="168">
        <v>48093</v>
      </c>
      <c r="AH706" s="168">
        <v>22420</v>
      </c>
      <c r="AI706" s="168">
        <v>51556</v>
      </c>
      <c r="AJ706" s="168">
        <v>35364</v>
      </c>
      <c r="AK706" s="8"/>
      <c r="AL706" s="8"/>
      <c r="AM706" s="6">
        <f t="shared" si="151"/>
        <v>72016</v>
      </c>
      <c r="AN706" s="4">
        <f t="shared" si="150"/>
        <v>11</v>
      </c>
    </row>
    <row r="707" spans="1:40" x14ac:dyDescent="0.2">
      <c r="A707" s="12" t="str">
        <f t="shared" si="149"/>
        <v>2013-14NOVEMBERRYD</v>
      </c>
      <c r="B707" s="12">
        <f>VLOOKUP(G707,'Selection Sheet'!$C$17:$E$33, 3, 0)</f>
        <v>2</v>
      </c>
      <c r="C707" s="57" t="s">
        <v>69</v>
      </c>
      <c r="D707" s="57" t="s">
        <v>130</v>
      </c>
      <c r="E707" s="57" t="s">
        <v>135</v>
      </c>
      <c r="F707" s="57" t="s">
        <v>36</v>
      </c>
      <c r="G707" s="57" t="s">
        <v>48</v>
      </c>
      <c r="H707" s="57" t="s">
        <v>47</v>
      </c>
      <c r="I707" s="168" t="s">
        <v>106</v>
      </c>
      <c r="J707" s="168" t="s">
        <v>106</v>
      </c>
      <c r="K707" s="168">
        <v>353</v>
      </c>
      <c r="L707" s="168">
        <v>468</v>
      </c>
      <c r="M707" s="168">
        <v>14.4</v>
      </c>
      <c r="N707" s="168">
        <v>16406</v>
      </c>
      <c r="O707" s="168">
        <v>21922</v>
      </c>
      <c r="P707" s="168">
        <v>21797</v>
      </c>
      <c r="Q707" s="168">
        <v>22390</v>
      </c>
      <c r="R707" s="168">
        <v>2038</v>
      </c>
      <c r="S707" s="168">
        <v>47643</v>
      </c>
      <c r="T707" s="168">
        <v>767</v>
      </c>
      <c r="U707" s="168">
        <v>5889</v>
      </c>
      <c r="V707" s="168">
        <v>820</v>
      </c>
      <c r="W707" s="168">
        <v>18264</v>
      </c>
      <c r="X707" s="168">
        <v>0</v>
      </c>
      <c r="Y707" s="168">
        <v>47643</v>
      </c>
      <c r="Z707" s="168">
        <v>3</v>
      </c>
      <c r="AA707" s="168">
        <v>14</v>
      </c>
      <c r="AB707" s="168">
        <v>50</v>
      </c>
      <c r="AC707" s="168">
        <v>5.65</v>
      </c>
      <c r="AD707" s="168">
        <v>17.37</v>
      </c>
      <c r="AE707" s="168">
        <v>25.55</v>
      </c>
      <c r="AF707" s="168">
        <v>5889</v>
      </c>
      <c r="AG707" s="168">
        <v>53959</v>
      </c>
      <c r="AH707" s="168">
        <v>20196</v>
      </c>
      <c r="AI707" s="168">
        <v>48070</v>
      </c>
      <c r="AJ707" s="168">
        <v>35784</v>
      </c>
      <c r="AK707" s="8"/>
      <c r="AL707" s="8"/>
      <c r="AM707" s="6">
        <f t="shared" si="151"/>
        <v>0</v>
      </c>
      <c r="AN707" s="4">
        <f t="shared" si="150"/>
        <v>11</v>
      </c>
    </row>
    <row r="708" spans="1:40" x14ac:dyDescent="0.2">
      <c r="A708" s="12" t="str">
        <f t="shared" si="149"/>
        <v>2013-14NOVEMBERRYE</v>
      </c>
      <c r="B708" s="12">
        <f>VLOOKUP(G708,'Selection Sheet'!$C$17:$E$33, 3, 0)</f>
        <v>2</v>
      </c>
      <c r="C708" s="57" t="s">
        <v>69</v>
      </c>
      <c r="D708" s="57" t="s">
        <v>130</v>
      </c>
      <c r="E708" s="57" t="s">
        <v>135</v>
      </c>
      <c r="F708" s="57" t="s">
        <v>36</v>
      </c>
      <c r="G708" s="57" t="s">
        <v>46</v>
      </c>
      <c r="H708" s="57" t="s">
        <v>45</v>
      </c>
      <c r="I708" s="168" t="s">
        <v>106</v>
      </c>
      <c r="J708" s="168" t="s">
        <v>106</v>
      </c>
      <c r="K708" s="168">
        <v>507</v>
      </c>
      <c r="L708" s="168">
        <v>660</v>
      </c>
      <c r="M708" s="168">
        <v>14.533329999999999</v>
      </c>
      <c r="N708" s="168">
        <v>7974</v>
      </c>
      <c r="O708" s="168">
        <v>10877</v>
      </c>
      <c r="P708" s="168">
        <v>10993</v>
      </c>
      <c r="Q708" s="168">
        <v>11530</v>
      </c>
      <c r="R708" s="168">
        <v>793</v>
      </c>
      <c r="S708" s="168">
        <v>35471</v>
      </c>
      <c r="T708" s="168">
        <v>286</v>
      </c>
      <c r="U708" s="168">
        <v>1630</v>
      </c>
      <c r="V708" s="168">
        <v>1046</v>
      </c>
      <c r="W708" s="168">
        <v>14701</v>
      </c>
      <c r="X708" s="168">
        <v>842</v>
      </c>
      <c r="Y708" s="168">
        <v>35471</v>
      </c>
      <c r="Z708" s="168">
        <v>1</v>
      </c>
      <c r="AA708" s="168">
        <v>7</v>
      </c>
      <c r="AB708" s="168">
        <v>68</v>
      </c>
      <c r="AC708" s="168">
        <v>6.0333299999999994</v>
      </c>
      <c r="AD708" s="168">
        <v>18.516666600000001</v>
      </c>
      <c r="AE708" s="168">
        <v>36.5</v>
      </c>
      <c r="AF708" s="168">
        <v>1630</v>
      </c>
      <c r="AG708" s="168">
        <v>38231</v>
      </c>
      <c r="AH708" s="168">
        <v>14843</v>
      </c>
      <c r="AI708" s="168">
        <v>36601</v>
      </c>
      <c r="AJ708" s="168">
        <v>21693</v>
      </c>
      <c r="AK708" s="8"/>
      <c r="AL708" s="8"/>
      <c r="AM708" s="6">
        <f t="shared" si="151"/>
        <v>35471</v>
      </c>
      <c r="AN708" s="4">
        <f t="shared" si="150"/>
        <v>11</v>
      </c>
    </row>
    <row r="709" spans="1:40" x14ac:dyDescent="0.2">
      <c r="A709" s="12" t="str">
        <f t="shared" si="149"/>
        <v>2013-14NOVEMBERRYF</v>
      </c>
      <c r="B709" s="12">
        <f>VLOOKUP(G709,'Selection Sheet'!$C$17:$E$33, 3, 0)</f>
        <v>2</v>
      </c>
      <c r="C709" s="57" t="s">
        <v>69</v>
      </c>
      <c r="D709" s="57" t="s">
        <v>130</v>
      </c>
      <c r="E709" s="57" t="s">
        <v>135</v>
      </c>
      <c r="F709" s="57" t="s">
        <v>36</v>
      </c>
      <c r="G709" s="57" t="s">
        <v>50</v>
      </c>
      <c r="H709" s="57" t="s">
        <v>49</v>
      </c>
      <c r="I709" s="168" t="s">
        <v>106</v>
      </c>
      <c r="J709" s="168" t="s">
        <v>106</v>
      </c>
      <c r="K709" s="168">
        <v>1015</v>
      </c>
      <c r="L709" s="168">
        <v>1410</v>
      </c>
      <c r="M709" s="168">
        <v>15</v>
      </c>
      <c r="N709" s="168">
        <v>18374</v>
      </c>
      <c r="O709" s="168">
        <v>24099</v>
      </c>
      <c r="P709" s="168">
        <v>24338</v>
      </c>
      <c r="Q709" s="168">
        <v>25458</v>
      </c>
      <c r="R709" s="168">
        <v>438</v>
      </c>
      <c r="S709" s="168">
        <v>68088</v>
      </c>
      <c r="T709" s="168">
        <v>330</v>
      </c>
      <c r="U709" s="168">
        <v>2981</v>
      </c>
      <c r="V709" s="168">
        <v>1171</v>
      </c>
      <c r="W709" s="168">
        <v>22421</v>
      </c>
      <c r="X709" s="168">
        <v>0</v>
      </c>
      <c r="Y709" s="168">
        <v>68088</v>
      </c>
      <c r="Z709" s="168">
        <v>2</v>
      </c>
      <c r="AA709" s="168">
        <v>12</v>
      </c>
      <c r="AB709" s="168">
        <v>48</v>
      </c>
      <c r="AC709" s="168">
        <v>5.6000000000000005</v>
      </c>
      <c r="AD709" s="168">
        <v>17.900000000000002</v>
      </c>
      <c r="AE709" s="168">
        <v>28.900000000000002</v>
      </c>
      <c r="AF709" s="168">
        <v>2981</v>
      </c>
      <c r="AG709" s="168">
        <v>46419</v>
      </c>
      <c r="AH709" s="168">
        <v>22479</v>
      </c>
      <c r="AI709" s="168">
        <v>43857</v>
      </c>
      <c r="AJ709" s="168">
        <v>36634</v>
      </c>
      <c r="AK709" s="8"/>
      <c r="AL709" s="8"/>
      <c r="AM709" s="6">
        <f t="shared" si="151"/>
        <v>0</v>
      </c>
      <c r="AN709" s="4">
        <f t="shared" si="150"/>
        <v>11</v>
      </c>
    </row>
    <row r="710" spans="1:40" x14ac:dyDescent="0.2">
      <c r="A710" s="12" t="str">
        <f t="shared" si="149"/>
        <v>2013-14OCTOBERR1F</v>
      </c>
      <c r="B710" s="12">
        <f>VLOOKUP(G710,'Selection Sheet'!$C$17:$E$33, 3, 0)</f>
        <v>2</v>
      </c>
      <c r="C710" s="57" t="s">
        <v>69</v>
      </c>
      <c r="D710" s="57" t="s">
        <v>129</v>
      </c>
      <c r="E710" s="57" t="s">
        <v>135</v>
      </c>
      <c r="F710" s="57" t="s">
        <v>36</v>
      </c>
      <c r="G710" s="57" t="s">
        <v>35</v>
      </c>
      <c r="H710" s="57" t="s">
        <v>34</v>
      </c>
      <c r="I710" s="168" t="s">
        <v>106</v>
      </c>
      <c r="J710" s="168" t="s">
        <v>106</v>
      </c>
      <c r="K710" s="168">
        <v>10</v>
      </c>
      <c r="L710" s="168">
        <v>12</v>
      </c>
      <c r="M710" s="168">
        <v>9.25</v>
      </c>
      <c r="N710" s="168">
        <v>435</v>
      </c>
      <c r="O710" s="168">
        <v>576</v>
      </c>
      <c r="P710" s="168">
        <v>571</v>
      </c>
      <c r="Q710" s="168">
        <v>588</v>
      </c>
      <c r="R710" s="168">
        <v>21</v>
      </c>
      <c r="S710" s="168">
        <v>1880</v>
      </c>
      <c r="T710" s="168">
        <v>4</v>
      </c>
      <c r="U710" s="168">
        <v>125</v>
      </c>
      <c r="V710" s="168">
        <v>6</v>
      </c>
      <c r="W710" s="168">
        <v>457</v>
      </c>
      <c r="X710" s="168">
        <v>12</v>
      </c>
      <c r="Y710" s="168">
        <v>1880</v>
      </c>
      <c r="Z710" s="168">
        <v>1</v>
      </c>
      <c r="AA710" s="168">
        <v>1</v>
      </c>
      <c r="AB710" s="168">
        <v>6</v>
      </c>
      <c r="AC710" s="168">
        <v>5.37</v>
      </c>
      <c r="AD710" s="168">
        <v>18.02</v>
      </c>
      <c r="AE710" s="168">
        <v>39.92</v>
      </c>
      <c r="AF710" s="168">
        <v>125</v>
      </c>
      <c r="AG710" s="168">
        <v>1699</v>
      </c>
      <c r="AH710" s="168">
        <v>717</v>
      </c>
      <c r="AI710" s="168">
        <v>1573</v>
      </c>
      <c r="AJ710" s="168">
        <v>1109</v>
      </c>
      <c r="AK710" s="8"/>
      <c r="AL710" s="8"/>
      <c r="AM710" s="6">
        <f t="shared" si="151"/>
        <v>1880</v>
      </c>
      <c r="AN710" s="4">
        <f t="shared" si="150"/>
        <v>10</v>
      </c>
    </row>
    <row r="711" spans="1:40" x14ac:dyDescent="0.2">
      <c r="A711" s="12" t="str">
        <f t="shared" si="149"/>
        <v>2013-14OCTOBERRRU</v>
      </c>
      <c r="B711" s="12">
        <f>VLOOKUP(G711,'Selection Sheet'!$C$17:$E$33, 3, 0)</f>
        <v>4</v>
      </c>
      <c r="C711" s="57" t="s">
        <v>69</v>
      </c>
      <c r="D711" s="57" t="s">
        <v>129</v>
      </c>
      <c r="E711" s="57" t="s">
        <v>136</v>
      </c>
      <c r="F711" s="57" t="s">
        <v>39</v>
      </c>
      <c r="G711" s="57" t="s">
        <v>38</v>
      </c>
      <c r="H711" s="57" t="s">
        <v>37</v>
      </c>
      <c r="I711" s="168" t="s">
        <v>106</v>
      </c>
      <c r="J711" s="168" t="s">
        <v>106</v>
      </c>
      <c r="K711" s="168">
        <v>891</v>
      </c>
      <c r="L711" s="168">
        <v>1187</v>
      </c>
      <c r="M711" s="168">
        <v>18.100000000000001</v>
      </c>
      <c r="N711" s="168">
        <v>26962</v>
      </c>
      <c r="O711" s="168">
        <v>38484</v>
      </c>
      <c r="P711" s="168">
        <v>38292</v>
      </c>
      <c r="Q711" s="168">
        <v>39440</v>
      </c>
      <c r="R711" s="168">
        <v>26</v>
      </c>
      <c r="S711" s="168">
        <v>139075</v>
      </c>
      <c r="T711" s="168">
        <v>69</v>
      </c>
      <c r="U711" s="168">
        <v>4106</v>
      </c>
      <c r="V711" s="168">
        <v>1056</v>
      </c>
      <c r="W711" s="168">
        <v>15974</v>
      </c>
      <c r="X711" s="168">
        <v>2871</v>
      </c>
      <c r="Y711" s="168">
        <v>139075</v>
      </c>
      <c r="Z711" s="168">
        <v>0</v>
      </c>
      <c r="AA711" s="168">
        <v>1</v>
      </c>
      <c r="AB711" s="168">
        <v>7</v>
      </c>
      <c r="AC711" s="168">
        <v>6.4</v>
      </c>
      <c r="AD711" s="168">
        <v>16.100000000000001</v>
      </c>
      <c r="AE711" s="168">
        <v>26</v>
      </c>
      <c r="AF711" s="168">
        <v>4106</v>
      </c>
      <c r="AG711" s="168">
        <v>95460</v>
      </c>
      <c r="AH711" s="168">
        <v>28499</v>
      </c>
      <c r="AI711" s="168">
        <v>91354</v>
      </c>
      <c r="AJ711" s="168">
        <v>69756</v>
      </c>
      <c r="AK711" s="8"/>
      <c r="AL711" s="8"/>
      <c r="AM711" s="6">
        <f t="shared" si="151"/>
        <v>139075</v>
      </c>
      <c r="AN711" s="4">
        <f t="shared" si="150"/>
        <v>10</v>
      </c>
    </row>
    <row r="712" spans="1:40" x14ac:dyDescent="0.2">
      <c r="A712" s="12" t="str">
        <f t="shared" ref="A712:A775" si="152">C712&amp;D712&amp;G712</f>
        <v>2013-14OCTOBERRX6</v>
      </c>
      <c r="B712" s="12">
        <f>VLOOKUP(G712,'Selection Sheet'!$C$17:$E$33, 3, 0)</f>
        <v>1</v>
      </c>
      <c r="C712" s="57" t="s">
        <v>69</v>
      </c>
      <c r="D712" s="57" t="s">
        <v>129</v>
      </c>
      <c r="E712" s="57" t="s">
        <v>137</v>
      </c>
      <c r="F712" s="57" t="s">
        <v>42</v>
      </c>
      <c r="G712" s="57" t="s">
        <v>41</v>
      </c>
      <c r="H712" s="57" t="s">
        <v>40</v>
      </c>
      <c r="I712" s="168" t="s">
        <v>106</v>
      </c>
      <c r="J712" s="168" t="s">
        <v>106</v>
      </c>
      <c r="K712" s="168">
        <v>237</v>
      </c>
      <c r="L712" s="168">
        <v>296</v>
      </c>
      <c r="M712" s="168">
        <v>12.5</v>
      </c>
      <c r="N712" s="168">
        <v>11287</v>
      </c>
      <c r="O712" s="168">
        <v>14145</v>
      </c>
      <c r="P712" s="168">
        <v>13970</v>
      </c>
      <c r="Q712" s="168">
        <v>14380</v>
      </c>
      <c r="R712" s="168">
        <v>907</v>
      </c>
      <c r="S712" s="168">
        <v>39127</v>
      </c>
      <c r="T712" s="168">
        <v>147</v>
      </c>
      <c r="U712" s="168">
        <v>925</v>
      </c>
      <c r="V712" s="168">
        <v>240</v>
      </c>
      <c r="W712" s="168">
        <v>5084</v>
      </c>
      <c r="X712" s="168">
        <v>0</v>
      </c>
      <c r="Y712" s="168">
        <v>39127</v>
      </c>
      <c r="Z712" s="168">
        <v>1</v>
      </c>
      <c r="AA712" s="168">
        <v>42</v>
      </c>
      <c r="AB712" s="168">
        <v>55</v>
      </c>
      <c r="AC712" s="168">
        <v>5.8</v>
      </c>
      <c r="AD712" s="168">
        <v>16.899999999999999</v>
      </c>
      <c r="AE712" s="168">
        <v>26</v>
      </c>
      <c r="AF712" s="168">
        <v>925</v>
      </c>
      <c r="AG712" s="168">
        <v>23164</v>
      </c>
      <c r="AH712" s="168">
        <v>8761</v>
      </c>
      <c r="AI712" s="168">
        <v>29021</v>
      </c>
      <c r="AJ712" s="168">
        <v>21551</v>
      </c>
      <c r="AK712" s="8"/>
      <c r="AL712" s="8"/>
      <c r="AM712" s="6">
        <f t="shared" si="151"/>
        <v>0</v>
      </c>
      <c r="AN712" s="4">
        <f t="shared" si="150"/>
        <v>10</v>
      </c>
    </row>
    <row r="713" spans="1:40" x14ac:dyDescent="0.2">
      <c r="A713" s="12" t="str">
        <f t="shared" si="152"/>
        <v>2013-14OCTOBERRX7</v>
      </c>
      <c r="B713" s="12">
        <f>VLOOKUP(G713,'Selection Sheet'!$C$17:$E$33, 3, 0)</f>
        <v>1</v>
      </c>
      <c r="C713" s="57" t="s">
        <v>69</v>
      </c>
      <c r="D713" s="57" t="s">
        <v>129</v>
      </c>
      <c r="E713" s="57" t="s">
        <v>137</v>
      </c>
      <c r="F713" s="57" t="s">
        <v>42</v>
      </c>
      <c r="G713" s="57" t="s">
        <v>44</v>
      </c>
      <c r="H713" s="57" t="s">
        <v>43</v>
      </c>
      <c r="I713" s="168" t="s">
        <v>106</v>
      </c>
      <c r="J713" s="168" t="s">
        <v>106</v>
      </c>
      <c r="K713" s="168">
        <v>1775</v>
      </c>
      <c r="L713" s="168">
        <v>2392</v>
      </c>
      <c r="M713" s="168">
        <v>14.6</v>
      </c>
      <c r="N713" s="168">
        <v>23118</v>
      </c>
      <c r="O713" s="168">
        <v>30205</v>
      </c>
      <c r="P713" s="168">
        <v>31094</v>
      </c>
      <c r="Q713" s="168">
        <v>32547</v>
      </c>
      <c r="R713" s="168">
        <v>1979</v>
      </c>
      <c r="S713" s="168">
        <v>103439</v>
      </c>
      <c r="T713" s="168">
        <v>92</v>
      </c>
      <c r="U713" s="168">
        <v>1379</v>
      </c>
      <c r="V713" s="168">
        <v>828</v>
      </c>
      <c r="W713" s="168">
        <v>13619</v>
      </c>
      <c r="X713" s="168">
        <v>0</v>
      </c>
      <c r="Y713" s="168">
        <v>103439</v>
      </c>
      <c r="Z713" s="168">
        <v>1</v>
      </c>
      <c r="AA713" s="168">
        <v>6</v>
      </c>
      <c r="AB713" s="168">
        <v>40</v>
      </c>
      <c r="AC713" s="168">
        <v>5.98</v>
      </c>
      <c r="AD713" s="168">
        <v>18.3</v>
      </c>
      <c r="AE713" s="168">
        <v>44.68</v>
      </c>
      <c r="AF713" s="168">
        <v>1379</v>
      </c>
      <c r="AG713" s="168">
        <v>67486</v>
      </c>
      <c r="AH713" s="168">
        <v>17635</v>
      </c>
      <c r="AI713" s="168">
        <v>70843</v>
      </c>
      <c r="AJ713" s="168">
        <v>61699</v>
      </c>
      <c r="AK713" s="8"/>
      <c r="AL713" s="8"/>
      <c r="AM713" s="6">
        <f t="shared" si="151"/>
        <v>0</v>
      </c>
      <c r="AN713" s="4">
        <f t="shared" si="150"/>
        <v>10</v>
      </c>
    </row>
    <row r="714" spans="1:40" x14ac:dyDescent="0.2">
      <c r="A714" s="12" t="str">
        <f t="shared" si="152"/>
        <v>2013-14OCTOBERRX8</v>
      </c>
      <c r="B714" s="12">
        <f>VLOOKUP(G714,'Selection Sheet'!$C$17:$E$33, 3, 0)</f>
        <v>1</v>
      </c>
      <c r="C714" s="57" t="s">
        <v>69</v>
      </c>
      <c r="D714" s="57" t="s">
        <v>129</v>
      </c>
      <c r="E714" s="57" t="s">
        <v>137</v>
      </c>
      <c r="F714" s="57" t="s">
        <v>42</v>
      </c>
      <c r="G714" s="57" t="s">
        <v>54</v>
      </c>
      <c r="H714" s="57" t="s">
        <v>53</v>
      </c>
      <c r="I714" s="168" t="s">
        <v>106</v>
      </c>
      <c r="J714" s="168" t="s">
        <v>106</v>
      </c>
      <c r="K714" s="168">
        <v>1532</v>
      </c>
      <c r="L714" s="168">
        <v>1933</v>
      </c>
      <c r="M714" s="168">
        <v>13.3</v>
      </c>
      <c r="N714" s="168">
        <v>15723</v>
      </c>
      <c r="O714" s="168">
        <v>21247</v>
      </c>
      <c r="P714" s="168">
        <v>22537</v>
      </c>
      <c r="Q714" s="168">
        <v>23116</v>
      </c>
      <c r="R714" s="168">
        <v>514</v>
      </c>
      <c r="S714" s="168">
        <v>61069</v>
      </c>
      <c r="T714" s="168">
        <v>129</v>
      </c>
      <c r="U714" s="168">
        <v>1898</v>
      </c>
      <c r="V714" s="168">
        <v>512</v>
      </c>
      <c r="W714" s="168">
        <v>11533</v>
      </c>
      <c r="X714" s="168">
        <v>1340</v>
      </c>
      <c r="Y714" s="168">
        <v>61069</v>
      </c>
      <c r="Z714" s="168">
        <v>1</v>
      </c>
      <c r="AA714" s="168">
        <v>20</v>
      </c>
      <c r="AB714" s="168">
        <v>66</v>
      </c>
      <c r="AC714" s="168">
        <v>5.62</v>
      </c>
      <c r="AD714" s="168">
        <v>14.09</v>
      </c>
      <c r="AE714" s="168">
        <v>20.69</v>
      </c>
      <c r="AF714" s="168">
        <v>1898</v>
      </c>
      <c r="AG714" s="168">
        <v>49165</v>
      </c>
      <c r="AH714" s="168">
        <v>13917</v>
      </c>
      <c r="AI714" s="168">
        <v>47079</v>
      </c>
      <c r="AJ714" s="168">
        <v>38915</v>
      </c>
      <c r="AK714" s="8"/>
      <c r="AL714" s="8"/>
      <c r="AM714" s="6">
        <f t="shared" si="151"/>
        <v>61069</v>
      </c>
      <c r="AN714" s="4">
        <f t="shared" si="150"/>
        <v>10</v>
      </c>
    </row>
    <row r="715" spans="1:40" x14ac:dyDescent="0.2">
      <c r="A715" s="12" t="str">
        <f t="shared" si="152"/>
        <v>2013-14OCTOBERRX9</v>
      </c>
      <c r="B715" s="12">
        <f>VLOOKUP(G715,'Selection Sheet'!$C$17:$E$33, 3, 0)</f>
        <v>3</v>
      </c>
      <c r="C715" s="57" t="s">
        <v>69</v>
      </c>
      <c r="D715" s="57" t="s">
        <v>129</v>
      </c>
      <c r="E715" s="57" t="s">
        <v>138</v>
      </c>
      <c r="F715" s="57" t="s">
        <v>25</v>
      </c>
      <c r="G715" s="57" t="s">
        <v>24</v>
      </c>
      <c r="H715" s="57" t="s">
        <v>23</v>
      </c>
      <c r="I715" s="168" t="s">
        <v>106</v>
      </c>
      <c r="J715" s="168" t="s">
        <v>106</v>
      </c>
      <c r="K715" s="168">
        <v>1039</v>
      </c>
      <c r="L715" s="168">
        <v>1505</v>
      </c>
      <c r="M715" s="168">
        <v>15.27</v>
      </c>
      <c r="N715" s="168">
        <v>13215</v>
      </c>
      <c r="O715" s="168">
        <v>19109</v>
      </c>
      <c r="P715" s="168">
        <v>19354</v>
      </c>
      <c r="Q715" s="168">
        <v>20588</v>
      </c>
      <c r="R715" s="168">
        <v>206</v>
      </c>
      <c r="S715" s="168">
        <v>67419</v>
      </c>
      <c r="T715" s="168">
        <v>145</v>
      </c>
      <c r="U715" s="168">
        <v>2231</v>
      </c>
      <c r="V715" s="168">
        <v>843</v>
      </c>
      <c r="W715" s="168">
        <v>15485</v>
      </c>
      <c r="X715" s="168">
        <v>110</v>
      </c>
      <c r="Y715" s="168">
        <v>67419</v>
      </c>
      <c r="Z715" s="168">
        <v>2</v>
      </c>
      <c r="AA715" s="168">
        <v>6</v>
      </c>
      <c r="AB715" s="168">
        <v>43</v>
      </c>
      <c r="AC715" s="168">
        <v>6.62</v>
      </c>
      <c r="AD715" s="168">
        <v>19.95</v>
      </c>
      <c r="AE715" s="168">
        <v>30.98</v>
      </c>
      <c r="AF715" s="168">
        <v>2231</v>
      </c>
      <c r="AG715" s="168">
        <v>51009</v>
      </c>
      <c r="AH715" s="168">
        <v>16114</v>
      </c>
      <c r="AI715" s="168">
        <v>48700</v>
      </c>
      <c r="AJ715" s="168">
        <v>33215</v>
      </c>
      <c r="AK715" s="8"/>
      <c r="AL715" s="8"/>
      <c r="AM715" s="6">
        <f t="shared" si="151"/>
        <v>67419</v>
      </c>
      <c r="AN715" s="4">
        <f t="shared" si="150"/>
        <v>10</v>
      </c>
    </row>
    <row r="716" spans="1:40" x14ac:dyDescent="0.2">
      <c r="A716" s="12" t="str">
        <f t="shared" si="152"/>
        <v>2013-14OCTOBERRYA</v>
      </c>
      <c r="B716" s="12">
        <f>VLOOKUP(G716,'Selection Sheet'!$C$17:$E$33, 3, 0)</f>
        <v>3</v>
      </c>
      <c r="C716" s="57" t="s">
        <v>69</v>
      </c>
      <c r="D716" s="57" t="s">
        <v>129</v>
      </c>
      <c r="E716" s="57" t="s">
        <v>138</v>
      </c>
      <c r="F716" s="57" t="s">
        <v>25</v>
      </c>
      <c r="G716" s="57" t="s">
        <v>52</v>
      </c>
      <c r="H716" s="57" t="s">
        <v>51</v>
      </c>
      <c r="I716" s="168" t="s">
        <v>106</v>
      </c>
      <c r="J716" s="168" t="s">
        <v>106</v>
      </c>
      <c r="K716" s="168">
        <v>499</v>
      </c>
      <c r="L716" s="168">
        <v>643</v>
      </c>
      <c r="M716" s="168">
        <v>12.9</v>
      </c>
      <c r="N716" s="168">
        <v>22562</v>
      </c>
      <c r="O716" s="168">
        <v>31022</v>
      </c>
      <c r="P716" s="168">
        <v>30732</v>
      </c>
      <c r="Q716" s="168">
        <v>31665</v>
      </c>
      <c r="R716" s="168">
        <v>473</v>
      </c>
      <c r="S716" s="168">
        <v>83073</v>
      </c>
      <c r="T716" s="168">
        <v>542</v>
      </c>
      <c r="U716" s="168">
        <v>4203</v>
      </c>
      <c r="V716" s="168">
        <v>1226</v>
      </c>
      <c r="W716" s="168">
        <v>23885</v>
      </c>
      <c r="X716" s="168">
        <v>0</v>
      </c>
      <c r="Y716" s="168">
        <v>83073</v>
      </c>
      <c r="Z716" s="168">
        <v>1</v>
      </c>
      <c r="AA716" s="168">
        <v>1</v>
      </c>
      <c r="AB716" s="168">
        <v>42</v>
      </c>
      <c r="AC716" s="168">
        <v>6.28</v>
      </c>
      <c r="AD716" s="168">
        <v>16.38</v>
      </c>
      <c r="AE716" s="168">
        <v>24.77</v>
      </c>
      <c r="AF716" s="168">
        <v>4203</v>
      </c>
      <c r="AG716" s="168">
        <v>63179</v>
      </c>
      <c r="AH716" s="168">
        <v>24141</v>
      </c>
      <c r="AI716" s="168">
        <v>64021</v>
      </c>
      <c r="AJ716" s="168">
        <v>44616</v>
      </c>
      <c r="AK716" s="8"/>
      <c r="AL716" s="8"/>
      <c r="AM716" s="6">
        <f t="shared" si="151"/>
        <v>0</v>
      </c>
      <c r="AN716" s="4">
        <f t="shared" si="150"/>
        <v>10</v>
      </c>
    </row>
    <row r="717" spans="1:40" x14ac:dyDescent="0.2">
      <c r="A717" s="12" t="str">
        <f t="shared" si="152"/>
        <v>2013-14OCTOBERRYC</v>
      </c>
      <c r="B717" s="12">
        <f>VLOOKUP(G717,'Selection Sheet'!$C$17:$E$33, 3, 0)</f>
        <v>3</v>
      </c>
      <c r="C717" s="57" t="s">
        <v>69</v>
      </c>
      <c r="D717" s="57" t="s">
        <v>129</v>
      </c>
      <c r="E717" s="57" t="s">
        <v>138</v>
      </c>
      <c r="F717" s="57" t="s">
        <v>25</v>
      </c>
      <c r="G717" s="57" t="s">
        <v>27</v>
      </c>
      <c r="H717" s="57" t="s">
        <v>26</v>
      </c>
      <c r="I717" s="168" t="s">
        <v>106</v>
      </c>
      <c r="J717" s="168" t="s">
        <v>106</v>
      </c>
      <c r="K717" s="168">
        <v>766</v>
      </c>
      <c r="L717" s="168">
        <v>1031</v>
      </c>
      <c r="M717" s="168">
        <v>13.58</v>
      </c>
      <c r="N717" s="168">
        <v>14322</v>
      </c>
      <c r="O717" s="168">
        <v>21000</v>
      </c>
      <c r="P717" s="168">
        <v>20260</v>
      </c>
      <c r="Q717" s="168">
        <v>21880</v>
      </c>
      <c r="R717" s="168">
        <v>565</v>
      </c>
      <c r="S717" s="168">
        <v>76764</v>
      </c>
      <c r="T717" s="168">
        <v>398</v>
      </c>
      <c r="U717" s="168">
        <v>3838</v>
      </c>
      <c r="V717" s="168">
        <v>1028</v>
      </c>
      <c r="W717" s="168">
        <v>19725</v>
      </c>
      <c r="X717" s="168">
        <v>42</v>
      </c>
      <c r="Y717" s="168">
        <v>76764</v>
      </c>
      <c r="Z717" s="168">
        <v>1</v>
      </c>
      <c r="AA717" s="168">
        <v>12</v>
      </c>
      <c r="AB717" s="168">
        <v>68</v>
      </c>
      <c r="AC717" s="168">
        <v>6.65</v>
      </c>
      <c r="AD717" s="168">
        <v>21.67</v>
      </c>
      <c r="AE717" s="168">
        <v>33.380000000000003</v>
      </c>
      <c r="AF717" s="168">
        <v>3838</v>
      </c>
      <c r="AG717" s="168">
        <v>50270</v>
      </c>
      <c r="AH717" s="168">
        <v>22697</v>
      </c>
      <c r="AI717" s="168">
        <v>51741</v>
      </c>
      <c r="AJ717" s="168">
        <v>35856</v>
      </c>
      <c r="AK717" s="8"/>
      <c r="AL717" s="8"/>
      <c r="AM717" s="6">
        <f t="shared" si="151"/>
        <v>76764</v>
      </c>
      <c r="AN717" s="4">
        <f t="shared" si="150"/>
        <v>10</v>
      </c>
    </row>
    <row r="718" spans="1:40" x14ac:dyDescent="0.2">
      <c r="A718" s="12" t="str">
        <f t="shared" si="152"/>
        <v>2013-14OCTOBERRYD</v>
      </c>
      <c r="B718" s="12">
        <f>VLOOKUP(G718,'Selection Sheet'!$C$17:$E$33, 3, 0)</f>
        <v>2</v>
      </c>
      <c r="C718" s="57" t="s">
        <v>69</v>
      </c>
      <c r="D718" s="57" t="s">
        <v>129</v>
      </c>
      <c r="E718" s="57" t="s">
        <v>135</v>
      </c>
      <c r="F718" s="57" t="s">
        <v>36</v>
      </c>
      <c r="G718" s="57" t="s">
        <v>48</v>
      </c>
      <c r="H718" s="57" t="s">
        <v>47</v>
      </c>
      <c r="I718" s="168" t="s">
        <v>106</v>
      </c>
      <c r="J718" s="168" t="s">
        <v>106</v>
      </c>
      <c r="K718" s="168">
        <v>368</v>
      </c>
      <c r="L718" s="168">
        <v>485</v>
      </c>
      <c r="M718" s="168">
        <v>13.8</v>
      </c>
      <c r="N718" s="168">
        <v>17012</v>
      </c>
      <c r="O718" s="168">
        <v>22153</v>
      </c>
      <c r="P718" s="168">
        <v>22158</v>
      </c>
      <c r="Q718" s="168">
        <v>22638</v>
      </c>
      <c r="R718" s="168">
        <v>2026</v>
      </c>
      <c r="S718" s="168">
        <v>47967</v>
      </c>
      <c r="T718" s="168">
        <v>703</v>
      </c>
      <c r="U718" s="168">
        <v>5893</v>
      </c>
      <c r="V718" s="168">
        <v>742</v>
      </c>
      <c r="W718" s="168">
        <v>17834</v>
      </c>
      <c r="X718" s="168">
        <v>0</v>
      </c>
      <c r="Y718" s="168">
        <v>47967</v>
      </c>
      <c r="Z718" s="168">
        <v>3</v>
      </c>
      <c r="AA718" s="168">
        <v>16</v>
      </c>
      <c r="AB718" s="168">
        <v>55</v>
      </c>
      <c r="AC718" s="168">
        <v>5.5</v>
      </c>
      <c r="AD718" s="168">
        <v>16.600000000000001</v>
      </c>
      <c r="AE718" s="168">
        <v>25.5</v>
      </c>
      <c r="AF718" s="168">
        <v>5893</v>
      </c>
      <c r="AG718" s="168">
        <v>53428</v>
      </c>
      <c r="AH718" s="168">
        <v>19794</v>
      </c>
      <c r="AI718" s="168">
        <v>47535</v>
      </c>
      <c r="AJ718" s="168">
        <v>36198</v>
      </c>
      <c r="AK718" s="8"/>
      <c r="AL718" s="8"/>
      <c r="AM718" s="6">
        <f t="shared" si="151"/>
        <v>0</v>
      </c>
      <c r="AN718" s="4">
        <f t="shared" si="150"/>
        <v>10</v>
      </c>
    </row>
    <row r="719" spans="1:40" x14ac:dyDescent="0.2">
      <c r="A719" s="12" t="str">
        <f t="shared" si="152"/>
        <v>2013-14OCTOBERRYE</v>
      </c>
      <c r="B719" s="12">
        <f>VLOOKUP(G719,'Selection Sheet'!$C$17:$E$33, 3, 0)</f>
        <v>2</v>
      </c>
      <c r="C719" s="57" t="s">
        <v>69</v>
      </c>
      <c r="D719" s="57" t="s">
        <v>129</v>
      </c>
      <c r="E719" s="57" t="s">
        <v>135</v>
      </c>
      <c r="F719" s="57" t="s">
        <v>36</v>
      </c>
      <c r="G719" s="57" t="s">
        <v>46</v>
      </c>
      <c r="H719" s="57" t="s">
        <v>45</v>
      </c>
      <c r="I719" s="168" t="s">
        <v>106</v>
      </c>
      <c r="J719" s="168" t="s">
        <v>106</v>
      </c>
      <c r="K719" s="168">
        <v>501</v>
      </c>
      <c r="L719" s="168">
        <v>633</v>
      </c>
      <c r="M719" s="168">
        <v>13.030000000000001</v>
      </c>
      <c r="N719" s="168">
        <v>8170</v>
      </c>
      <c r="O719" s="168">
        <v>10704</v>
      </c>
      <c r="P719" s="168">
        <v>10816</v>
      </c>
      <c r="Q719" s="168">
        <v>11331</v>
      </c>
      <c r="R719" s="168">
        <v>280</v>
      </c>
      <c r="S719" s="168">
        <v>35283</v>
      </c>
      <c r="T719" s="168">
        <v>350</v>
      </c>
      <c r="U719" s="168">
        <v>1708</v>
      </c>
      <c r="V719" s="168">
        <v>896</v>
      </c>
      <c r="W719" s="168">
        <v>14493</v>
      </c>
      <c r="X719" s="168">
        <v>730</v>
      </c>
      <c r="Y719" s="168">
        <v>35283</v>
      </c>
      <c r="Z719" s="168">
        <v>1</v>
      </c>
      <c r="AA719" s="168">
        <v>12</v>
      </c>
      <c r="AB719" s="168">
        <v>79</v>
      </c>
      <c r="AC719" s="168">
        <v>5.8500000000000005</v>
      </c>
      <c r="AD719" s="168">
        <v>18.43</v>
      </c>
      <c r="AE719" s="168">
        <v>32.22</v>
      </c>
      <c r="AF719" s="168">
        <v>1708</v>
      </c>
      <c r="AG719" s="168">
        <v>35283</v>
      </c>
      <c r="AH719" s="168">
        <v>14667</v>
      </c>
      <c r="AI719" s="168">
        <v>36463</v>
      </c>
      <c r="AJ719" s="168">
        <v>21834</v>
      </c>
      <c r="AK719" s="8"/>
      <c r="AL719" s="8"/>
      <c r="AM719" s="6">
        <f t="shared" si="151"/>
        <v>35283</v>
      </c>
      <c r="AN719" s="4">
        <f t="shared" si="150"/>
        <v>10</v>
      </c>
    </row>
    <row r="720" spans="1:40" x14ac:dyDescent="0.2">
      <c r="A720" s="12" t="str">
        <f t="shared" si="152"/>
        <v>2013-14OCTOBERRYF</v>
      </c>
      <c r="B720" s="12">
        <f>VLOOKUP(G720,'Selection Sheet'!$C$17:$E$33, 3, 0)</f>
        <v>2</v>
      </c>
      <c r="C720" s="57" t="s">
        <v>69</v>
      </c>
      <c r="D720" s="57" t="s">
        <v>129</v>
      </c>
      <c r="E720" s="57" t="s">
        <v>135</v>
      </c>
      <c r="F720" s="57" t="s">
        <v>36</v>
      </c>
      <c r="G720" s="57" t="s">
        <v>50</v>
      </c>
      <c r="H720" s="57" t="s">
        <v>49</v>
      </c>
      <c r="I720" s="168" t="s">
        <v>106</v>
      </c>
      <c r="J720" s="168" t="s">
        <v>106</v>
      </c>
      <c r="K720" s="168">
        <v>705</v>
      </c>
      <c r="L720" s="168">
        <v>1039</v>
      </c>
      <c r="M720" s="168">
        <v>14.9</v>
      </c>
      <c r="N720" s="168">
        <v>19165</v>
      </c>
      <c r="O720" s="168">
        <v>24824</v>
      </c>
      <c r="P720" s="168">
        <v>24764</v>
      </c>
      <c r="Q720" s="168">
        <v>25814</v>
      </c>
      <c r="R720" s="168">
        <v>396</v>
      </c>
      <c r="S720" s="168">
        <v>67953</v>
      </c>
      <c r="T720" s="168">
        <v>365</v>
      </c>
      <c r="U720" s="168">
        <v>3021</v>
      </c>
      <c r="V720" s="168">
        <v>1206</v>
      </c>
      <c r="W720" s="168">
        <v>22842</v>
      </c>
      <c r="X720" s="168">
        <v>0</v>
      </c>
      <c r="Y720" s="168">
        <v>67953</v>
      </c>
      <c r="Z720" s="168">
        <v>2</v>
      </c>
      <c r="AA720" s="168">
        <v>10</v>
      </c>
      <c r="AB720" s="168">
        <v>44</v>
      </c>
      <c r="AC720" s="168">
        <v>5.2</v>
      </c>
      <c r="AD720" s="168">
        <v>17.900000000000002</v>
      </c>
      <c r="AE720" s="168">
        <v>29.900000000000002</v>
      </c>
      <c r="AF720" s="168">
        <v>3021</v>
      </c>
      <c r="AG720" s="168">
        <v>47139</v>
      </c>
      <c r="AH720" s="168">
        <v>22887</v>
      </c>
      <c r="AI720" s="168">
        <v>44628</v>
      </c>
      <c r="AJ720" s="168">
        <v>37366</v>
      </c>
      <c r="AK720" s="8"/>
      <c r="AL720" s="8"/>
      <c r="AM720" s="6">
        <f t="shared" si="151"/>
        <v>0</v>
      </c>
      <c r="AN720" s="4">
        <f t="shared" si="150"/>
        <v>10</v>
      </c>
    </row>
    <row r="721" spans="1:40" x14ac:dyDescent="0.2">
      <c r="A721" s="12" t="str">
        <f t="shared" si="152"/>
        <v>2013-14SEPTEMBERR1F</v>
      </c>
      <c r="B721" s="12">
        <f>VLOOKUP(G721,'Selection Sheet'!$C$17:$E$33, 3, 0)</f>
        <v>2</v>
      </c>
      <c r="C721" s="167" t="s">
        <v>69</v>
      </c>
      <c r="D721" s="167" t="s">
        <v>128</v>
      </c>
      <c r="E721" s="167" t="s">
        <v>135</v>
      </c>
      <c r="F721" s="167" t="s">
        <v>36</v>
      </c>
      <c r="G721" s="167" t="s">
        <v>35</v>
      </c>
      <c r="H721" s="167" t="s">
        <v>34</v>
      </c>
      <c r="I721" s="168" t="s">
        <v>106</v>
      </c>
      <c r="J721" s="168" t="s">
        <v>106</v>
      </c>
      <c r="K721" s="168">
        <v>9</v>
      </c>
      <c r="L721" s="168">
        <v>10</v>
      </c>
      <c r="M721" s="168">
        <v>8.5</v>
      </c>
      <c r="N721" s="168">
        <v>413</v>
      </c>
      <c r="O721" s="168">
        <v>541</v>
      </c>
      <c r="P721" s="168">
        <v>531</v>
      </c>
      <c r="Q721" s="168">
        <v>551</v>
      </c>
      <c r="R721" s="168">
        <v>25</v>
      </c>
      <c r="S721" s="168">
        <v>1901</v>
      </c>
      <c r="T721" s="168">
        <v>7</v>
      </c>
      <c r="U721" s="168">
        <v>128</v>
      </c>
      <c r="V721" s="168">
        <v>13</v>
      </c>
      <c r="W721" s="168">
        <v>462</v>
      </c>
      <c r="X721" s="168">
        <v>12</v>
      </c>
      <c r="Y721" s="168">
        <v>1901</v>
      </c>
      <c r="Z721" s="168">
        <v>1</v>
      </c>
      <c r="AA721" s="168">
        <v>1</v>
      </c>
      <c r="AB721" s="168">
        <v>11</v>
      </c>
      <c r="AC721" s="168">
        <v>5.57</v>
      </c>
      <c r="AD721" s="168">
        <v>18.41</v>
      </c>
      <c r="AE721" s="168">
        <v>37.950000000000003</v>
      </c>
      <c r="AF721" s="168">
        <v>128</v>
      </c>
      <c r="AG721" s="168">
        <v>1697</v>
      </c>
      <c r="AH721" s="168">
        <v>711</v>
      </c>
      <c r="AI721" s="168">
        <v>1569</v>
      </c>
      <c r="AJ721" s="168">
        <v>1106</v>
      </c>
      <c r="AK721" s="8"/>
      <c r="AL721" s="8"/>
      <c r="AM721" s="6">
        <f t="shared" si="151"/>
        <v>1901</v>
      </c>
      <c r="AN721" s="4">
        <f t="shared" si="150"/>
        <v>9</v>
      </c>
    </row>
    <row r="722" spans="1:40" x14ac:dyDescent="0.2">
      <c r="A722" s="12" t="str">
        <f t="shared" si="152"/>
        <v>2013-14SEPTEMBERRRU</v>
      </c>
      <c r="B722" s="12">
        <f>VLOOKUP(G722,'Selection Sheet'!$C$17:$E$33, 3, 0)</f>
        <v>4</v>
      </c>
      <c r="C722" s="167" t="s">
        <v>69</v>
      </c>
      <c r="D722" s="167" t="s">
        <v>128</v>
      </c>
      <c r="E722" s="167" t="s">
        <v>136</v>
      </c>
      <c r="F722" s="167" t="s">
        <v>39</v>
      </c>
      <c r="G722" s="167" t="s">
        <v>38</v>
      </c>
      <c r="H722" s="167" t="s">
        <v>37</v>
      </c>
      <c r="I722" s="168" t="s">
        <v>106</v>
      </c>
      <c r="J722" s="168" t="s">
        <v>106</v>
      </c>
      <c r="K722" s="168">
        <v>780</v>
      </c>
      <c r="L722" s="168">
        <v>1076</v>
      </c>
      <c r="M722" s="168">
        <v>16.100000000000001</v>
      </c>
      <c r="N722" s="168">
        <v>25275</v>
      </c>
      <c r="O722" s="168">
        <v>35531</v>
      </c>
      <c r="P722" s="168">
        <v>35392</v>
      </c>
      <c r="Q722" s="168">
        <v>36390</v>
      </c>
      <c r="R722" s="168">
        <v>18</v>
      </c>
      <c r="S722" s="168">
        <v>133061</v>
      </c>
      <c r="T722" s="168">
        <v>83</v>
      </c>
      <c r="U722" s="168">
        <v>3998</v>
      </c>
      <c r="V722" s="168">
        <v>986</v>
      </c>
      <c r="W722" s="168">
        <v>14908</v>
      </c>
      <c r="X722" s="168">
        <v>2980</v>
      </c>
      <c r="Y722" s="168">
        <v>133061</v>
      </c>
      <c r="Z722" s="168">
        <v>0</v>
      </c>
      <c r="AA722" s="168">
        <v>1</v>
      </c>
      <c r="AB722" s="168">
        <v>12</v>
      </c>
      <c r="AC722" s="168">
        <v>6.3</v>
      </c>
      <c r="AD722" s="168">
        <v>15.8</v>
      </c>
      <c r="AE722" s="168">
        <v>26</v>
      </c>
      <c r="AF722" s="168">
        <v>3998</v>
      </c>
      <c r="AG722" s="168">
        <v>89582</v>
      </c>
      <c r="AH722" s="168">
        <v>26782</v>
      </c>
      <c r="AI722" s="168">
        <v>85584</v>
      </c>
      <c r="AJ722" s="168">
        <v>65410</v>
      </c>
      <c r="AK722" s="8"/>
      <c r="AL722" s="8"/>
      <c r="AM722" s="6">
        <f t="shared" si="151"/>
        <v>133061</v>
      </c>
      <c r="AN722" s="4">
        <f t="shared" si="150"/>
        <v>9</v>
      </c>
    </row>
    <row r="723" spans="1:40" x14ac:dyDescent="0.2">
      <c r="A723" s="12" t="str">
        <f t="shared" si="152"/>
        <v>2013-14SEPTEMBERRX6</v>
      </c>
      <c r="B723" s="12">
        <f>VLOOKUP(G723,'Selection Sheet'!$C$17:$E$33, 3, 0)</f>
        <v>1</v>
      </c>
      <c r="C723" s="167" t="s">
        <v>69</v>
      </c>
      <c r="D723" s="167" t="s">
        <v>128</v>
      </c>
      <c r="E723" s="167" t="s">
        <v>137</v>
      </c>
      <c r="F723" s="167" t="s">
        <v>42</v>
      </c>
      <c r="G723" s="167" t="s">
        <v>41</v>
      </c>
      <c r="H723" s="167" t="s">
        <v>40</v>
      </c>
      <c r="I723" s="168" t="s">
        <v>106</v>
      </c>
      <c r="J723" s="168" t="s">
        <v>106</v>
      </c>
      <c r="K723" s="168">
        <v>232</v>
      </c>
      <c r="L723" s="168">
        <v>288</v>
      </c>
      <c r="M723" s="168">
        <v>12.5</v>
      </c>
      <c r="N723" s="168">
        <v>10649</v>
      </c>
      <c r="O723" s="168">
        <v>13185</v>
      </c>
      <c r="P723" s="168">
        <v>13087</v>
      </c>
      <c r="Q723" s="168">
        <v>13392</v>
      </c>
      <c r="R723" s="168">
        <v>852</v>
      </c>
      <c r="S723" s="168">
        <v>36453</v>
      </c>
      <c r="T723" s="168">
        <v>150</v>
      </c>
      <c r="U723" s="168">
        <v>922</v>
      </c>
      <c r="V723" s="168">
        <v>210</v>
      </c>
      <c r="W723" s="168">
        <v>4956</v>
      </c>
      <c r="X723" s="168">
        <v>0</v>
      </c>
      <c r="Y723" s="168">
        <v>36453</v>
      </c>
      <c r="Z723" s="168">
        <v>1</v>
      </c>
      <c r="AA723" s="168">
        <v>42</v>
      </c>
      <c r="AB723" s="168">
        <v>42</v>
      </c>
      <c r="AC723" s="168">
        <v>5.8</v>
      </c>
      <c r="AD723" s="168">
        <v>16.260000000000002</v>
      </c>
      <c r="AE723" s="168">
        <v>24.35</v>
      </c>
      <c r="AF723" s="168">
        <v>922</v>
      </c>
      <c r="AG723" s="168">
        <v>21847</v>
      </c>
      <c r="AH723" s="168">
        <v>8384</v>
      </c>
      <c r="AI723" s="168">
        <v>26952</v>
      </c>
      <c r="AJ723" s="168">
        <v>19764</v>
      </c>
      <c r="AK723" s="8"/>
      <c r="AL723" s="8"/>
      <c r="AM723" s="6">
        <f t="shared" si="151"/>
        <v>0</v>
      </c>
      <c r="AN723" s="4">
        <f t="shared" si="150"/>
        <v>9</v>
      </c>
    </row>
    <row r="724" spans="1:40" x14ac:dyDescent="0.2">
      <c r="A724" s="12" t="str">
        <f t="shared" si="152"/>
        <v>2013-14SEPTEMBERRX7</v>
      </c>
      <c r="B724" s="12">
        <f>VLOOKUP(G724,'Selection Sheet'!$C$17:$E$33, 3, 0)</f>
        <v>1</v>
      </c>
      <c r="C724" s="167" t="s">
        <v>69</v>
      </c>
      <c r="D724" s="167" t="s">
        <v>128</v>
      </c>
      <c r="E724" s="167" t="s">
        <v>137</v>
      </c>
      <c r="F724" s="167" t="s">
        <v>42</v>
      </c>
      <c r="G724" s="167" t="s">
        <v>44</v>
      </c>
      <c r="H724" s="167" t="s">
        <v>43</v>
      </c>
      <c r="I724" s="168" t="s">
        <v>106</v>
      </c>
      <c r="J724" s="168" t="s">
        <v>106</v>
      </c>
      <c r="K724" s="168">
        <v>1649</v>
      </c>
      <c r="L724" s="168">
        <v>2292</v>
      </c>
      <c r="M724" s="168">
        <v>15.05</v>
      </c>
      <c r="N724" s="168">
        <v>21608</v>
      </c>
      <c r="O724" s="168">
        <v>28606</v>
      </c>
      <c r="P724" s="168">
        <v>29222</v>
      </c>
      <c r="Q724" s="168">
        <v>30839</v>
      </c>
      <c r="R724" s="168">
        <v>2229</v>
      </c>
      <c r="S724" s="168">
        <v>101623</v>
      </c>
      <c r="T724" s="168">
        <v>99</v>
      </c>
      <c r="U724" s="168">
        <v>1248</v>
      </c>
      <c r="V724" s="168">
        <v>786</v>
      </c>
      <c r="W724" s="168">
        <v>12995</v>
      </c>
      <c r="X724" s="168">
        <v>0</v>
      </c>
      <c r="Y724" s="168">
        <v>101623</v>
      </c>
      <c r="Z724" s="168">
        <v>1</v>
      </c>
      <c r="AA724" s="168">
        <v>7</v>
      </c>
      <c r="AB724" s="168">
        <v>41</v>
      </c>
      <c r="AC724" s="168">
        <v>6.05</v>
      </c>
      <c r="AD724" s="168">
        <v>19.82</v>
      </c>
      <c r="AE724" s="168">
        <v>46.5</v>
      </c>
      <c r="AF724" s="168">
        <v>1248</v>
      </c>
      <c r="AG724" s="168">
        <v>64220</v>
      </c>
      <c r="AH724" s="168">
        <v>16826</v>
      </c>
      <c r="AI724" s="168">
        <v>67127</v>
      </c>
      <c r="AJ724" s="168">
        <v>58482</v>
      </c>
      <c r="AK724" s="8"/>
      <c r="AL724" s="8"/>
      <c r="AM724" s="6">
        <f t="shared" si="151"/>
        <v>0</v>
      </c>
      <c r="AN724" s="4">
        <f t="shared" si="150"/>
        <v>9</v>
      </c>
    </row>
    <row r="725" spans="1:40" x14ac:dyDescent="0.2">
      <c r="A725" s="12" t="str">
        <f t="shared" si="152"/>
        <v>2013-14SEPTEMBERRX8</v>
      </c>
      <c r="B725" s="12">
        <f>VLOOKUP(G725,'Selection Sheet'!$C$17:$E$33, 3, 0)</f>
        <v>1</v>
      </c>
      <c r="C725" s="167" t="s">
        <v>69</v>
      </c>
      <c r="D725" s="167" t="s">
        <v>128</v>
      </c>
      <c r="E725" s="167" t="s">
        <v>137</v>
      </c>
      <c r="F725" s="167" t="s">
        <v>42</v>
      </c>
      <c r="G725" s="167" t="s">
        <v>54</v>
      </c>
      <c r="H725" s="167" t="s">
        <v>53</v>
      </c>
      <c r="I725" s="168" t="s">
        <v>106</v>
      </c>
      <c r="J725" s="168" t="s">
        <v>106</v>
      </c>
      <c r="K725" s="168">
        <v>1684</v>
      </c>
      <c r="L725" s="168">
        <v>2063</v>
      </c>
      <c r="M725" s="168">
        <v>12.39</v>
      </c>
      <c r="N725" s="168">
        <v>14520</v>
      </c>
      <c r="O725" s="168">
        <v>19507</v>
      </c>
      <c r="P725" s="168">
        <v>20912</v>
      </c>
      <c r="Q725" s="168">
        <v>21506</v>
      </c>
      <c r="R725" s="168">
        <v>437</v>
      </c>
      <c r="S725" s="168">
        <v>57006</v>
      </c>
      <c r="T725" s="168">
        <v>126</v>
      </c>
      <c r="U725" s="168">
        <v>1952</v>
      </c>
      <c r="V725" s="168">
        <v>489</v>
      </c>
      <c r="W725" s="168">
        <v>10964</v>
      </c>
      <c r="X725" s="168">
        <v>1086</v>
      </c>
      <c r="Y725" s="168">
        <v>57006</v>
      </c>
      <c r="Z725" s="168">
        <v>1</v>
      </c>
      <c r="AA725" s="168">
        <v>21</v>
      </c>
      <c r="AB725" s="168">
        <v>72</v>
      </c>
      <c r="AC725" s="168">
        <v>5.5200000000000005</v>
      </c>
      <c r="AD725" s="168">
        <v>13.97</v>
      </c>
      <c r="AE725" s="168">
        <v>20.97</v>
      </c>
      <c r="AF725" s="168">
        <v>1952</v>
      </c>
      <c r="AG725" s="168">
        <v>46624</v>
      </c>
      <c r="AH725" s="168">
        <v>13390</v>
      </c>
      <c r="AI725" s="168">
        <v>44491</v>
      </c>
      <c r="AJ725" s="168">
        <v>36835</v>
      </c>
      <c r="AK725" s="8"/>
      <c r="AL725" s="8"/>
      <c r="AM725" s="6">
        <f t="shared" si="151"/>
        <v>57006</v>
      </c>
      <c r="AN725" s="4">
        <f t="shared" si="150"/>
        <v>9</v>
      </c>
    </row>
    <row r="726" spans="1:40" x14ac:dyDescent="0.2">
      <c r="A726" s="12" t="str">
        <f t="shared" si="152"/>
        <v>2013-14SEPTEMBERRX9</v>
      </c>
      <c r="B726" s="12">
        <f>VLOOKUP(G726,'Selection Sheet'!$C$17:$E$33, 3, 0)</f>
        <v>3</v>
      </c>
      <c r="C726" s="167" t="s">
        <v>69</v>
      </c>
      <c r="D726" s="167" t="s">
        <v>128</v>
      </c>
      <c r="E726" s="167" t="s">
        <v>138</v>
      </c>
      <c r="F726" s="167" t="s">
        <v>25</v>
      </c>
      <c r="G726" s="167" t="s">
        <v>24</v>
      </c>
      <c r="H726" s="167" t="s">
        <v>23</v>
      </c>
      <c r="I726" s="168" t="s">
        <v>106</v>
      </c>
      <c r="J726" s="168" t="s">
        <v>106</v>
      </c>
      <c r="K726" s="168">
        <v>1011</v>
      </c>
      <c r="L726" s="168">
        <v>1469</v>
      </c>
      <c r="M726" s="168">
        <v>14.22</v>
      </c>
      <c r="N726" s="168">
        <v>12275</v>
      </c>
      <c r="O726" s="168">
        <v>17815</v>
      </c>
      <c r="P726" s="168">
        <v>17899</v>
      </c>
      <c r="Q726" s="168">
        <v>19258</v>
      </c>
      <c r="R726" s="168">
        <v>272</v>
      </c>
      <c r="S726" s="168">
        <v>65655</v>
      </c>
      <c r="T726" s="168">
        <v>121</v>
      </c>
      <c r="U726" s="168">
        <v>2147</v>
      </c>
      <c r="V726" s="168">
        <v>811</v>
      </c>
      <c r="W726" s="168">
        <v>14826</v>
      </c>
      <c r="X726" s="168">
        <v>73</v>
      </c>
      <c r="Y726" s="168">
        <v>65655</v>
      </c>
      <c r="Z726" s="168">
        <v>2</v>
      </c>
      <c r="AA726" s="168">
        <v>7</v>
      </c>
      <c r="AB726" s="168">
        <v>49</v>
      </c>
      <c r="AC726" s="168">
        <v>6.68</v>
      </c>
      <c r="AD726" s="168">
        <v>20.88</v>
      </c>
      <c r="AE726" s="168">
        <v>33.08</v>
      </c>
      <c r="AF726" s="168">
        <v>2147</v>
      </c>
      <c r="AG726" s="168">
        <v>48640</v>
      </c>
      <c r="AH726" s="168">
        <v>15401</v>
      </c>
      <c r="AI726" s="168">
        <v>46418</v>
      </c>
      <c r="AJ726" s="168">
        <v>31592</v>
      </c>
      <c r="AK726" s="8"/>
      <c r="AL726" s="8"/>
      <c r="AM726" s="6">
        <f t="shared" si="151"/>
        <v>65655</v>
      </c>
      <c r="AN726" s="4">
        <f t="shared" si="150"/>
        <v>9</v>
      </c>
    </row>
    <row r="727" spans="1:40" x14ac:dyDescent="0.2">
      <c r="A727" s="12" t="str">
        <f t="shared" si="152"/>
        <v>2013-14SEPTEMBERRYA</v>
      </c>
      <c r="B727" s="12">
        <f>VLOOKUP(G727,'Selection Sheet'!$C$17:$E$33, 3, 0)</f>
        <v>3</v>
      </c>
      <c r="C727" s="167" t="s">
        <v>69</v>
      </c>
      <c r="D727" s="167" t="s">
        <v>128</v>
      </c>
      <c r="E727" s="167" t="s">
        <v>138</v>
      </c>
      <c r="F727" s="167" t="s">
        <v>25</v>
      </c>
      <c r="G727" s="167" t="s">
        <v>52</v>
      </c>
      <c r="H727" s="167" t="s">
        <v>51</v>
      </c>
      <c r="I727" s="168" t="s">
        <v>106</v>
      </c>
      <c r="J727" s="168" t="s">
        <v>106</v>
      </c>
      <c r="K727" s="168">
        <v>470</v>
      </c>
      <c r="L727" s="168">
        <v>571</v>
      </c>
      <c r="M727" s="168">
        <v>11.48</v>
      </c>
      <c r="N727" s="168">
        <v>21238</v>
      </c>
      <c r="O727" s="168">
        <v>28796</v>
      </c>
      <c r="P727" s="168">
        <v>28532</v>
      </c>
      <c r="Q727" s="168">
        <v>29367</v>
      </c>
      <c r="R727" s="168">
        <v>472</v>
      </c>
      <c r="S727" s="168">
        <v>77224</v>
      </c>
      <c r="T727" s="168">
        <v>525</v>
      </c>
      <c r="U727" s="168">
        <v>4034</v>
      </c>
      <c r="V727" s="168">
        <v>1156</v>
      </c>
      <c r="W727" s="168">
        <v>22533</v>
      </c>
      <c r="X727" s="168">
        <v>0</v>
      </c>
      <c r="Y727" s="168">
        <v>77224</v>
      </c>
      <c r="Z727" s="168">
        <v>1</v>
      </c>
      <c r="AA727" s="168">
        <v>1</v>
      </c>
      <c r="AB727" s="168">
        <v>41</v>
      </c>
      <c r="AC727" s="168">
        <v>6.17</v>
      </c>
      <c r="AD727" s="168">
        <v>16.3</v>
      </c>
      <c r="AE727" s="168">
        <v>24.6</v>
      </c>
      <c r="AF727" s="168">
        <v>4034</v>
      </c>
      <c r="AG727" s="168">
        <v>59830</v>
      </c>
      <c r="AH727" s="168">
        <v>22742</v>
      </c>
      <c r="AI727" s="168">
        <v>60028</v>
      </c>
      <c r="AJ727" s="168">
        <v>41915</v>
      </c>
      <c r="AK727" s="8"/>
      <c r="AL727" s="8"/>
      <c r="AM727" s="6">
        <f t="shared" si="151"/>
        <v>0</v>
      </c>
      <c r="AN727" s="4">
        <f t="shared" si="150"/>
        <v>9</v>
      </c>
    </row>
    <row r="728" spans="1:40" x14ac:dyDescent="0.2">
      <c r="A728" s="12" t="str">
        <f t="shared" si="152"/>
        <v>2013-14SEPTEMBERRYC</v>
      </c>
      <c r="B728" s="12">
        <f>VLOOKUP(G728,'Selection Sheet'!$C$17:$E$33, 3, 0)</f>
        <v>3</v>
      </c>
      <c r="C728" s="167" t="s">
        <v>69</v>
      </c>
      <c r="D728" s="167" t="s">
        <v>128</v>
      </c>
      <c r="E728" s="167" t="s">
        <v>138</v>
      </c>
      <c r="F728" s="167" t="s">
        <v>25</v>
      </c>
      <c r="G728" s="167" t="s">
        <v>27</v>
      </c>
      <c r="H728" s="167" t="s">
        <v>26</v>
      </c>
      <c r="I728" s="168" t="s">
        <v>106</v>
      </c>
      <c r="J728" s="168" t="s">
        <v>106</v>
      </c>
      <c r="K728" s="168">
        <v>723</v>
      </c>
      <c r="L728" s="168">
        <v>959</v>
      </c>
      <c r="M728" s="168">
        <v>14.97</v>
      </c>
      <c r="N728" s="168">
        <v>13748</v>
      </c>
      <c r="O728" s="168">
        <v>19573</v>
      </c>
      <c r="P728" s="168">
        <v>18956</v>
      </c>
      <c r="Q728" s="168">
        <v>20397</v>
      </c>
      <c r="R728" s="168">
        <v>495</v>
      </c>
      <c r="S728" s="168">
        <v>71489</v>
      </c>
      <c r="T728" s="168">
        <v>370</v>
      </c>
      <c r="U728" s="168">
        <v>3692</v>
      </c>
      <c r="V728" s="168">
        <v>1002</v>
      </c>
      <c r="W728" s="168">
        <v>18313</v>
      </c>
      <c r="X728" s="168">
        <v>33</v>
      </c>
      <c r="Y728" s="168">
        <v>71489</v>
      </c>
      <c r="Z728" s="168">
        <v>1</v>
      </c>
      <c r="AA728" s="168">
        <v>11</v>
      </c>
      <c r="AB728" s="168">
        <v>68</v>
      </c>
      <c r="AC728" s="168">
        <v>6.48</v>
      </c>
      <c r="AD728" s="168">
        <v>21.5</v>
      </c>
      <c r="AE728" s="168">
        <v>34.520000000000003</v>
      </c>
      <c r="AF728" s="168">
        <v>3692</v>
      </c>
      <c r="AG728" s="168">
        <v>47247</v>
      </c>
      <c r="AH728" s="168">
        <v>21244</v>
      </c>
      <c r="AI728" s="168">
        <v>48723</v>
      </c>
      <c r="AJ728" s="168">
        <v>33715</v>
      </c>
      <c r="AK728" s="8"/>
      <c r="AL728" s="8"/>
      <c r="AM728" s="6">
        <f t="shared" si="151"/>
        <v>71489</v>
      </c>
      <c r="AN728" s="4">
        <f t="shared" si="150"/>
        <v>9</v>
      </c>
    </row>
    <row r="729" spans="1:40" x14ac:dyDescent="0.2">
      <c r="A729" s="12" t="str">
        <f t="shared" si="152"/>
        <v>2013-14SEPTEMBERRYD</v>
      </c>
      <c r="B729" s="12">
        <f>VLOOKUP(G729,'Selection Sheet'!$C$17:$E$33, 3, 0)</f>
        <v>2</v>
      </c>
      <c r="C729" s="167" t="s">
        <v>69</v>
      </c>
      <c r="D729" s="167" t="s">
        <v>128</v>
      </c>
      <c r="E729" s="167" t="s">
        <v>135</v>
      </c>
      <c r="F729" s="167" t="s">
        <v>36</v>
      </c>
      <c r="G729" s="167" t="s">
        <v>48</v>
      </c>
      <c r="H729" s="167" t="s">
        <v>47</v>
      </c>
      <c r="I729" s="168" t="s">
        <v>106</v>
      </c>
      <c r="J729" s="168" t="s">
        <v>106</v>
      </c>
      <c r="K729" s="168">
        <v>340</v>
      </c>
      <c r="L729" s="168">
        <v>444</v>
      </c>
      <c r="M729" s="168">
        <v>13.6</v>
      </c>
      <c r="N729" s="168">
        <v>14836</v>
      </c>
      <c r="O729" s="168">
        <v>20295</v>
      </c>
      <c r="P729" s="168">
        <v>20129</v>
      </c>
      <c r="Q729" s="168">
        <v>20739</v>
      </c>
      <c r="R729" s="168">
        <v>1875</v>
      </c>
      <c r="S729" s="168">
        <v>47153</v>
      </c>
      <c r="T729" s="168">
        <v>647</v>
      </c>
      <c r="U729" s="168">
        <v>6170</v>
      </c>
      <c r="V729" s="168">
        <v>871</v>
      </c>
      <c r="W729" s="168">
        <v>17459</v>
      </c>
      <c r="X729" s="168">
        <v>0</v>
      </c>
      <c r="Y729" s="168">
        <v>47153</v>
      </c>
      <c r="Z729" s="168">
        <v>3</v>
      </c>
      <c r="AA729" s="168">
        <v>24</v>
      </c>
      <c r="AB729" s="168">
        <v>65</v>
      </c>
      <c r="AC729" s="168">
        <v>5.8500000000000005</v>
      </c>
      <c r="AD729" s="168">
        <v>17.87</v>
      </c>
      <c r="AE729" s="168">
        <v>26.72</v>
      </c>
      <c r="AF729" s="168">
        <v>6170</v>
      </c>
      <c r="AG729" s="168">
        <v>51812</v>
      </c>
      <c r="AH729" s="168">
        <v>19270</v>
      </c>
      <c r="AI729" s="168">
        <v>45642</v>
      </c>
      <c r="AJ729" s="168">
        <v>33997</v>
      </c>
      <c r="AK729" s="8"/>
      <c r="AL729" s="8"/>
      <c r="AM729" s="6">
        <f t="shared" si="151"/>
        <v>0</v>
      </c>
      <c r="AN729" s="4">
        <f t="shared" si="150"/>
        <v>9</v>
      </c>
    </row>
    <row r="730" spans="1:40" x14ac:dyDescent="0.2">
      <c r="A730" s="12" t="str">
        <f t="shared" si="152"/>
        <v>2013-14SEPTEMBERRYE</v>
      </c>
      <c r="B730" s="12">
        <f>VLOOKUP(G730,'Selection Sheet'!$C$17:$E$33, 3, 0)</f>
        <v>2</v>
      </c>
      <c r="C730" s="167" t="s">
        <v>69</v>
      </c>
      <c r="D730" s="167" t="s">
        <v>128</v>
      </c>
      <c r="E730" s="167" t="s">
        <v>135</v>
      </c>
      <c r="F730" s="167" t="s">
        <v>36</v>
      </c>
      <c r="G730" s="167" t="s">
        <v>46</v>
      </c>
      <c r="H730" s="167" t="s">
        <v>45</v>
      </c>
      <c r="I730" s="168" t="s">
        <v>106</v>
      </c>
      <c r="J730" s="168" t="s">
        <v>106</v>
      </c>
      <c r="K730" s="168">
        <v>497</v>
      </c>
      <c r="L730" s="168">
        <v>624</v>
      </c>
      <c r="M730" s="168">
        <v>13.22</v>
      </c>
      <c r="N730" s="168">
        <v>7632</v>
      </c>
      <c r="O730" s="168">
        <v>9766</v>
      </c>
      <c r="P730" s="168">
        <v>9987</v>
      </c>
      <c r="Q730" s="168">
        <v>10387</v>
      </c>
      <c r="R730" s="168">
        <v>235</v>
      </c>
      <c r="S730" s="168">
        <v>33253</v>
      </c>
      <c r="T730" s="168">
        <v>396</v>
      </c>
      <c r="U730" s="168">
        <v>1721</v>
      </c>
      <c r="V730" s="168">
        <v>907</v>
      </c>
      <c r="W730" s="168">
        <v>13746</v>
      </c>
      <c r="X730" s="168">
        <v>651</v>
      </c>
      <c r="Y730" s="168">
        <v>33253</v>
      </c>
      <c r="Z730" s="168">
        <v>1</v>
      </c>
      <c r="AA730" s="168">
        <v>19</v>
      </c>
      <c r="AB730" s="168">
        <v>81</v>
      </c>
      <c r="AC730" s="168">
        <v>5.62</v>
      </c>
      <c r="AD730" s="168">
        <v>17.350000000000001</v>
      </c>
      <c r="AE730" s="168">
        <v>31.01</v>
      </c>
      <c r="AF730" s="168">
        <v>1721</v>
      </c>
      <c r="AG730" s="168">
        <v>35863</v>
      </c>
      <c r="AH730" s="168">
        <v>13937</v>
      </c>
      <c r="AI730" s="168">
        <v>34142</v>
      </c>
      <c r="AJ730" s="168">
        <v>20289</v>
      </c>
      <c r="AK730" s="8"/>
      <c r="AL730" s="8"/>
      <c r="AM730" s="6">
        <f t="shared" si="151"/>
        <v>33253</v>
      </c>
      <c r="AN730" s="4">
        <f t="shared" si="150"/>
        <v>9</v>
      </c>
    </row>
    <row r="731" spans="1:40" x14ac:dyDescent="0.2">
      <c r="A731" s="12" t="str">
        <f t="shared" si="152"/>
        <v>2013-14SEPTEMBERRYF</v>
      </c>
      <c r="B731" s="12">
        <f>VLOOKUP(G731,'Selection Sheet'!$C$17:$E$33, 3, 0)</f>
        <v>2</v>
      </c>
      <c r="C731" s="167" t="s">
        <v>69</v>
      </c>
      <c r="D731" s="167" t="s">
        <v>128</v>
      </c>
      <c r="E731" s="167" t="s">
        <v>135</v>
      </c>
      <c r="F731" s="167" t="s">
        <v>36</v>
      </c>
      <c r="G731" s="167" t="s">
        <v>50</v>
      </c>
      <c r="H731" s="167" t="s">
        <v>49</v>
      </c>
      <c r="I731" s="168" t="s">
        <v>106</v>
      </c>
      <c r="J731" s="168" t="s">
        <v>106</v>
      </c>
      <c r="K731" s="168">
        <v>629</v>
      </c>
      <c r="L731" s="168">
        <v>883</v>
      </c>
      <c r="M731" s="168">
        <v>15.8</v>
      </c>
      <c r="N731" s="168">
        <v>17907</v>
      </c>
      <c r="O731" s="168">
        <v>23313</v>
      </c>
      <c r="P731" s="168">
        <v>23099</v>
      </c>
      <c r="Q731" s="168">
        <v>24137</v>
      </c>
      <c r="R731" s="168">
        <v>538</v>
      </c>
      <c r="S731" s="168">
        <v>68595</v>
      </c>
      <c r="T731" s="168">
        <v>378</v>
      </c>
      <c r="U731" s="168">
        <v>3151</v>
      </c>
      <c r="V731" s="168">
        <v>1138</v>
      </c>
      <c r="W731" s="168">
        <v>21837</v>
      </c>
      <c r="X731" s="168">
        <v>0</v>
      </c>
      <c r="Y731" s="168">
        <v>68595</v>
      </c>
      <c r="Z731" s="168">
        <v>2</v>
      </c>
      <c r="AA731" s="168">
        <v>15</v>
      </c>
      <c r="AB731" s="168">
        <v>57</v>
      </c>
      <c r="AC731" s="168">
        <v>5.3</v>
      </c>
      <c r="AD731" s="168">
        <v>18.7</v>
      </c>
      <c r="AE731" s="168">
        <v>32</v>
      </c>
      <c r="AF731" s="168">
        <v>3151</v>
      </c>
      <c r="AG731" s="168">
        <v>45629</v>
      </c>
      <c r="AH731" s="168">
        <v>22082</v>
      </c>
      <c r="AI731" s="168">
        <v>42999</v>
      </c>
      <c r="AJ731" s="168">
        <v>35657</v>
      </c>
      <c r="AK731" s="8"/>
      <c r="AL731" s="8"/>
      <c r="AM731" s="6">
        <f t="shared" si="151"/>
        <v>0</v>
      </c>
      <c r="AN731" s="4">
        <f t="shared" si="150"/>
        <v>9</v>
      </c>
    </row>
    <row r="732" spans="1:40" x14ac:dyDescent="0.2">
      <c r="A732" s="12" t="str">
        <f t="shared" si="152"/>
        <v>2014-15APRILR1F</v>
      </c>
      <c r="B732" s="12">
        <f>VLOOKUP(G732,'Selection Sheet'!$C$17:$E$33, 3, 0)</f>
        <v>2</v>
      </c>
      <c r="C732" s="12" t="s">
        <v>196</v>
      </c>
      <c r="D732" s="12" t="s">
        <v>103</v>
      </c>
      <c r="E732" s="12" t="s">
        <v>135</v>
      </c>
      <c r="F732" s="12" t="s">
        <v>36</v>
      </c>
      <c r="G732" s="12" t="s">
        <v>35</v>
      </c>
      <c r="H732" s="12" t="s">
        <v>34</v>
      </c>
      <c r="I732" s="168" t="s">
        <v>106</v>
      </c>
      <c r="J732" s="168" t="s">
        <v>106</v>
      </c>
      <c r="K732" s="168">
        <v>38</v>
      </c>
      <c r="L732" s="168">
        <v>46</v>
      </c>
      <c r="M732" s="74">
        <v>7.75</v>
      </c>
      <c r="N732" s="74">
        <v>392</v>
      </c>
      <c r="O732" s="74">
        <v>510</v>
      </c>
      <c r="P732" s="74">
        <v>504</v>
      </c>
      <c r="Q732" s="74">
        <v>526</v>
      </c>
      <c r="R732" s="74">
        <v>27</v>
      </c>
      <c r="S732" s="74">
        <v>1914</v>
      </c>
      <c r="T732" s="74">
        <v>8</v>
      </c>
      <c r="U732" s="74">
        <v>157</v>
      </c>
      <c r="V732" s="74">
        <v>13</v>
      </c>
      <c r="W732" s="74">
        <v>464</v>
      </c>
      <c r="X732" s="74">
        <v>27</v>
      </c>
      <c r="Y732" s="74">
        <v>1914</v>
      </c>
      <c r="Z732" s="74">
        <v>1</v>
      </c>
      <c r="AA732" s="74">
        <v>1</v>
      </c>
      <c r="AB732" s="74">
        <v>11</v>
      </c>
      <c r="AC732" s="74">
        <v>6.03</v>
      </c>
      <c r="AD732" s="74">
        <v>17.04</v>
      </c>
      <c r="AE732" s="74">
        <v>20.22</v>
      </c>
      <c r="AF732" s="74">
        <v>157</v>
      </c>
      <c r="AG732" s="74">
        <v>1739</v>
      </c>
      <c r="AH732" s="74">
        <v>717</v>
      </c>
      <c r="AI732" s="74">
        <v>1581</v>
      </c>
      <c r="AJ732" s="74">
        <v>1113</v>
      </c>
      <c r="AK732" s="4"/>
      <c r="AM732" s="6">
        <f t="shared" si="151"/>
        <v>1914</v>
      </c>
      <c r="AN732" s="4">
        <f t="shared" si="150"/>
        <v>4</v>
      </c>
    </row>
    <row r="733" spans="1:40" x14ac:dyDescent="0.2">
      <c r="A733" s="12" t="str">
        <f t="shared" si="152"/>
        <v>2014-15APRILRRU</v>
      </c>
      <c r="B733" s="12">
        <f>VLOOKUP(G733,'Selection Sheet'!$C$17:$E$33, 3, 0)</f>
        <v>4</v>
      </c>
      <c r="C733" s="12" t="s">
        <v>196</v>
      </c>
      <c r="D733" s="12" t="s">
        <v>103</v>
      </c>
      <c r="E733" s="12" t="s">
        <v>136</v>
      </c>
      <c r="F733" s="12" t="s">
        <v>39</v>
      </c>
      <c r="G733" s="12" t="s">
        <v>38</v>
      </c>
      <c r="H733" s="12" t="s">
        <v>37</v>
      </c>
      <c r="I733" s="168" t="s">
        <v>106</v>
      </c>
      <c r="J733" s="168" t="s">
        <v>106</v>
      </c>
      <c r="K733" s="168">
        <v>953</v>
      </c>
      <c r="L733" s="168">
        <v>1237</v>
      </c>
      <c r="M733" s="74">
        <v>16.3</v>
      </c>
      <c r="N733" s="74">
        <v>26905</v>
      </c>
      <c r="O733" s="74">
        <v>37991</v>
      </c>
      <c r="P733" s="74">
        <v>37626</v>
      </c>
      <c r="Q733" s="74">
        <v>39003</v>
      </c>
      <c r="R733" s="74">
        <v>96</v>
      </c>
      <c r="S733" s="74">
        <v>139320</v>
      </c>
      <c r="T733" s="74">
        <v>217</v>
      </c>
      <c r="U733" s="74">
        <v>9207</v>
      </c>
      <c r="V733" s="74">
        <v>1100</v>
      </c>
      <c r="W733" s="74">
        <v>15856</v>
      </c>
      <c r="X733" s="74">
        <v>2902</v>
      </c>
      <c r="Y733" s="74">
        <v>139320</v>
      </c>
      <c r="Z733" s="74">
        <v>0</v>
      </c>
      <c r="AA733" s="74">
        <v>2</v>
      </c>
      <c r="AB733" s="74">
        <v>25</v>
      </c>
      <c r="AC733" s="74">
        <v>6.4</v>
      </c>
      <c r="AD733" s="74">
        <v>15.9</v>
      </c>
      <c r="AE733" s="74">
        <v>25.6</v>
      </c>
      <c r="AF733" s="74">
        <v>9207</v>
      </c>
      <c r="AG733" s="74">
        <v>97667</v>
      </c>
      <c r="AH733" s="74">
        <v>28979</v>
      </c>
      <c r="AI733" s="74">
        <v>88460</v>
      </c>
      <c r="AJ733" s="74">
        <v>67022</v>
      </c>
      <c r="AK733" s="4"/>
      <c r="AM733" s="6">
        <f t="shared" si="151"/>
        <v>139320</v>
      </c>
      <c r="AN733" s="4">
        <f t="shared" si="150"/>
        <v>4</v>
      </c>
    </row>
    <row r="734" spans="1:40" x14ac:dyDescent="0.2">
      <c r="A734" s="12" t="str">
        <f t="shared" si="152"/>
        <v>2014-15APRILRX6</v>
      </c>
      <c r="B734" s="12">
        <f>VLOOKUP(G734,'Selection Sheet'!$C$17:$E$33, 3, 0)</f>
        <v>1</v>
      </c>
      <c r="C734" s="12" t="s">
        <v>196</v>
      </c>
      <c r="D734" s="12" t="s">
        <v>103</v>
      </c>
      <c r="E734" s="12" t="s">
        <v>137</v>
      </c>
      <c r="F734" s="12" t="s">
        <v>42</v>
      </c>
      <c r="G734" s="12" t="s">
        <v>41</v>
      </c>
      <c r="H734" s="12" t="s">
        <v>40</v>
      </c>
      <c r="I734" s="168" t="s">
        <v>106</v>
      </c>
      <c r="J734" s="168" t="s">
        <v>106</v>
      </c>
      <c r="K734" s="168">
        <v>277</v>
      </c>
      <c r="L734" s="168">
        <v>378</v>
      </c>
      <c r="M734" s="74">
        <v>14.9</v>
      </c>
      <c r="N734" s="74">
        <v>10734</v>
      </c>
      <c r="O734" s="74">
        <v>14523</v>
      </c>
      <c r="P734" s="74">
        <v>14150</v>
      </c>
      <c r="Q734" s="74">
        <v>14828</v>
      </c>
      <c r="R734" s="74">
        <v>928</v>
      </c>
      <c r="S734" s="74">
        <v>39328</v>
      </c>
      <c r="T734" s="74">
        <v>196</v>
      </c>
      <c r="U734" s="74">
        <v>1179</v>
      </c>
      <c r="V734" s="74">
        <v>249</v>
      </c>
      <c r="W734" s="74">
        <v>4829</v>
      </c>
      <c r="X734" s="74">
        <v>0</v>
      </c>
      <c r="Y734" s="74">
        <v>39328</v>
      </c>
      <c r="Z734" s="74">
        <v>1</v>
      </c>
      <c r="AA734" s="74">
        <v>42</v>
      </c>
      <c r="AB734" s="74">
        <v>85</v>
      </c>
      <c r="AC734" s="74">
        <v>6.31</v>
      </c>
      <c r="AD734" s="74">
        <v>19.649999999999999</v>
      </c>
      <c r="AE734" s="74">
        <v>30.65</v>
      </c>
      <c r="AF734" s="74">
        <v>1179</v>
      </c>
      <c r="AG734" s="74">
        <v>21943</v>
      </c>
      <c r="AH734" s="74">
        <v>8619</v>
      </c>
      <c r="AI734" s="74">
        <v>27837</v>
      </c>
      <c r="AJ734" s="74">
        <v>20477</v>
      </c>
      <c r="AK734" s="4"/>
      <c r="AM734" s="6">
        <f t="shared" si="151"/>
        <v>0</v>
      </c>
      <c r="AN734" s="4">
        <f t="shared" si="150"/>
        <v>4</v>
      </c>
    </row>
    <row r="735" spans="1:40" x14ac:dyDescent="0.2">
      <c r="A735" s="12" t="str">
        <f t="shared" si="152"/>
        <v>2014-15APRILRX7</v>
      </c>
      <c r="B735" s="12">
        <f>VLOOKUP(G735,'Selection Sheet'!$C$17:$E$33, 3, 0)</f>
        <v>1</v>
      </c>
      <c r="C735" s="12" t="s">
        <v>196</v>
      </c>
      <c r="D735" s="12" t="s">
        <v>103</v>
      </c>
      <c r="E735" s="12" t="s">
        <v>137</v>
      </c>
      <c r="F735" s="12" t="s">
        <v>42</v>
      </c>
      <c r="G735" s="12" t="s">
        <v>44</v>
      </c>
      <c r="H735" s="12" t="s">
        <v>43</v>
      </c>
      <c r="I735" s="168" t="s">
        <v>106</v>
      </c>
      <c r="J735" s="168" t="s">
        <v>106</v>
      </c>
      <c r="K735" s="168">
        <v>1771</v>
      </c>
      <c r="L735" s="168">
        <v>2333</v>
      </c>
      <c r="M735" s="74">
        <v>13.22</v>
      </c>
      <c r="N735" s="74">
        <v>23465</v>
      </c>
      <c r="O735" s="74">
        <v>30966</v>
      </c>
      <c r="P735" s="74">
        <v>31994</v>
      </c>
      <c r="Q735" s="74">
        <v>33239</v>
      </c>
      <c r="R735" s="74">
        <v>2965</v>
      </c>
      <c r="S735" s="74">
        <v>105551</v>
      </c>
      <c r="T735" s="74">
        <v>261</v>
      </c>
      <c r="U735" s="74">
        <v>2223</v>
      </c>
      <c r="V735" s="74">
        <v>786</v>
      </c>
      <c r="W735" s="74">
        <v>13919</v>
      </c>
      <c r="X735" s="74">
        <v>869</v>
      </c>
      <c r="Y735" s="74">
        <v>105551</v>
      </c>
      <c r="Z735" s="74">
        <v>1</v>
      </c>
      <c r="AA735" s="74">
        <v>15</v>
      </c>
      <c r="AB735" s="74">
        <v>52</v>
      </c>
      <c r="AC735" s="74">
        <v>6.03</v>
      </c>
      <c r="AD735" s="74">
        <v>17.28</v>
      </c>
      <c r="AE735" s="74">
        <v>30.95</v>
      </c>
      <c r="AF735" s="74">
        <v>2223</v>
      </c>
      <c r="AG735" s="74">
        <v>63213</v>
      </c>
      <c r="AH735" s="74">
        <v>17732</v>
      </c>
      <c r="AI735" s="74">
        <v>68295</v>
      </c>
      <c r="AJ735" s="74">
        <v>60271</v>
      </c>
      <c r="AK735" s="4"/>
      <c r="AM735" s="6">
        <f t="shared" si="151"/>
        <v>105551</v>
      </c>
      <c r="AN735" s="4">
        <f t="shared" si="150"/>
        <v>4</v>
      </c>
    </row>
    <row r="736" spans="1:40" x14ac:dyDescent="0.2">
      <c r="A736" s="12" t="str">
        <f t="shared" si="152"/>
        <v>2014-15APRILRX8</v>
      </c>
      <c r="B736" s="12">
        <f>VLOOKUP(G736,'Selection Sheet'!$C$17:$E$33, 3, 0)</f>
        <v>1</v>
      </c>
      <c r="C736" s="12" t="s">
        <v>196</v>
      </c>
      <c r="D736" s="12" t="s">
        <v>103</v>
      </c>
      <c r="E736" s="12" t="s">
        <v>137</v>
      </c>
      <c r="F736" s="12" t="s">
        <v>42</v>
      </c>
      <c r="G736" s="12" t="s">
        <v>54</v>
      </c>
      <c r="H736" s="12" t="s">
        <v>53</v>
      </c>
      <c r="I736" s="168" t="s">
        <v>106</v>
      </c>
      <c r="J736" s="168" t="s">
        <v>106</v>
      </c>
      <c r="K736" s="168">
        <v>1099</v>
      </c>
      <c r="L736" s="168">
        <v>1575</v>
      </c>
      <c r="M736" s="74">
        <v>14</v>
      </c>
      <c r="N736" s="74">
        <v>15877</v>
      </c>
      <c r="O736" s="74">
        <v>22474</v>
      </c>
      <c r="P736" s="74">
        <v>23073</v>
      </c>
      <c r="Q736" s="74">
        <v>23988</v>
      </c>
      <c r="R736" s="74">
        <v>553</v>
      </c>
      <c r="S736" s="74">
        <v>67926</v>
      </c>
      <c r="T736" s="74">
        <v>31</v>
      </c>
      <c r="U736" s="74">
        <v>2265</v>
      </c>
      <c r="V736" s="74">
        <v>418</v>
      </c>
      <c r="W736" s="74">
        <v>11706</v>
      </c>
      <c r="X736" s="74">
        <v>1261</v>
      </c>
      <c r="Y736" s="74">
        <v>67926</v>
      </c>
      <c r="Z736" s="74">
        <v>1</v>
      </c>
      <c r="AA736" s="74">
        <v>22</v>
      </c>
      <c r="AB736" s="74">
        <v>66</v>
      </c>
      <c r="AC736" s="74">
        <v>6.4</v>
      </c>
      <c r="AD736" s="74">
        <v>16.88</v>
      </c>
      <c r="AE736" s="74">
        <v>27.2</v>
      </c>
      <c r="AF736" s="74">
        <v>2265</v>
      </c>
      <c r="AG736" s="74">
        <v>40037</v>
      </c>
      <c r="AH736" s="74">
        <v>14467</v>
      </c>
      <c r="AI736" s="74">
        <v>46250</v>
      </c>
      <c r="AJ736" s="74">
        <v>37258</v>
      </c>
      <c r="AK736" s="4"/>
      <c r="AM736" s="6">
        <f t="shared" si="151"/>
        <v>67926</v>
      </c>
      <c r="AN736" s="4">
        <f t="shared" si="150"/>
        <v>4</v>
      </c>
    </row>
    <row r="737" spans="1:40" x14ac:dyDescent="0.2">
      <c r="A737" s="12" t="str">
        <f t="shared" si="152"/>
        <v>2014-15APRILRX9</v>
      </c>
      <c r="B737" s="12">
        <f>VLOOKUP(G737,'Selection Sheet'!$C$17:$E$33, 3, 0)</f>
        <v>3</v>
      </c>
      <c r="C737" s="12" t="s">
        <v>196</v>
      </c>
      <c r="D737" s="12" t="s">
        <v>103</v>
      </c>
      <c r="E737" s="12" t="s">
        <v>138</v>
      </c>
      <c r="F737" s="12" t="s">
        <v>25</v>
      </c>
      <c r="G737" s="12" t="s">
        <v>24</v>
      </c>
      <c r="H737" s="12" t="s">
        <v>23</v>
      </c>
      <c r="I737" s="168" t="s">
        <v>106</v>
      </c>
      <c r="J737" s="168" t="s">
        <v>106</v>
      </c>
      <c r="K737" s="168">
        <v>1254</v>
      </c>
      <c r="L737" s="168">
        <v>1640</v>
      </c>
      <c r="M737" s="74">
        <v>13.7</v>
      </c>
      <c r="N737" s="74">
        <v>14908</v>
      </c>
      <c r="O737" s="74">
        <v>19344</v>
      </c>
      <c r="P737" s="74">
        <v>20123</v>
      </c>
      <c r="Q737" s="74">
        <v>20956</v>
      </c>
      <c r="R737" s="74">
        <v>176</v>
      </c>
      <c r="S737" s="74">
        <v>64706</v>
      </c>
      <c r="T737" s="74">
        <v>320</v>
      </c>
      <c r="U737" s="74">
        <v>3375</v>
      </c>
      <c r="V737" s="74">
        <v>589</v>
      </c>
      <c r="W737" s="74">
        <v>14411</v>
      </c>
      <c r="X737" s="74">
        <v>115</v>
      </c>
      <c r="Y737" s="74">
        <v>64706</v>
      </c>
      <c r="Z737" s="74">
        <v>2</v>
      </c>
      <c r="AA737" s="74">
        <v>11</v>
      </c>
      <c r="AB737" s="74">
        <v>50</v>
      </c>
      <c r="AC737" s="74">
        <v>7.8</v>
      </c>
      <c r="AD737" s="74">
        <v>14.58</v>
      </c>
      <c r="AE737" s="74">
        <v>21.97</v>
      </c>
      <c r="AF737" s="74">
        <v>3375</v>
      </c>
      <c r="AG737" s="74">
        <v>51140</v>
      </c>
      <c r="AH737" s="74">
        <v>14943</v>
      </c>
      <c r="AI737" s="74">
        <v>47765</v>
      </c>
      <c r="AJ737" s="74">
        <v>33354</v>
      </c>
      <c r="AK737" s="4"/>
      <c r="AM737" s="6">
        <f t="shared" si="151"/>
        <v>64706</v>
      </c>
      <c r="AN737" s="4">
        <f t="shared" si="150"/>
        <v>4</v>
      </c>
    </row>
    <row r="738" spans="1:40" x14ac:dyDescent="0.2">
      <c r="A738" s="12" t="str">
        <f t="shared" si="152"/>
        <v>2014-15APRILRYA</v>
      </c>
      <c r="B738" s="12">
        <f>VLOOKUP(G738,'Selection Sheet'!$C$17:$E$33, 3, 0)</f>
        <v>3</v>
      </c>
      <c r="C738" s="12" t="s">
        <v>196</v>
      </c>
      <c r="D738" s="12" t="s">
        <v>103</v>
      </c>
      <c r="E738" s="12" t="s">
        <v>138</v>
      </c>
      <c r="F738" s="12" t="s">
        <v>25</v>
      </c>
      <c r="G738" s="12" t="s">
        <v>52</v>
      </c>
      <c r="H738" s="12" t="s">
        <v>51</v>
      </c>
      <c r="I738" s="168" t="s">
        <v>106</v>
      </c>
      <c r="J738" s="168" t="s">
        <v>106</v>
      </c>
      <c r="K738" s="168">
        <v>565</v>
      </c>
      <c r="L738" s="168">
        <v>701</v>
      </c>
      <c r="M738" s="74">
        <v>11.18</v>
      </c>
      <c r="N738" s="74">
        <v>23470</v>
      </c>
      <c r="O738" s="74">
        <v>30466</v>
      </c>
      <c r="P738" s="74">
        <v>30296</v>
      </c>
      <c r="Q738" s="74">
        <v>31167</v>
      </c>
      <c r="R738" s="74">
        <v>432</v>
      </c>
      <c r="S738" s="74">
        <v>75354</v>
      </c>
      <c r="T738" s="74">
        <v>382</v>
      </c>
      <c r="U738" s="74">
        <v>3235</v>
      </c>
      <c r="V738" s="74">
        <v>1145</v>
      </c>
      <c r="W738" s="74">
        <v>20375</v>
      </c>
      <c r="X738" s="74">
        <v>0</v>
      </c>
      <c r="Y738" s="74">
        <v>75354</v>
      </c>
      <c r="Z738" s="74">
        <v>1</v>
      </c>
      <c r="AA738" s="74">
        <v>1</v>
      </c>
      <c r="AB738" s="74">
        <v>36</v>
      </c>
      <c r="AC738" s="74">
        <v>5.85</v>
      </c>
      <c r="AD738" s="74">
        <v>15.78</v>
      </c>
      <c r="AE738" s="74">
        <v>24.68</v>
      </c>
      <c r="AF738" s="74">
        <v>3235</v>
      </c>
      <c r="AG738" s="74">
        <v>59328</v>
      </c>
      <c r="AH738" s="74">
        <v>24257</v>
      </c>
      <c r="AI738" s="74">
        <v>65005</v>
      </c>
      <c r="AJ738" s="74">
        <v>45224</v>
      </c>
      <c r="AK738" s="4"/>
      <c r="AM738" s="6">
        <f t="shared" si="151"/>
        <v>0</v>
      </c>
      <c r="AN738" s="4">
        <f t="shared" si="150"/>
        <v>4</v>
      </c>
    </row>
    <row r="739" spans="1:40" x14ac:dyDescent="0.2">
      <c r="A739" s="12" t="str">
        <f t="shared" si="152"/>
        <v>2014-15APRILRYC</v>
      </c>
      <c r="B739" s="12">
        <f>VLOOKUP(G739,'Selection Sheet'!$C$17:$E$33, 3, 0)</f>
        <v>3</v>
      </c>
      <c r="C739" s="12" t="s">
        <v>196</v>
      </c>
      <c r="D739" s="12" t="s">
        <v>103</v>
      </c>
      <c r="E739" s="12" t="s">
        <v>138</v>
      </c>
      <c r="F739" s="12" t="s">
        <v>25</v>
      </c>
      <c r="G739" s="12" t="s">
        <v>27</v>
      </c>
      <c r="H739" s="12" t="s">
        <v>26</v>
      </c>
      <c r="I739" s="168" t="s">
        <v>106</v>
      </c>
      <c r="J739" s="168" t="s">
        <v>106</v>
      </c>
      <c r="K739" s="168">
        <v>828</v>
      </c>
      <c r="L739" s="168">
        <v>1199</v>
      </c>
      <c r="M739" s="74">
        <v>15.9</v>
      </c>
      <c r="N739" s="74">
        <v>13520</v>
      </c>
      <c r="O739" s="74">
        <v>22025</v>
      </c>
      <c r="P739" s="74">
        <v>21053</v>
      </c>
      <c r="Q739" s="74">
        <v>23145</v>
      </c>
      <c r="R739" s="74">
        <v>418</v>
      </c>
      <c r="S739" s="74">
        <v>68966</v>
      </c>
      <c r="T739" s="74">
        <v>368</v>
      </c>
      <c r="U739" s="74">
        <v>3292</v>
      </c>
      <c r="V739" s="74">
        <v>999</v>
      </c>
      <c r="W739" s="74">
        <v>17850</v>
      </c>
      <c r="X739" s="74">
        <v>97</v>
      </c>
      <c r="Y739" s="74">
        <v>68966</v>
      </c>
      <c r="Z739" s="74">
        <v>1</v>
      </c>
      <c r="AA739" s="74">
        <v>5</v>
      </c>
      <c r="AB739" s="74">
        <v>59</v>
      </c>
      <c r="AC739" s="74">
        <v>7.43</v>
      </c>
      <c r="AD739" s="74">
        <v>22.72</v>
      </c>
      <c r="AE739" s="74">
        <v>36.880000000000003</v>
      </c>
      <c r="AF739" s="74">
        <v>3292</v>
      </c>
      <c r="AG739" s="74">
        <v>46826</v>
      </c>
      <c r="AH739" s="74">
        <v>22534</v>
      </c>
      <c r="AI739" s="74">
        <v>52662</v>
      </c>
      <c r="AJ739" s="74">
        <v>36142</v>
      </c>
      <c r="AK739" s="4"/>
      <c r="AM739" s="6">
        <f t="shared" si="151"/>
        <v>68966</v>
      </c>
      <c r="AN739" s="4">
        <f t="shared" si="150"/>
        <v>4</v>
      </c>
    </row>
    <row r="740" spans="1:40" x14ac:dyDescent="0.2">
      <c r="A740" s="12" t="str">
        <f t="shared" si="152"/>
        <v>2014-15APRILRYD</v>
      </c>
      <c r="B740" s="12">
        <f>VLOOKUP(G740,'Selection Sheet'!$C$17:$E$33, 3, 0)</f>
        <v>2</v>
      </c>
      <c r="C740" s="12" t="s">
        <v>196</v>
      </c>
      <c r="D740" s="12" t="s">
        <v>103</v>
      </c>
      <c r="E740" s="12" t="s">
        <v>135</v>
      </c>
      <c r="F740" s="12" t="s">
        <v>36</v>
      </c>
      <c r="G740" s="12" t="s">
        <v>48</v>
      </c>
      <c r="H740" s="12" t="s">
        <v>47</v>
      </c>
      <c r="I740" s="168" t="s">
        <v>106</v>
      </c>
      <c r="J740" s="168" t="s">
        <v>106</v>
      </c>
      <c r="K740" s="168">
        <v>865</v>
      </c>
      <c r="L740" s="168">
        <v>1112</v>
      </c>
      <c r="M740" s="74">
        <v>12.83</v>
      </c>
      <c r="N740" s="74">
        <v>16568</v>
      </c>
      <c r="O740" s="74">
        <v>21058</v>
      </c>
      <c r="P740" s="74">
        <v>21515</v>
      </c>
      <c r="Q740" s="74">
        <v>22170</v>
      </c>
      <c r="R740" s="74">
        <v>142</v>
      </c>
      <c r="S740" s="74">
        <v>47866</v>
      </c>
      <c r="T740" s="74">
        <v>746</v>
      </c>
      <c r="U740" s="74">
        <v>6325</v>
      </c>
      <c r="V740" s="74">
        <v>815</v>
      </c>
      <c r="W740" s="74">
        <v>18692</v>
      </c>
      <c r="X740" s="74">
        <v>0</v>
      </c>
      <c r="Y740" s="74">
        <v>47866</v>
      </c>
      <c r="Z740" s="74">
        <v>3</v>
      </c>
      <c r="AA740" s="74">
        <v>17</v>
      </c>
      <c r="AB740" s="74">
        <v>49</v>
      </c>
      <c r="AC740" s="74">
        <v>5.47</v>
      </c>
      <c r="AD740" s="74">
        <v>16.82</v>
      </c>
      <c r="AE740" s="74">
        <v>25.35</v>
      </c>
      <c r="AF740" s="74">
        <v>6325</v>
      </c>
      <c r="AG740" s="74">
        <v>57513</v>
      </c>
      <c r="AH740" s="74">
        <v>21407</v>
      </c>
      <c r="AI740" s="74">
        <v>51188</v>
      </c>
      <c r="AJ740" s="74">
        <v>31068</v>
      </c>
      <c r="AK740" s="4"/>
      <c r="AM740" s="6">
        <f t="shared" si="151"/>
        <v>0</v>
      </c>
      <c r="AN740" s="4">
        <f t="shared" si="150"/>
        <v>4</v>
      </c>
    </row>
    <row r="741" spans="1:40" x14ac:dyDescent="0.2">
      <c r="A741" s="12" t="str">
        <f t="shared" si="152"/>
        <v>2014-15APRILRYE</v>
      </c>
      <c r="B741" s="12">
        <f>VLOOKUP(G741,'Selection Sheet'!$C$17:$E$33, 3, 0)</f>
        <v>2</v>
      </c>
      <c r="C741" s="12" t="s">
        <v>196</v>
      </c>
      <c r="D741" s="12" t="s">
        <v>103</v>
      </c>
      <c r="E741" s="12" t="s">
        <v>135</v>
      </c>
      <c r="F741" s="12" t="s">
        <v>36</v>
      </c>
      <c r="G741" s="12" t="s">
        <v>46</v>
      </c>
      <c r="H741" s="12" t="s">
        <v>45</v>
      </c>
      <c r="I741" s="168" t="s">
        <v>106</v>
      </c>
      <c r="J741" s="168" t="s">
        <v>106</v>
      </c>
      <c r="K741" s="168">
        <v>787</v>
      </c>
      <c r="L741" s="168">
        <v>964</v>
      </c>
      <c r="M741" s="74">
        <v>12.47</v>
      </c>
      <c r="N741" s="74">
        <v>8736</v>
      </c>
      <c r="O741" s="74">
        <v>11287</v>
      </c>
      <c r="P741" s="74">
        <v>11815</v>
      </c>
      <c r="Q741" s="74">
        <v>12239</v>
      </c>
      <c r="R741" s="74">
        <v>422</v>
      </c>
      <c r="S741" s="74">
        <v>37981</v>
      </c>
      <c r="T741" s="74">
        <v>151</v>
      </c>
      <c r="U741" s="74">
        <v>1632</v>
      </c>
      <c r="V741" s="74">
        <v>638</v>
      </c>
      <c r="W741" s="74">
        <v>15225</v>
      </c>
      <c r="X741" s="74">
        <v>619</v>
      </c>
      <c r="Y741" s="74">
        <v>37981</v>
      </c>
      <c r="Z741" s="74">
        <v>3</v>
      </c>
      <c r="AA741" s="74">
        <v>7</v>
      </c>
      <c r="AB741" s="74">
        <v>66</v>
      </c>
      <c r="AC741" s="74">
        <v>5.9</v>
      </c>
      <c r="AD741" s="74">
        <v>17.100000000000001</v>
      </c>
      <c r="AE741" s="74">
        <v>28.4</v>
      </c>
      <c r="AF741" s="74">
        <v>1632</v>
      </c>
      <c r="AG741" s="74">
        <v>36496</v>
      </c>
      <c r="AH741" s="74">
        <v>15149</v>
      </c>
      <c r="AI741" s="74">
        <v>34864</v>
      </c>
      <c r="AJ741" s="74">
        <v>19864</v>
      </c>
      <c r="AK741" s="4"/>
      <c r="AM741" s="6">
        <f t="shared" si="151"/>
        <v>37981</v>
      </c>
      <c r="AN741" s="4">
        <f t="shared" si="150"/>
        <v>4</v>
      </c>
    </row>
    <row r="742" spans="1:40" x14ac:dyDescent="0.2">
      <c r="A742" s="12" t="str">
        <f t="shared" si="152"/>
        <v>2014-15APRILRYF</v>
      </c>
      <c r="B742" s="12">
        <f>VLOOKUP(G742,'Selection Sheet'!$C$17:$E$33, 3, 0)</f>
        <v>2</v>
      </c>
      <c r="C742" s="12" t="s">
        <v>196</v>
      </c>
      <c r="D742" s="12" t="s">
        <v>103</v>
      </c>
      <c r="E742" s="12" t="s">
        <v>135</v>
      </c>
      <c r="F742" s="12" t="s">
        <v>36</v>
      </c>
      <c r="G742" s="12" t="s">
        <v>50</v>
      </c>
      <c r="H742" s="12" t="s">
        <v>49</v>
      </c>
      <c r="I742" s="168" t="s">
        <v>106</v>
      </c>
      <c r="J742" s="168" t="s">
        <v>106</v>
      </c>
      <c r="K742" s="168">
        <v>1037</v>
      </c>
      <c r="L742" s="168">
        <v>1361</v>
      </c>
      <c r="M742" s="74">
        <v>14.8</v>
      </c>
      <c r="N742" s="74">
        <v>18567</v>
      </c>
      <c r="O742" s="74">
        <v>24184</v>
      </c>
      <c r="P742" s="74">
        <v>24334</v>
      </c>
      <c r="Q742" s="74">
        <v>25497</v>
      </c>
      <c r="R742" s="74">
        <v>400</v>
      </c>
      <c r="S742" s="74">
        <v>67740</v>
      </c>
      <c r="T742" s="74">
        <v>411</v>
      </c>
      <c r="U742" s="74">
        <v>3010</v>
      </c>
      <c r="V742" s="74">
        <v>1255</v>
      </c>
      <c r="W742" s="74">
        <v>22002</v>
      </c>
      <c r="X742" s="74">
        <v>0</v>
      </c>
      <c r="Y742" s="74">
        <v>67740</v>
      </c>
      <c r="Z742" s="74">
        <v>2</v>
      </c>
      <c r="AA742" s="74">
        <v>16</v>
      </c>
      <c r="AB742" s="74">
        <v>47</v>
      </c>
      <c r="AC742" s="74">
        <v>5.7</v>
      </c>
      <c r="AD742" s="74">
        <v>18.899999999999999</v>
      </c>
      <c r="AE742" s="74">
        <v>30.4</v>
      </c>
      <c r="AF742" s="74">
        <v>3010</v>
      </c>
      <c r="AG742" s="74">
        <v>45512</v>
      </c>
      <c r="AH742" s="74">
        <v>21927</v>
      </c>
      <c r="AI742" s="74">
        <v>43122</v>
      </c>
      <c r="AJ742" s="74">
        <v>35194</v>
      </c>
      <c r="AK742" s="4"/>
      <c r="AM742" s="6">
        <f t="shared" si="151"/>
        <v>0</v>
      </c>
      <c r="AN742" s="4">
        <f t="shared" si="150"/>
        <v>4</v>
      </c>
    </row>
    <row r="743" spans="1:40" x14ac:dyDescent="0.2">
      <c r="A743" s="12" t="str">
        <f t="shared" si="152"/>
        <v>2014-15AUGUSTR1F</v>
      </c>
      <c r="B743" s="12">
        <f>VLOOKUP(G743,'Selection Sheet'!$C$17:$E$33, 3, 0)</f>
        <v>2</v>
      </c>
      <c r="C743" s="12" t="s">
        <v>196</v>
      </c>
      <c r="D743" s="12" t="s">
        <v>127</v>
      </c>
      <c r="E743" s="12" t="s">
        <v>135</v>
      </c>
      <c r="F743" s="12" t="s">
        <v>36</v>
      </c>
      <c r="G743" s="12" t="s">
        <v>35</v>
      </c>
      <c r="H743" s="12" t="s">
        <v>34</v>
      </c>
      <c r="I743" s="168" t="s">
        <v>106</v>
      </c>
      <c r="J743" s="168" t="s">
        <v>106</v>
      </c>
      <c r="K743" s="74">
        <v>37</v>
      </c>
      <c r="L743" s="74">
        <v>51</v>
      </c>
      <c r="M743" s="74">
        <v>10.25</v>
      </c>
      <c r="N743" s="74">
        <v>426</v>
      </c>
      <c r="O743" s="74">
        <v>590</v>
      </c>
      <c r="P743" s="74">
        <v>599</v>
      </c>
      <c r="Q743" s="74">
        <v>629</v>
      </c>
      <c r="R743" s="74">
        <v>29</v>
      </c>
      <c r="S743" s="74">
        <v>2147</v>
      </c>
      <c r="T743" s="74">
        <v>5</v>
      </c>
      <c r="U743" s="74">
        <v>171</v>
      </c>
      <c r="V743" s="74">
        <v>29</v>
      </c>
      <c r="W743" s="74">
        <v>566</v>
      </c>
      <c r="X743" s="74">
        <v>27</v>
      </c>
      <c r="Y743" s="74">
        <v>2147</v>
      </c>
      <c r="Z743" s="74">
        <v>1</v>
      </c>
      <c r="AA743" s="74">
        <v>3</v>
      </c>
      <c r="AB743" s="74">
        <v>21</v>
      </c>
      <c r="AC743" s="74">
        <v>6.4</v>
      </c>
      <c r="AD743" s="74">
        <v>16.37</v>
      </c>
      <c r="AE743" s="74">
        <v>21.36</v>
      </c>
      <c r="AF743" s="74">
        <v>171</v>
      </c>
      <c r="AG743" s="74">
        <v>1903</v>
      </c>
      <c r="AH743" s="74">
        <v>819</v>
      </c>
      <c r="AI743" s="74">
        <v>1732</v>
      </c>
      <c r="AJ743" s="74">
        <v>1163</v>
      </c>
      <c r="AM743" s="6">
        <f t="shared" si="151"/>
        <v>2147</v>
      </c>
      <c r="AN743" s="4">
        <f t="shared" si="150"/>
        <v>8</v>
      </c>
    </row>
    <row r="744" spans="1:40" x14ac:dyDescent="0.2">
      <c r="A744" s="12" t="str">
        <f t="shared" si="152"/>
        <v>2014-15AUGUSTRRU</v>
      </c>
      <c r="B744" s="12">
        <f>VLOOKUP(G744,'Selection Sheet'!$C$17:$E$33, 3, 0)</f>
        <v>4</v>
      </c>
      <c r="C744" s="12" t="s">
        <v>196</v>
      </c>
      <c r="D744" s="12" t="s">
        <v>127</v>
      </c>
      <c r="E744" s="12" t="s">
        <v>136</v>
      </c>
      <c r="F744" s="12" t="s">
        <v>39</v>
      </c>
      <c r="G744" s="12" t="s">
        <v>38</v>
      </c>
      <c r="H744" s="12" t="s">
        <v>37</v>
      </c>
      <c r="I744" s="168" t="s">
        <v>106</v>
      </c>
      <c r="J744" s="168" t="s">
        <v>106</v>
      </c>
      <c r="K744" s="74">
        <v>799</v>
      </c>
      <c r="L744" s="74">
        <v>1163</v>
      </c>
      <c r="M744" s="74">
        <v>18.399999999999999</v>
      </c>
      <c r="N744" s="74">
        <v>22747</v>
      </c>
      <c r="O744" s="74">
        <v>36741</v>
      </c>
      <c r="P744" s="74">
        <v>35366</v>
      </c>
      <c r="Q744" s="74">
        <v>37645</v>
      </c>
      <c r="R744" s="74">
        <v>114</v>
      </c>
      <c r="S744" s="74">
        <v>139954</v>
      </c>
      <c r="T744" s="74">
        <v>41</v>
      </c>
      <c r="U744" s="74">
        <v>12008</v>
      </c>
      <c r="V744" s="74">
        <v>1133</v>
      </c>
      <c r="W744" s="74">
        <v>15399</v>
      </c>
      <c r="X744" s="74">
        <v>2583</v>
      </c>
      <c r="Y744" s="74">
        <v>139954</v>
      </c>
      <c r="Z744" s="74">
        <v>0</v>
      </c>
      <c r="AA744" s="74">
        <v>2</v>
      </c>
      <c r="AB744" s="74">
        <v>36</v>
      </c>
      <c r="AC744" s="74">
        <v>7.2</v>
      </c>
      <c r="AD744" s="74">
        <v>18.899999999999999</v>
      </c>
      <c r="AE744" s="74">
        <v>33</v>
      </c>
      <c r="AF744" s="74">
        <v>12008</v>
      </c>
      <c r="AG744" s="74">
        <v>94954</v>
      </c>
      <c r="AH744" s="74">
        <v>28691</v>
      </c>
      <c r="AI744" s="74">
        <v>82946</v>
      </c>
      <c r="AJ744" s="74">
        <v>61459</v>
      </c>
      <c r="AM744" s="6">
        <f t="shared" si="151"/>
        <v>139954</v>
      </c>
      <c r="AN744" s="4">
        <f t="shared" si="150"/>
        <v>8</v>
      </c>
    </row>
    <row r="745" spans="1:40" x14ac:dyDescent="0.2">
      <c r="A745" s="12" t="str">
        <f t="shared" si="152"/>
        <v>2014-15AUGUSTRX6</v>
      </c>
      <c r="B745" s="12">
        <f>VLOOKUP(G745,'Selection Sheet'!$C$17:$E$33, 3, 0)</f>
        <v>1</v>
      </c>
      <c r="C745" s="12" t="s">
        <v>196</v>
      </c>
      <c r="D745" s="12" t="s">
        <v>127</v>
      </c>
      <c r="E745" s="12" t="s">
        <v>137</v>
      </c>
      <c r="F745" s="12" t="s">
        <v>42</v>
      </c>
      <c r="G745" s="12" t="s">
        <v>41</v>
      </c>
      <c r="H745" s="12" t="s">
        <v>40</v>
      </c>
      <c r="I745" s="168" t="s">
        <v>106</v>
      </c>
      <c r="J745" s="168" t="s">
        <v>106</v>
      </c>
      <c r="K745" s="74">
        <v>329</v>
      </c>
      <c r="L745" s="74">
        <v>414</v>
      </c>
      <c r="M745" s="74">
        <v>12.1</v>
      </c>
      <c r="N745" s="74">
        <v>10738</v>
      </c>
      <c r="O745" s="74">
        <v>14148</v>
      </c>
      <c r="P745" s="74">
        <v>13899</v>
      </c>
      <c r="Q745" s="74">
        <v>14512</v>
      </c>
      <c r="R745" s="74">
        <v>975</v>
      </c>
      <c r="S745" s="74">
        <v>41601</v>
      </c>
      <c r="T745" s="74">
        <v>204</v>
      </c>
      <c r="U745" s="74">
        <v>1365</v>
      </c>
      <c r="V745" s="74">
        <v>262</v>
      </c>
      <c r="W745" s="74">
        <v>5006</v>
      </c>
      <c r="X745" s="74">
        <v>471</v>
      </c>
      <c r="Y745" s="74">
        <v>41601</v>
      </c>
      <c r="Z745" s="74">
        <v>1</v>
      </c>
      <c r="AA745" s="74">
        <v>46</v>
      </c>
      <c r="AB745" s="74">
        <v>100</v>
      </c>
      <c r="AC745" s="74">
        <v>6.11</v>
      </c>
      <c r="AD745" s="74">
        <v>19.309999999999999</v>
      </c>
      <c r="AE745" s="74">
        <v>31.75</v>
      </c>
      <c r="AF745" s="74">
        <v>1365</v>
      </c>
      <c r="AG745" s="74">
        <v>22387</v>
      </c>
      <c r="AH745" s="74">
        <v>8403</v>
      </c>
      <c r="AI745" s="74">
        <v>27496</v>
      </c>
      <c r="AJ745" s="74">
        <v>20239</v>
      </c>
      <c r="AM745" s="6">
        <f t="shared" si="151"/>
        <v>41601</v>
      </c>
      <c r="AN745" s="4">
        <f t="shared" si="150"/>
        <v>8</v>
      </c>
    </row>
    <row r="746" spans="1:40" x14ac:dyDescent="0.2">
      <c r="A746" s="12" t="str">
        <f t="shared" si="152"/>
        <v>2014-15AUGUSTRX7</v>
      </c>
      <c r="B746" s="12">
        <f>VLOOKUP(G746,'Selection Sheet'!$C$17:$E$33, 3, 0)</f>
        <v>1</v>
      </c>
      <c r="C746" s="12" t="s">
        <v>196</v>
      </c>
      <c r="D746" s="12" t="s">
        <v>127</v>
      </c>
      <c r="E746" s="12" t="s">
        <v>137</v>
      </c>
      <c r="F746" s="12" t="s">
        <v>42</v>
      </c>
      <c r="G746" s="12" t="s">
        <v>44</v>
      </c>
      <c r="H746" s="12" t="s">
        <v>43</v>
      </c>
      <c r="I746" s="168" t="s">
        <v>106</v>
      </c>
      <c r="J746" s="168" t="s">
        <v>106</v>
      </c>
      <c r="K746" s="74">
        <v>1779</v>
      </c>
      <c r="L746" s="74">
        <v>2446</v>
      </c>
      <c r="M746" s="74">
        <v>13.33</v>
      </c>
      <c r="N746" s="74">
        <v>22005</v>
      </c>
      <c r="O746" s="74">
        <v>30493</v>
      </c>
      <c r="P746" s="74">
        <v>31356</v>
      </c>
      <c r="Q746" s="74">
        <v>32887</v>
      </c>
      <c r="R746" s="74">
        <v>4205</v>
      </c>
      <c r="S746" s="74">
        <v>105000</v>
      </c>
      <c r="T746" s="74">
        <v>228</v>
      </c>
      <c r="U746" s="74">
        <v>2194</v>
      </c>
      <c r="V746" s="74">
        <v>803</v>
      </c>
      <c r="W746" s="74">
        <v>14606</v>
      </c>
      <c r="X746" s="74">
        <v>826</v>
      </c>
      <c r="Y746" s="74">
        <v>105000</v>
      </c>
      <c r="Z746" s="171">
        <v>1</v>
      </c>
      <c r="AA746" s="171">
        <v>17</v>
      </c>
      <c r="AB746" s="74">
        <v>61</v>
      </c>
      <c r="AC746" s="74">
        <v>6.28</v>
      </c>
      <c r="AD746" s="74">
        <v>18.28</v>
      </c>
      <c r="AE746" s="74">
        <v>31.22</v>
      </c>
      <c r="AF746" s="74">
        <v>2194</v>
      </c>
      <c r="AG746" s="74">
        <v>63642</v>
      </c>
      <c r="AH746" s="74">
        <v>18481</v>
      </c>
      <c r="AI746" s="74">
        <v>68674</v>
      </c>
      <c r="AJ746" s="74">
        <v>59395</v>
      </c>
      <c r="AM746" s="6">
        <f t="shared" si="151"/>
        <v>105000</v>
      </c>
      <c r="AN746" s="4">
        <f t="shared" si="150"/>
        <v>8</v>
      </c>
    </row>
    <row r="747" spans="1:40" x14ac:dyDescent="0.2">
      <c r="A747" s="12" t="str">
        <f t="shared" si="152"/>
        <v>2014-15AUGUSTRX8</v>
      </c>
      <c r="B747" s="12">
        <f>VLOOKUP(G747,'Selection Sheet'!$C$17:$E$33, 3, 0)</f>
        <v>1</v>
      </c>
      <c r="C747" s="12" t="s">
        <v>196</v>
      </c>
      <c r="D747" s="12" t="s">
        <v>127</v>
      </c>
      <c r="E747" s="12" t="s">
        <v>137</v>
      </c>
      <c r="F747" s="12" t="s">
        <v>42</v>
      </c>
      <c r="G747" s="12" t="s">
        <v>54</v>
      </c>
      <c r="H747" s="12" t="s">
        <v>53</v>
      </c>
      <c r="I747" s="168" t="s">
        <v>106</v>
      </c>
      <c r="J747" s="168" t="s">
        <v>106</v>
      </c>
      <c r="K747" s="74">
        <v>1157</v>
      </c>
      <c r="L747" s="74">
        <v>1622</v>
      </c>
      <c r="M747" s="74">
        <v>14.26</v>
      </c>
      <c r="N747" s="74">
        <v>15363</v>
      </c>
      <c r="O747" s="74">
        <v>21854</v>
      </c>
      <c r="P747" s="74">
        <v>22545</v>
      </c>
      <c r="Q747" s="74">
        <v>23450</v>
      </c>
      <c r="R747" s="74">
        <v>714</v>
      </c>
      <c r="S747" s="74">
        <v>71284</v>
      </c>
      <c r="T747" s="74">
        <v>172</v>
      </c>
      <c r="U747" s="74">
        <v>2016</v>
      </c>
      <c r="V747" s="74">
        <v>468</v>
      </c>
      <c r="W747" s="74">
        <v>12511</v>
      </c>
      <c r="X747" s="74">
        <v>1562</v>
      </c>
      <c r="Y747" s="74">
        <v>71284</v>
      </c>
      <c r="Z747" s="74">
        <v>1</v>
      </c>
      <c r="AA747" s="74">
        <v>19</v>
      </c>
      <c r="AB747" s="74">
        <v>60</v>
      </c>
      <c r="AC747" s="74">
        <v>5.94</v>
      </c>
      <c r="AD747" s="74">
        <v>15.54</v>
      </c>
      <c r="AE747" s="74">
        <v>23.38</v>
      </c>
      <c r="AF747" s="74">
        <v>2016</v>
      </c>
      <c r="AG747" s="74">
        <v>40931</v>
      </c>
      <c r="AH747" s="74">
        <v>16101</v>
      </c>
      <c r="AI747" s="74">
        <v>47076</v>
      </c>
      <c r="AJ747" s="74">
        <v>36600</v>
      </c>
      <c r="AM747" s="6">
        <f t="shared" si="151"/>
        <v>71284</v>
      </c>
      <c r="AN747" s="4">
        <f t="shared" si="150"/>
        <v>8</v>
      </c>
    </row>
    <row r="748" spans="1:40" x14ac:dyDescent="0.2">
      <c r="A748" s="12" t="str">
        <f t="shared" si="152"/>
        <v>2014-15AUGUSTRX9</v>
      </c>
      <c r="B748" s="12">
        <f>VLOOKUP(G748,'Selection Sheet'!$C$17:$E$33, 3, 0)</f>
        <v>3</v>
      </c>
      <c r="C748" s="12" t="s">
        <v>196</v>
      </c>
      <c r="D748" s="12" t="s">
        <v>127</v>
      </c>
      <c r="E748" s="12" t="s">
        <v>138</v>
      </c>
      <c r="F748" s="12" t="s">
        <v>25</v>
      </c>
      <c r="G748" s="12" t="s">
        <v>24</v>
      </c>
      <c r="H748" s="12" t="s">
        <v>23</v>
      </c>
      <c r="I748" s="168" t="s">
        <v>106</v>
      </c>
      <c r="J748" s="168" t="s">
        <v>106</v>
      </c>
      <c r="K748" s="74">
        <v>1143</v>
      </c>
      <c r="L748" s="74">
        <v>1618</v>
      </c>
      <c r="M748" s="74">
        <v>14.366666670000001</v>
      </c>
      <c r="N748" s="74">
        <v>13898</v>
      </c>
      <c r="O748" s="74">
        <v>19163</v>
      </c>
      <c r="P748" s="74">
        <v>19543</v>
      </c>
      <c r="Q748" s="74">
        <v>20750</v>
      </c>
      <c r="R748" s="74">
        <v>308</v>
      </c>
      <c r="S748" s="74">
        <v>67216</v>
      </c>
      <c r="T748" s="74">
        <v>265</v>
      </c>
      <c r="U748" s="74">
        <v>3984</v>
      </c>
      <c r="V748" s="74">
        <v>707</v>
      </c>
      <c r="W748" s="74">
        <v>14814</v>
      </c>
      <c r="X748" s="74">
        <v>234</v>
      </c>
      <c r="Y748" s="74">
        <v>67216</v>
      </c>
      <c r="Z748" s="74">
        <v>2</v>
      </c>
      <c r="AA748" s="74">
        <v>17</v>
      </c>
      <c r="AB748" s="74">
        <v>56</v>
      </c>
      <c r="AC748" s="74">
        <v>8.5</v>
      </c>
      <c r="AD748" s="74">
        <v>16.100000000000001</v>
      </c>
      <c r="AE748" s="74">
        <v>24.29</v>
      </c>
      <c r="AF748" s="74">
        <v>3984</v>
      </c>
      <c r="AG748" s="74">
        <v>52005</v>
      </c>
      <c r="AH748" s="74">
        <v>15305</v>
      </c>
      <c r="AI748" s="74">
        <v>48021</v>
      </c>
      <c r="AJ748" s="74">
        <v>33207</v>
      </c>
      <c r="AM748" s="6">
        <f t="shared" si="151"/>
        <v>67216</v>
      </c>
      <c r="AN748" s="4">
        <f t="shared" si="150"/>
        <v>8</v>
      </c>
    </row>
    <row r="749" spans="1:40" x14ac:dyDescent="0.2">
      <c r="A749" s="12" t="str">
        <f t="shared" si="152"/>
        <v>2014-15AUGUSTRYA</v>
      </c>
      <c r="B749" s="12">
        <f>VLOOKUP(G749,'Selection Sheet'!$C$17:$E$33, 3, 0)</f>
        <v>3</v>
      </c>
      <c r="C749" s="12" t="s">
        <v>196</v>
      </c>
      <c r="D749" s="12" t="s">
        <v>127</v>
      </c>
      <c r="E749" s="12" t="s">
        <v>138</v>
      </c>
      <c r="F749" s="12" t="s">
        <v>25</v>
      </c>
      <c r="G749" s="12" t="s">
        <v>52</v>
      </c>
      <c r="H749" s="12" t="s">
        <v>51</v>
      </c>
      <c r="I749" s="168" t="s">
        <v>106</v>
      </c>
      <c r="J749" s="168" t="s">
        <v>106</v>
      </c>
      <c r="K749" s="74">
        <v>618</v>
      </c>
      <c r="L749" s="74">
        <v>753</v>
      </c>
      <c r="M749" s="74">
        <v>11.68</v>
      </c>
      <c r="N749" s="74">
        <v>23352</v>
      </c>
      <c r="O749" s="74">
        <v>30825</v>
      </c>
      <c r="P749" s="74">
        <v>30681</v>
      </c>
      <c r="Q749" s="74">
        <v>31578</v>
      </c>
      <c r="R749" s="74">
        <v>535</v>
      </c>
      <c r="S749" s="74">
        <v>74598</v>
      </c>
      <c r="T749" s="74">
        <v>333</v>
      </c>
      <c r="U749" s="74">
        <v>3159</v>
      </c>
      <c r="V749" s="74">
        <v>1105</v>
      </c>
      <c r="W749" s="74">
        <v>20719</v>
      </c>
      <c r="X749" s="74">
        <v>0</v>
      </c>
      <c r="Y749" s="74">
        <v>74598</v>
      </c>
      <c r="Z749" s="74">
        <v>1</v>
      </c>
      <c r="AA749" s="74">
        <v>3</v>
      </c>
      <c r="AB749" s="74">
        <v>45</v>
      </c>
      <c r="AC749" s="74">
        <v>5.87</v>
      </c>
      <c r="AD749" s="74">
        <v>15.95</v>
      </c>
      <c r="AE749" s="74">
        <v>24.55</v>
      </c>
      <c r="AF749" s="74">
        <v>3159</v>
      </c>
      <c r="AG749" s="74">
        <v>59577</v>
      </c>
      <c r="AH749" s="74">
        <v>24814</v>
      </c>
      <c r="AI749" s="74">
        <v>65751</v>
      </c>
      <c r="AJ749" s="74">
        <v>45298</v>
      </c>
      <c r="AM749" s="6">
        <f t="shared" si="151"/>
        <v>0</v>
      </c>
      <c r="AN749" s="4">
        <f t="shared" si="150"/>
        <v>8</v>
      </c>
    </row>
    <row r="750" spans="1:40" x14ac:dyDescent="0.2">
      <c r="A750" s="12" t="str">
        <f t="shared" si="152"/>
        <v>2014-15AUGUSTRYC</v>
      </c>
      <c r="B750" s="12">
        <f>VLOOKUP(G750,'Selection Sheet'!$C$17:$E$33, 3, 0)</f>
        <v>3</v>
      </c>
      <c r="C750" s="12" t="s">
        <v>196</v>
      </c>
      <c r="D750" s="12" t="s">
        <v>127</v>
      </c>
      <c r="E750" s="12" t="s">
        <v>138</v>
      </c>
      <c r="F750" s="12" t="s">
        <v>25</v>
      </c>
      <c r="G750" s="12" t="s">
        <v>27</v>
      </c>
      <c r="H750" s="12" t="s">
        <v>26</v>
      </c>
      <c r="I750" s="168" t="s">
        <v>106</v>
      </c>
      <c r="J750" s="168" t="s">
        <v>106</v>
      </c>
      <c r="K750" s="74">
        <v>842</v>
      </c>
      <c r="L750" s="74">
        <v>1219</v>
      </c>
      <c r="M750" s="74">
        <v>15.7</v>
      </c>
      <c r="N750" s="74">
        <v>13769</v>
      </c>
      <c r="O750" s="74">
        <v>22523</v>
      </c>
      <c r="P750" s="74">
        <v>21349</v>
      </c>
      <c r="Q750" s="74">
        <v>23644</v>
      </c>
      <c r="R750" s="74">
        <v>1320</v>
      </c>
      <c r="S750" s="74">
        <v>74051</v>
      </c>
      <c r="T750" s="74">
        <v>358</v>
      </c>
      <c r="U750" s="74">
        <v>3118</v>
      </c>
      <c r="V750" s="74">
        <v>1084</v>
      </c>
      <c r="W750" s="74">
        <v>18833</v>
      </c>
      <c r="X750" s="74">
        <v>132</v>
      </c>
      <c r="Y750" s="74">
        <v>74051</v>
      </c>
      <c r="Z750" s="74">
        <v>1</v>
      </c>
      <c r="AA750" s="74">
        <v>29</v>
      </c>
      <c r="AB750" s="74">
        <v>90</v>
      </c>
      <c r="AC750" s="74">
        <v>7.32</v>
      </c>
      <c r="AD750" s="74">
        <v>22.98</v>
      </c>
      <c r="AE750" s="74">
        <v>35.33</v>
      </c>
      <c r="AF750" s="74">
        <v>3118</v>
      </c>
      <c r="AG750" s="74">
        <v>48662</v>
      </c>
      <c r="AH750" s="74">
        <v>23266</v>
      </c>
      <c r="AI750" s="74">
        <v>54950</v>
      </c>
      <c r="AJ750" s="74">
        <v>37581</v>
      </c>
      <c r="AM750" s="6">
        <f t="shared" si="151"/>
        <v>74051</v>
      </c>
      <c r="AN750" s="4">
        <f t="shared" si="150"/>
        <v>8</v>
      </c>
    </row>
    <row r="751" spans="1:40" ht="12" customHeight="1" x14ac:dyDescent="0.2">
      <c r="A751" s="12" t="str">
        <f t="shared" si="152"/>
        <v>2014-15AUGUSTRYD</v>
      </c>
      <c r="B751" s="12">
        <f>VLOOKUP(G751,'Selection Sheet'!$C$17:$E$33, 3, 0)</f>
        <v>2</v>
      </c>
      <c r="C751" s="12" t="s">
        <v>196</v>
      </c>
      <c r="D751" s="12" t="s">
        <v>127</v>
      </c>
      <c r="E751" s="12" t="s">
        <v>135</v>
      </c>
      <c r="F751" s="12" t="s">
        <v>36</v>
      </c>
      <c r="G751" s="12" t="s">
        <v>48</v>
      </c>
      <c r="H751" s="12" t="s">
        <v>47</v>
      </c>
      <c r="I751" s="168" t="s">
        <v>106</v>
      </c>
      <c r="J751" s="168" t="s">
        <v>106</v>
      </c>
      <c r="K751" s="74">
        <v>760</v>
      </c>
      <c r="L751" s="74">
        <v>998</v>
      </c>
      <c r="M751" s="74">
        <v>14.2</v>
      </c>
      <c r="N751" s="74">
        <v>15257</v>
      </c>
      <c r="O751" s="74">
        <v>20513</v>
      </c>
      <c r="P751" s="74">
        <v>20616</v>
      </c>
      <c r="Q751" s="74">
        <v>21511</v>
      </c>
      <c r="R751" s="74">
        <v>511</v>
      </c>
      <c r="S751" s="74">
        <v>50296</v>
      </c>
      <c r="T751" s="74">
        <v>667</v>
      </c>
      <c r="U751" s="74">
        <v>6731</v>
      </c>
      <c r="V751" s="74">
        <v>945</v>
      </c>
      <c r="W751" s="74">
        <v>20309</v>
      </c>
      <c r="X751" s="74">
        <v>0</v>
      </c>
      <c r="Y751" s="74">
        <v>50296</v>
      </c>
      <c r="Z751" s="74">
        <v>3</v>
      </c>
      <c r="AA751" s="74">
        <v>37</v>
      </c>
      <c r="AB751" s="74">
        <v>80</v>
      </c>
      <c r="AC751" s="74">
        <v>5.93</v>
      </c>
      <c r="AD751" s="74">
        <v>18.63</v>
      </c>
      <c r="AE751" s="74">
        <v>28.22</v>
      </c>
      <c r="AF751" s="74">
        <v>6731</v>
      </c>
      <c r="AG751" s="74">
        <v>59631</v>
      </c>
      <c r="AH751" s="74">
        <v>23105</v>
      </c>
      <c r="AI751" s="74">
        <v>52900</v>
      </c>
      <c r="AJ751" s="74">
        <v>30921</v>
      </c>
      <c r="AM751" s="6">
        <f t="shared" si="151"/>
        <v>0</v>
      </c>
      <c r="AN751" s="4">
        <f t="shared" si="150"/>
        <v>8</v>
      </c>
    </row>
    <row r="752" spans="1:40" x14ac:dyDescent="0.2">
      <c r="A752" s="12" t="str">
        <f t="shared" si="152"/>
        <v>2014-15AUGUSTRYE</v>
      </c>
      <c r="B752" s="12">
        <f>VLOOKUP(G752,'Selection Sheet'!$C$17:$E$33, 3, 0)</f>
        <v>2</v>
      </c>
      <c r="C752" s="12" t="s">
        <v>196</v>
      </c>
      <c r="D752" s="12" t="s">
        <v>127</v>
      </c>
      <c r="E752" s="12" t="s">
        <v>135</v>
      </c>
      <c r="F752" s="12" t="s">
        <v>36</v>
      </c>
      <c r="G752" s="12" t="s">
        <v>46</v>
      </c>
      <c r="H752" s="12" t="s">
        <v>45</v>
      </c>
      <c r="I752" s="168" t="s">
        <v>106</v>
      </c>
      <c r="J752" s="168" t="s">
        <v>106</v>
      </c>
      <c r="K752" s="74">
        <v>671</v>
      </c>
      <c r="L752" s="74">
        <v>874</v>
      </c>
      <c r="M752" s="74">
        <v>13.38</v>
      </c>
      <c r="N752" s="74">
        <v>10000</v>
      </c>
      <c r="O752" s="74">
        <v>13215</v>
      </c>
      <c r="P752" s="74">
        <v>13480</v>
      </c>
      <c r="Q752" s="74">
        <v>14054</v>
      </c>
      <c r="R752" s="74">
        <v>1015</v>
      </c>
      <c r="S752" s="74">
        <v>38885</v>
      </c>
      <c r="T752" s="74">
        <v>286</v>
      </c>
      <c r="U752" s="74">
        <v>2284</v>
      </c>
      <c r="V752" s="74">
        <v>745</v>
      </c>
      <c r="W752" s="74">
        <v>14690</v>
      </c>
      <c r="X752" s="74">
        <v>965</v>
      </c>
      <c r="Y752" s="74">
        <v>38885</v>
      </c>
      <c r="Z752" s="74">
        <v>3</v>
      </c>
      <c r="AA752" s="74">
        <v>31</v>
      </c>
      <c r="AB752" s="74">
        <v>97</v>
      </c>
      <c r="AC752" s="74">
        <v>5.85</v>
      </c>
      <c r="AD752" s="74">
        <v>17.2</v>
      </c>
      <c r="AE752" s="74">
        <v>28.2</v>
      </c>
      <c r="AF752" s="74">
        <v>2284</v>
      </c>
      <c r="AG752" s="74">
        <v>38508</v>
      </c>
      <c r="AH752" s="74">
        <v>15132</v>
      </c>
      <c r="AI752" s="74">
        <v>36296</v>
      </c>
      <c r="AJ752" s="74">
        <v>21563</v>
      </c>
      <c r="AM752" s="6">
        <f t="shared" si="151"/>
        <v>38885</v>
      </c>
      <c r="AN752" s="4">
        <f t="shared" si="150"/>
        <v>8</v>
      </c>
    </row>
    <row r="753" spans="1:40" x14ac:dyDescent="0.2">
      <c r="A753" s="12" t="str">
        <f t="shared" si="152"/>
        <v>2014-15AUGUSTRYF</v>
      </c>
      <c r="B753" s="12">
        <f>VLOOKUP(G753,'Selection Sheet'!$C$17:$E$33, 3, 0)</f>
        <v>2</v>
      </c>
      <c r="C753" s="12" t="s">
        <v>196</v>
      </c>
      <c r="D753" s="12" t="s">
        <v>127</v>
      </c>
      <c r="E753" s="12" t="s">
        <v>135</v>
      </c>
      <c r="F753" s="12" t="s">
        <v>36</v>
      </c>
      <c r="G753" s="12" t="s">
        <v>50</v>
      </c>
      <c r="H753" s="12" t="s">
        <v>49</v>
      </c>
      <c r="I753" s="168" t="s">
        <v>106</v>
      </c>
      <c r="J753" s="168" t="s">
        <v>106</v>
      </c>
      <c r="K753" s="74">
        <v>1114</v>
      </c>
      <c r="L753" s="74">
        <v>1471</v>
      </c>
      <c r="M753" s="74">
        <v>14</v>
      </c>
      <c r="N753" s="74">
        <v>19828</v>
      </c>
      <c r="O753" s="74">
        <v>25898</v>
      </c>
      <c r="P753" s="74">
        <v>26031</v>
      </c>
      <c r="Q753" s="74">
        <v>27297</v>
      </c>
      <c r="R753" s="74">
        <v>504</v>
      </c>
      <c r="S753" s="74">
        <v>72357</v>
      </c>
      <c r="T753" s="74">
        <v>437</v>
      </c>
      <c r="U753" s="74">
        <v>3222</v>
      </c>
      <c r="V753" s="74">
        <v>1462</v>
      </c>
      <c r="W753" s="74">
        <v>24585</v>
      </c>
      <c r="X753" s="74">
        <v>0</v>
      </c>
      <c r="Y753" s="74">
        <v>72357</v>
      </c>
      <c r="Z753" s="74">
        <v>2</v>
      </c>
      <c r="AA753" s="74">
        <v>17</v>
      </c>
      <c r="AB753" s="74">
        <v>54</v>
      </c>
      <c r="AC753" s="74">
        <v>5.6</v>
      </c>
      <c r="AD753" s="74">
        <v>19</v>
      </c>
      <c r="AE753" s="74">
        <v>32.1</v>
      </c>
      <c r="AF753" s="74">
        <v>3222</v>
      </c>
      <c r="AG753" s="74">
        <v>49411</v>
      </c>
      <c r="AH753" s="74">
        <v>24533</v>
      </c>
      <c r="AI753" s="74">
        <v>46774</v>
      </c>
      <c r="AJ753" s="74">
        <v>36458</v>
      </c>
      <c r="AM753" s="6">
        <f t="shared" si="151"/>
        <v>0</v>
      </c>
      <c r="AN753" s="4">
        <f t="shared" si="150"/>
        <v>8</v>
      </c>
    </row>
    <row r="754" spans="1:40" x14ac:dyDescent="0.2">
      <c r="A754" s="12" t="str">
        <f t="shared" si="152"/>
        <v>2014-15DECEMBERR1F</v>
      </c>
      <c r="B754" s="12">
        <f>VLOOKUP(G754,'Selection Sheet'!$C$17:$E$33, 3, 0)</f>
        <v>2</v>
      </c>
      <c r="C754" s="12" t="s">
        <v>196</v>
      </c>
      <c r="D754" s="12" t="s">
        <v>131</v>
      </c>
      <c r="E754" s="12" t="s">
        <v>135</v>
      </c>
      <c r="F754" s="12" t="s">
        <v>36</v>
      </c>
      <c r="G754" s="12" t="s">
        <v>35</v>
      </c>
      <c r="H754" s="12" t="s">
        <v>34</v>
      </c>
      <c r="I754" s="168" t="s">
        <v>106</v>
      </c>
      <c r="J754" s="168" t="s">
        <v>106</v>
      </c>
      <c r="K754" s="74">
        <v>37</v>
      </c>
      <c r="L754" s="74">
        <v>46</v>
      </c>
      <c r="M754" s="74">
        <v>9.25</v>
      </c>
      <c r="N754" s="74">
        <v>451</v>
      </c>
      <c r="O754" s="74">
        <v>601</v>
      </c>
      <c r="P754" s="74">
        <v>592</v>
      </c>
      <c r="Q754" s="74">
        <v>615</v>
      </c>
      <c r="R754" s="74">
        <v>35</v>
      </c>
      <c r="S754" s="74">
        <v>2028</v>
      </c>
      <c r="T754" s="74">
        <v>5</v>
      </c>
      <c r="U754" s="74">
        <v>124</v>
      </c>
      <c r="V754" s="74">
        <v>18</v>
      </c>
      <c r="W754" s="74">
        <v>558</v>
      </c>
      <c r="X754" s="74">
        <v>29</v>
      </c>
      <c r="Y754" s="74">
        <v>2028</v>
      </c>
      <c r="Z754" s="74">
        <v>1</v>
      </c>
      <c r="AA754" s="74">
        <v>1</v>
      </c>
      <c r="AB754" s="74">
        <v>8</v>
      </c>
      <c r="AC754" s="74">
        <v>6.1</v>
      </c>
      <c r="AD754" s="74">
        <v>17.43</v>
      </c>
      <c r="AE754" s="74">
        <v>19.84</v>
      </c>
      <c r="AF754" s="74">
        <v>124</v>
      </c>
      <c r="AG754" s="74">
        <v>1881</v>
      </c>
      <c r="AH754" s="74">
        <v>902</v>
      </c>
      <c r="AI754" s="74">
        <v>1757</v>
      </c>
      <c r="AJ754" s="74">
        <v>1199</v>
      </c>
      <c r="AK754" s="4"/>
      <c r="AM754" s="6">
        <f t="shared" si="151"/>
        <v>2028</v>
      </c>
      <c r="AN754" s="4">
        <f t="shared" si="150"/>
        <v>12</v>
      </c>
    </row>
    <row r="755" spans="1:40" x14ac:dyDescent="0.2">
      <c r="A755" s="12" t="str">
        <f t="shared" si="152"/>
        <v>2014-15DECEMBERRRU</v>
      </c>
      <c r="B755" s="12">
        <f>VLOOKUP(G755,'Selection Sheet'!$C$17:$E$33, 3, 0)</f>
        <v>4</v>
      </c>
      <c r="C755" s="12" t="s">
        <v>196</v>
      </c>
      <c r="D755" s="12" t="s">
        <v>131</v>
      </c>
      <c r="E755" s="12" t="s">
        <v>136</v>
      </c>
      <c r="F755" s="12" t="s">
        <v>39</v>
      </c>
      <c r="G755" s="12" t="s">
        <v>38</v>
      </c>
      <c r="H755" s="12" t="s">
        <v>37</v>
      </c>
      <c r="I755" s="168" t="s">
        <v>106</v>
      </c>
      <c r="J755" s="168" t="s">
        <v>106</v>
      </c>
      <c r="K755" s="74">
        <v>851</v>
      </c>
      <c r="L755" s="74">
        <v>1436</v>
      </c>
      <c r="M755" s="74">
        <v>20.399999999999999</v>
      </c>
      <c r="N755" s="74">
        <v>21592</v>
      </c>
      <c r="O755" s="74">
        <v>45232</v>
      </c>
      <c r="P755" s="74">
        <v>39226</v>
      </c>
      <c r="Q755" s="74">
        <v>46309</v>
      </c>
      <c r="R755" s="74">
        <v>1165</v>
      </c>
      <c r="S755" s="74">
        <v>151176</v>
      </c>
      <c r="T755" s="74">
        <v>639</v>
      </c>
      <c r="U755" s="74">
        <v>18327</v>
      </c>
      <c r="V755" s="74">
        <v>1569</v>
      </c>
      <c r="W755" s="74">
        <v>17436</v>
      </c>
      <c r="X755" s="74">
        <v>2187</v>
      </c>
      <c r="Y755" s="74">
        <v>151176</v>
      </c>
      <c r="Z755" s="74">
        <v>0</v>
      </c>
      <c r="AA755" s="74">
        <v>33</v>
      </c>
      <c r="AB755" s="74">
        <v>85</v>
      </c>
      <c r="AC755" s="74">
        <v>9</v>
      </c>
      <c r="AD755" s="74">
        <v>29.9</v>
      </c>
      <c r="AE755" s="74">
        <v>60.3</v>
      </c>
      <c r="AF755" s="74">
        <v>18327</v>
      </c>
      <c r="AG755" s="74">
        <v>105915</v>
      </c>
      <c r="AH755" s="74">
        <v>30790</v>
      </c>
      <c r="AI755" s="74">
        <v>87588</v>
      </c>
      <c r="AJ755" s="74">
        <v>63999</v>
      </c>
      <c r="AK755" s="4"/>
      <c r="AM755" s="6">
        <f t="shared" si="151"/>
        <v>151176</v>
      </c>
      <c r="AN755" s="4">
        <f t="shared" si="150"/>
        <v>12</v>
      </c>
    </row>
    <row r="756" spans="1:40" x14ac:dyDescent="0.2">
      <c r="A756" s="12" t="str">
        <f t="shared" si="152"/>
        <v>2014-15DECEMBERRX6</v>
      </c>
      <c r="B756" s="12">
        <f>VLOOKUP(G756,'Selection Sheet'!$C$17:$E$33, 3, 0)</f>
        <v>1</v>
      </c>
      <c r="C756" s="12" t="s">
        <v>196</v>
      </c>
      <c r="D756" s="12" t="s">
        <v>131</v>
      </c>
      <c r="E756" s="12" t="s">
        <v>137</v>
      </c>
      <c r="F756" s="12" t="s">
        <v>42</v>
      </c>
      <c r="G756" s="12" t="s">
        <v>41</v>
      </c>
      <c r="H756" s="12" t="s">
        <v>40</v>
      </c>
      <c r="I756" s="168" t="s">
        <v>106</v>
      </c>
      <c r="J756" s="168" t="s">
        <v>106</v>
      </c>
      <c r="K756" s="74">
        <v>731</v>
      </c>
      <c r="L756" s="74">
        <v>1172</v>
      </c>
      <c r="M756" s="74">
        <v>17.03</v>
      </c>
      <c r="N756" s="74">
        <v>10496</v>
      </c>
      <c r="O756" s="74">
        <v>15798</v>
      </c>
      <c r="P756" s="74">
        <v>15419</v>
      </c>
      <c r="Q756" s="74">
        <v>16895</v>
      </c>
      <c r="R756" s="74">
        <v>2243</v>
      </c>
      <c r="S756" s="74">
        <v>48993</v>
      </c>
      <c r="T756" s="74">
        <v>344</v>
      </c>
      <c r="U756" s="74">
        <v>2317</v>
      </c>
      <c r="V756" s="74">
        <v>347</v>
      </c>
      <c r="W756" s="74">
        <v>5468</v>
      </c>
      <c r="X756" s="74">
        <v>838</v>
      </c>
      <c r="Y756" s="74">
        <v>48993</v>
      </c>
      <c r="Z756" s="74">
        <v>1</v>
      </c>
      <c r="AA756" s="74">
        <v>69</v>
      </c>
      <c r="AB756" s="74">
        <v>121</v>
      </c>
      <c r="AC756" s="74">
        <v>7.2</v>
      </c>
      <c r="AD756" s="74">
        <v>25.46</v>
      </c>
      <c r="AE756" s="74">
        <v>43.01</v>
      </c>
      <c r="AF756" s="74">
        <v>2317</v>
      </c>
      <c r="AG756" s="74">
        <v>25945</v>
      </c>
      <c r="AH756" s="74">
        <v>9609</v>
      </c>
      <c r="AI756" s="74">
        <v>30621</v>
      </c>
      <c r="AJ756" s="74">
        <v>22418</v>
      </c>
      <c r="AK756" s="4"/>
      <c r="AM756" s="6">
        <f t="shared" si="151"/>
        <v>48993</v>
      </c>
      <c r="AN756" s="4">
        <f t="shared" si="150"/>
        <v>12</v>
      </c>
    </row>
    <row r="757" spans="1:40" x14ac:dyDescent="0.2">
      <c r="A757" s="12" t="str">
        <f t="shared" si="152"/>
        <v>2014-15DECEMBERRX7</v>
      </c>
      <c r="B757" s="12">
        <f>VLOOKUP(G757,'Selection Sheet'!$C$17:$E$33, 3, 0)</f>
        <v>1</v>
      </c>
      <c r="C757" s="12" t="s">
        <v>196</v>
      </c>
      <c r="D757" s="12" t="s">
        <v>131</v>
      </c>
      <c r="E757" s="12" t="s">
        <v>137</v>
      </c>
      <c r="F757" s="12" t="s">
        <v>42</v>
      </c>
      <c r="G757" s="12" t="s">
        <v>44</v>
      </c>
      <c r="H757" s="12" t="s">
        <v>43</v>
      </c>
      <c r="I757" s="168" t="s">
        <v>106</v>
      </c>
      <c r="J757" s="168" t="s">
        <v>106</v>
      </c>
      <c r="K757" s="74">
        <v>1766</v>
      </c>
      <c r="L757" s="74">
        <v>2996</v>
      </c>
      <c r="M757" s="74">
        <v>17.670000000000002</v>
      </c>
      <c r="N757" s="74">
        <v>23590</v>
      </c>
      <c r="O757" s="74">
        <v>40339</v>
      </c>
      <c r="P757" s="74">
        <v>37912</v>
      </c>
      <c r="Q757" s="74">
        <v>43248</v>
      </c>
      <c r="R757" s="74">
        <v>6685</v>
      </c>
      <c r="S757" s="74">
        <v>130110</v>
      </c>
      <c r="T757" s="74">
        <v>352</v>
      </c>
      <c r="U757" s="74">
        <v>2791</v>
      </c>
      <c r="V757" s="74">
        <v>953</v>
      </c>
      <c r="W757" s="74">
        <v>16675</v>
      </c>
      <c r="X757" s="74">
        <v>532</v>
      </c>
      <c r="Y757" s="74">
        <v>130110</v>
      </c>
      <c r="Z757" s="74">
        <v>1</v>
      </c>
      <c r="AA757" s="74">
        <v>53</v>
      </c>
      <c r="AB757" s="74">
        <v>127</v>
      </c>
      <c r="AC757" s="74">
        <v>7.98</v>
      </c>
      <c r="AD757" s="74">
        <v>29.1</v>
      </c>
      <c r="AE757" s="74">
        <v>53.85</v>
      </c>
      <c r="AF757" s="74">
        <v>2791</v>
      </c>
      <c r="AG757" s="74">
        <v>70370</v>
      </c>
      <c r="AH757" s="74">
        <v>20710</v>
      </c>
      <c r="AI757" s="74">
        <v>76051</v>
      </c>
      <c r="AJ757" s="74">
        <v>66687</v>
      </c>
      <c r="AK757" s="4"/>
      <c r="AM757" s="6">
        <f t="shared" si="151"/>
        <v>130110</v>
      </c>
      <c r="AN757" s="4">
        <f t="shared" si="150"/>
        <v>12</v>
      </c>
    </row>
    <row r="758" spans="1:40" x14ac:dyDescent="0.2">
      <c r="A758" s="12" t="str">
        <f t="shared" si="152"/>
        <v>2014-15DECEMBERRX8</v>
      </c>
      <c r="B758" s="12">
        <f>VLOOKUP(G758,'Selection Sheet'!$C$17:$E$33, 3, 0)</f>
        <v>1</v>
      </c>
      <c r="C758" s="12" t="s">
        <v>196</v>
      </c>
      <c r="D758" s="12" t="s">
        <v>131</v>
      </c>
      <c r="E758" s="12" t="s">
        <v>137</v>
      </c>
      <c r="F758" s="12" t="s">
        <v>42</v>
      </c>
      <c r="G758" s="12" t="s">
        <v>54</v>
      </c>
      <c r="H758" s="12" t="s">
        <v>53</v>
      </c>
      <c r="I758" s="168" t="s">
        <v>106</v>
      </c>
      <c r="J758" s="168" t="s">
        <v>106</v>
      </c>
      <c r="K758" s="74">
        <v>1288</v>
      </c>
      <c r="L758" s="74">
        <v>2033</v>
      </c>
      <c r="M758" s="74">
        <v>16.16</v>
      </c>
      <c r="N758" s="74">
        <v>16387</v>
      </c>
      <c r="O758" s="74">
        <v>27128</v>
      </c>
      <c r="P758" s="74">
        <v>26881</v>
      </c>
      <c r="Q758" s="74">
        <v>29070</v>
      </c>
      <c r="R758" s="74">
        <v>1907</v>
      </c>
      <c r="S758" s="74">
        <v>74547</v>
      </c>
      <c r="T758" s="74">
        <v>434</v>
      </c>
      <c r="U758" s="74">
        <v>5267</v>
      </c>
      <c r="V758" s="74">
        <v>468</v>
      </c>
      <c r="W758" s="74">
        <v>13136</v>
      </c>
      <c r="X758" s="74">
        <v>2078</v>
      </c>
      <c r="Y758" s="74">
        <v>74547</v>
      </c>
      <c r="Z758" s="74">
        <v>1</v>
      </c>
      <c r="AA758" s="74">
        <v>35</v>
      </c>
      <c r="AB758" s="74">
        <v>98</v>
      </c>
      <c r="AC758" s="74">
        <v>7.25</v>
      </c>
      <c r="AD758" s="74">
        <v>19.97</v>
      </c>
      <c r="AE758" s="74">
        <v>32.6</v>
      </c>
      <c r="AF758" s="74">
        <v>5267</v>
      </c>
      <c r="AG758" s="74">
        <v>43670</v>
      </c>
      <c r="AH758" s="74">
        <v>15822</v>
      </c>
      <c r="AI758" s="74">
        <v>48190</v>
      </c>
      <c r="AJ758" s="74">
        <v>40455</v>
      </c>
      <c r="AK758" s="4"/>
      <c r="AM758" s="6">
        <f t="shared" si="151"/>
        <v>74547</v>
      </c>
      <c r="AN758" s="4">
        <f t="shared" si="150"/>
        <v>12</v>
      </c>
    </row>
    <row r="759" spans="1:40" x14ac:dyDescent="0.2">
      <c r="A759" s="12" t="str">
        <f t="shared" si="152"/>
        <v>2014-15DECEMBERRX9</v>
      </c>
      <c r="B759" s="12">
        <f>VLOOKUP(G759,'Selection Sheet'!$C$17:$E$33, 3, 0)</f>
        <v>3</v>
      </c>
      <c r="C759" s="12" t="s">
        <v>196</v>
      </c>
      <c r="D759" s="12" t="s">
        <v>131</v>
      </c>
      <c r="E759" s="12" t="s">
        <v>138</v>
      </c>
      <c r="F759" s="12" t="s">
        <v>25</v>
      </c>
      <c r="G759" s="12" t="s">
        <v>24</v>
      </c>
      <c r="H759" s="12" t="s">
        <v>23</v>
      </c>
      <c r="I759" s="168" t="s">
        <v>106</v>
      </c>
      <c r="J759" s="168" t="s">
        <v>106</v>
      </c>
      <c r="K759" s="74">
        <v>816</v>
      </c>
      <c r="L759" s="74">
        <v>1296</v>
      </c>
      <c r="M759" s="74">
        <v>17.600000000000001</v>
      </c>
      <c r="N759" s="74">
        <v>14831</v>
      </c>
      <c r="O759" s="74">
        <v>25461</v>
      </c>
      <c r="P759" s="74">
        <v>22885</v>
      </c>
      <c r="Q759" s="74">
        <v>26677</v>
      </c>
      <c r="R759" s="74">
        <v>471</v>
      </c>
      <c r="S759" s="74">
        <v>79373</v>
      </c>
      <c r="T759" s="74">
        <v>224</v>
      </c>
      <c r="U759" s="74">
        <v>4624</v>
      </c>
      <c r="V759" s="74">
        <v>916</v>
      </c>
      <c r="W759" s="74">
        <v>16835</v>
      </c>
      <c r="X759" s="74">
        <v>120</v>
      </c>
      <c r="Y759" s="74">
        <v>79373</v>
      </c>
      <c r="Z759" s="74">
        <v>2</v>
      </c>
      <c r="AA759" s="74">
        <v>14</v>
      </c>
      <c r="AB759" s="74">
        <v>52</v>
      </c>
      <c r="AC759" s="74">
        <v>11.42</v>
      </c>
      <c r="AD759" s="74">
        <v>23.42</v>
      </c>
      <c r="AE759" s="74">
        <v>39.07</v>
      </c>
      <c r="AF759" s="74">
        <v>4624</v>
      </c>
      <c r="AG759" s="74">
        <v>59246</v>
      </c>
      <c r="AH759" s="74">
        <v>17473</v>
      </c>
      <c r="AI759" s="74">
        <v>54622</v>
      </c>
      <c r="AJ759" s="74">
        <v>37787</v>
      </c>
      <c r="AK759" s="4"/>
      <c r="AM759" s="6">
        <f t="shared" si="151"/>
        <v>79373</v>
      </c>
      <c r="AN759" s="4">
        <f t="shared" ref="AN759:AN822" si="153">MONTH(1&amp;D759)</f>
        <v>12</v>
      </c>
    </row>
    <row r="760" spans="1:40" x14ac:dyDescent="0.2">
      <c r="A760" s="12" t="str">
        <f t="shared" si="152"/>
        <v>2014-15DECEMBERRYA</v>
      </c>
      <c r="B760" s="12">
        <f>VLOOKUP(G760,'Selection Sheet'!$C$17:$E$33, 3, 0)</f>
        <v>3</v>
      </c>
      <c r="C760" s="12" t="s">
        <v>196</v>
      </c>
      <c r="D760" s="12" t="s">
        <v>131</v>
      </c>
      <c r="E760" s="12" t="s">
        <v>138</v>
      </c>
      <c r="F760" s="12" t="s">
        <v>25</v>
      </c>
      <c r="G760" s="12" t="s">
        <v>52</v>
      </c>
      <c r="H760" s="12" t="s">
        <v>51</v>
      </c>
      <c r="I760" s="168" t="s">
        <v>106</v>
      </c>
      <c r="J760" s="168" t="s">
        <v>106</v>
      </c>
      <c r="K760" s="74">
        <v>1657</v>
      </c>
      <c r="L760" s="74">
        <v>2276</v>
      </c>
      <c r="M760" s="74">
        <v>13.3</v>
      </c>
      <c r="N760" s="74">
        <v>24348</v>
      </c>
      <c r="O760" s="74">
        <v>35523</v>
      </c>
      <c r="P760" s="74">
        <v>36166</v>
      </c>
      <c r="Q760" s="74">
        <v>37799</v>
      </c>
      <c r="R760" s="74">
        <v>950</v>
      </c>
      <c r="S760" s="74">
        <v>116447</v>
      </c>
      <c r="T760" s="74">
        <v>456</v>
      </c>
      <c r="U760" s="74">
        <v>4003</v>
      </c>
      <c r="V760" s="74">
        <v>1484</v>
      </c>
      <c r="W760" s="74">
        <v>24354</v>
      </c>
      <c r="X760" s="74">
        <v>0</v>
      </c>
      <c r="Y760" s="74">
        <v>116447</v>
      </c>
      <c r="Z760" s="74">
        <v>1</v>
      </c>
      <c r="AA760" s="74">
        <v>12</v>
      </c>
      <c r="AB760" s="74">
        <v>53</v>
      </c>
      <c r="AC760" s="74">
        <v>6.68</v>
      </c>
      <c r="AD760" s="74">
        <v>18.12</v>
      </c>
      <c r="AE760" s="74">
        <v>27.5</v>
      </c>
      <c r="AF760" s="74">
        <v>4003</v>
      </c>
      <c r="AG760" s="74">
        <v>69032</v>
      </c>
      <c r="AH760" s="74">
        <v>28914</v>
      </c>
      <c r="AI760" s="74">
        <v>75181</v>
      </c>
      <c r="AJ760" s="74">
        <v>50943</v>
      </c>
      <c r="AK760" s="4"/>
      <c r="AM760" s="6">
        <f t="shared" si="151"/>
        <v>0</v>
      </c>
      <c r="AN760" s="4">
        <f t="shared" si="153"/>
        <v>12</v>
      </c>
    </row>
    <row r="761" spans="1:40" x14ac:dyDescent="0.2">
      <c r="A761" s="12" t="str">
        <f t="shared" si="152"/>
        <v>2014-15DECEMBERRYC</v>
      </c>
      <c r="B761" s="12">
        <f>VLOOKUP(G761,'Selection Sheet'!$C$17:$E$33, 3, 0)</f>
        <v>3</v>
      </c>
      <c r="C761" s="12" t="s">
        <v>196</v>
      </c>
      <c r="D761" s="12" t="s">
        <v>131</v>
      </c>
      <c r="E761" s="12" t="s">
        <v>138</v>
      </c>
      <c r="F761" s="12" t="s">
        <v>25</v>
      </c>
      <c r="G761" s="12" t="s">
        <v>27</v>
      </c>
      <c r="H761" s="12" t="s">
        <v>26</v>
      </c>
      <c r="I761" s="168" t="s">
        <v>106</v>
      </c>
      <c r="J761" s="168" t="s">
        <v>106</v>
      </c>
      <c r="K761" s="74">
        <v>1089</v>
      </c>
      <c r="L761" s="74">
        <v>1518</v>
      </c>
      <c r="M761" s="74">
        <v>16.079999999999998</v>
      </c>
      <c r="N761" s="74">
        <v>17250</v>
      </c>
      <c r="O761" s="74">
        <v>28235</v>
      </c>
      <c r="P761" s="74">
        <v>26766</v>
      </c>
      <c r="Q761" s="74">
        <v>29644</v>
      </c>
      <c r="R761" s="74">
        <v>430</v>
      </c>
      <c r="S761" s="74">
        <v>81326</v>
      </c>
      <c r="T761" s="74">
        <v>414</v>
      </c>
      <c r="U761" s="74">
        <v>3653</v>
      </c>
      <c r="V761" s="74">
        <v>1285</v>
      </c>
      <c r="W761" s="74">
        <v>20718</v>
      </c>
      <c r="X761" s="74">
        <v>198</v>
      </c>
      <c r="Y761" s="74">
        <v>81326</v>
      </c>
      <c r="Z761" s="74">
        <v>1</v>
      </c>
      <c r="AA761" s="74">
        <v>6</v>
      </c>
      <c r="AB761" s="74">
        <v>38</v>
      </c>
      <c r="AC761" s="74">
        <v>7.5</v>
      </c>
      <c r="AD761" s="74">
        <v>23.57</v>
      </c>
      <c r="AE761" s="74">
        <v>36.119999999999997</v>
      </c>
      <c r="AF761" s="74">
        <v>3653</v>
      </c>
      <c r="AG761" s="74">
        <v>53774</v>
      </c>
      <c r="AH761" s="74">
        <v>26996</v>
      </c>
      <c r="AI761" s="74">
        <v>62905</v>
      </c>
      <c r="AJ761" s="74">
        <v>42649</v>
      </c>
      <c r="AK761" s="4"/>
      <c r="AM761" s="6">
        <f t="shared" si="151"/>
        <v>81326</v>
      </c>
      <c r="AN761" s="4">
        <f t="shared" si="153"/>
        <v>12</v>
      </c>
    </row>
    <row r="762" spans="1:40" x14ac:dyDescent="0.2">
      <c r="A762" s="12" t="str">
        <f t="shared" si="152"/>
        <v>2014-15DECEMBERRYD</v>
      </c>
      <c r="B762" s="12">
        <f>VLOOKUP(G762,'Selection Sheet'!$C$17:$E$33, 3, 0)</f>
        <v>2</v>
      </c>
      <c r="C762" s="12" t="s">
        <v>196</v>
      </c>
      <c r="D762" s="12" t="s">
        <v>131</v>
      </c>
      <c r="E762" s="12" t="s">
        <v>135</v>
      </c>
      <c r="F762" s="12" t="s">
        <v>36</v>
      </c>
      <c r="G762" s="12" t="s">
        <v>48</v>
      </c>
      <c r="H762" s="12" t="s">
        <v>47</v>
      </c>
      <c r="I762" s="168" t="s">
        <v>106</v>
      </c>
      <c r="J762" s="168" t="s">
        <v>106</v>
      </c>
      <c r="K762" s="74">
        <v>975</v>
      </c>
      <c r="L762" s="74">
        <v>1345</v>
      </c>
      <c r="M762" s="74">
        <v>14.9</v>
      </c>
      <c r="N762" s="74">
        <v>17269</v>
      </c>
      <c r="O762" s="74">
        <v>24896</v>
      </c>
      <c r="P762" s="74">
        <v>24615</v>
      </c>
      <c r="Q762" s="74">
        <v>26241</v>
      </c>
      <c r="R762" s="74">
        <v>345</v>
      </c>
      <c r="S762" s="74">
        <v>57140</v>
      </c>
      <c r="T762" s="74">
        <v>837</v>
      </c>
      <c r="U762" s="74">
        <v>8757</v>
      </c>
      <c r="V762" s="74">
        <v>1095</v>
      </c>
      <c r="W762" s="74">
        <v>24373</v>
      </c>
      <c r="X762" s="74">
        <v>0</v>
      </c>
      <c r="Y762" s="74">
        <v>57140</v>
      </c>
      <c r="Z762" s="74">
        <v>3</v>
      </c>
      <c r="AA762" s="74">
        <v>26</v>
      </c>
      <c r="AB762" s="74">
        <v>66</v>
      </c>
      <c r="AC762" s="74">
        <v>6.28</v>
      </c>
      <c r="AD762" s="74">
        <v>20.12</v>
      </c>
      <c r="AE762" s="74">
        <v>30.05</v>
      </c>
      <c r="AF762" s="74">
        <v>8757</v>
      </c>
      <c r="AG762" s="74">
        <v>70774</v>
      </c>
      <c r="AH762" s="74">
        <v>27485</v>
      </c>
      <c r="AI762" s="74">
        <v>62017</v>
      </c>
      <c r="AJ762" s="74">
        <v>35723</v>
      </c>
      <c r="AK762" s="4"/>
      <c r="AM762" s="6">
        <f t="shared" si="151"/>
        <v>0</v>
      </c>
      <c r="AN762" s="4">
        <f t="shared" si="153"/>
        <v>12</v>
      </c>
    </row>
    <row r="763" spans="1:40" x14ac:dyDescent="0.2">
      <c r="A763" s="12" t="str">
        <f t="shared" si="152"/>
        <v>2014-15DECEMBERRYE</v>
      </c>
      <c r="B763" s="12">
        <f>VLOOKUP(G763,'Selection Sheet'!$C$17:$E$33, 3, 0)</f>
        <v>2</v>
      </c>
      <c r="C763" s="12" t="s">
        <v>196</v>
      </c>
      <c r="D763" s="12" t="s">
        <v>131</v>
      </c>
      <c r="E763" s="12" t="s">
        <v>135</v>
      </c>
      <c r="F763" s="12" t="s">
        <v>36</v>
      </c>
      <c r="G763" s="12" t="s">
        <v>46</v>
      </c>
      <c r="H763" s="12" t="s">
        <v>45</v>
      </c>
      <c r="I763" s="168" t="s">
        <v>106</v>
      </c>
      <c r="J763" s="168" t="s">
        <v>106</v>
      </c>
      <c r="K763" s="74">
        <v>802</v>
      </c>
      <c r="L763" s="74">
        <v>1141</v>
      </c>
      <c r="M763" s="74">
        <v>22.5</v>
      </c>
      <c r="N763" s="74">
        <v>11056</v>
      </c>
      <c r="O763" s="74">
        <v>15765</v>
      </c>
      <c r="P763" s="74">
        <v>15829</v>
      </c>
      <c r="Q763" s="74">
        <v>16875</v>
      </c>
      <c r="R763" s="74">
        <v>1265</v>
      </c>
      <c r="S763" s="74">
        <v>46761</v>
      </c>
      <c r="T763" s="74">
        <v>381</v>
      </c>
      <c r="U763" s="74">
        <v>3378</v>
      </c>
      <c r="V763" s="74">
        <v>872</v>
      </c>
      <c r="W763" s="74">
        <v>17174</v>
      </c>
      <c r="X763" s="74">
        <v>822</v>
      </c>
      <c r="Y763" s="74">
        <v>46761</v>
      </c>
      <c r="Z763" s="74">
        <v>3</v>
      </c>
      <c r="AA763" s="74">
        <v>46</v>
      </c>
      <c r="AB763" s="74">
        <v>106</v>
      </c>
      <c r="AC763" s="74">
        <v>6.32</v>
      </c>
      <c r="AD763" s="74">
        <v>20.47</v>
      </c>
      <c r="AE763" s="74">
        <v>34.57</v>
      </c>
      <c r="AF763" s="74">
        <v>3378</v>
      </c>
      <c r="AG763" s="74">
        <v>44033</v>
      </c>
      <c r="AH763" s="74">
        <v>17583</v>
      </c>
      <c r="AI763" s="74">
        <v>40718</v>
      </c>
      <c r="AJ763" s="74">
        <v>23407</v>
      </c>
      <c r="AK763" s="4"/>
      <c r="AM763" s="6">
        <f t="shared" ref="AM763:AM826" si="154">SUMIFS($Y763,$X763,"&gt;0",$C763,$C763,$D763,$D763,$B763,$B763)</f>
        <v>46761</v>
      </c>
      <c r="AN763" s="4">
        <f t="shared" si="153"/>
        <v>12</v>
      </c>
    </row>
    <row r="764" spans="1:40" x14ac:dyDescent="0.2">
      <c r="A764" s="12" t="str">
        <f t="shared" si="152"/>
        <v>2014-15DECEMBERRYF</v>
      </c>
      <c r="B764" s="12">
        <f>VLOOKUP(G764,'Selection Sheet'!$C$17:$E$33, 3, 0)</f>
        <v>2</v>
      </c>
      <c r="C764" s="12" t="s">
        <v>196</v>
      </c>
      <c r="D764" s="12" t="s">
        <v>131</v>
      </c>
      <c r="E764" s="12" t="s">
        <v>135</v>
      </c>
      <c r="F764" s="12" t="s">
        <v>36</v>
      </c>
      <c r="G764" s="12" t="s">
        <v>50</v>
      </c>
      <c r="H764" s="12" t="s">
        <v>49</v>
      </c>
      <c r="I764" s="168" t="s">
        <v>106</v>
      </c>
      <c r="J764" s="168" t="s">
        <v>106</v>
      </c>
      <c r="K764" s="74">
        <v>1268</v>
      </c>
      <c r="L764" s="74">
        <v>1821</v>
      </c>
      <c r="M764" s="74">
        <v>16</v>
      </c>
      <c r="N764" s="74">
        <v>17791</v>
      </c>
      <c r="O764" s="74">
        <v>28085</v>
      </c>
      <c r="P764" s="74">
        <v>26769</v>
      </c>
      <c r="Q764" s="74">
        <v>29839</v>
      </c>
      <c r="R764" s="74">
        <v>1051</v>
      </c>
      <c r="S764" s="74">
        <v>82837</v>
      </c>
      <c r="T764" s="74">
        <v>805</v>
      </c>
      <c r="U764" s="74">
        <v>5723</v>
      </c>
      <c r="V764" s="74">
        <v>1719</v>
      </c>
      <c r="W764" s="74">
        <v>26606</v>
      </c>
      <c r="X764" s="74">
        <v>0</v>
      </c>
      <c r="Y764" s="74">
        <v>82837</v>
      </c>
      <c r="Z764" s="74">
        <v>2</v>
      </c>
      <c r="AA764" s="74">
        <v>23</v>
      </c>
      <c r="AB764" s="74">
        <v>69</v>
      </c>
      <c r="AC764" s="74">
        <v>6.9</v>
      </c>
      <c r="AD764" s="74">
        <v>24.1</v>
      </c>
      <c r="AE764" s="74">
        <v>38.4</v>
      </c>
      <c r="AF764" s="74">
        <v>5723</v>
      </c>
      <c r="AG764" s="74">
        <v>52995</v>
      </c>
      <c r="AH764" s="74">
        <v>26037</v>
      </c>
      <c r="AI764" s="74">
        <v>48171</v>
      </c>
      <c r="AJ764" s="74">
        <v>37996</v>
      </c>
      <c r="AK764" s="4"/>
      <c r="AM764" s="6">
        <f t="shared" si="154"/>
        <v>0</v>
      </c>
      <c r="AN764" s="4">
        <f t="shared" si="153"/>
        <v>12</v>
      </c>
    </row>
    <row r="765" spans="1:40" x14ac:dyDescent="0.2">
      <c r="A765" s="12" t="str">
        <f t="shared" si="152"/>
        <v>2014-15FEBRUARYR1F</v>
      </c>
      <c r="B765" s="12">
        <f>VLOOKUP(G765,'Selection Sheet'!$C$17:$E$33, 3, 0)</f>
        <v>2</v>
      </c>
      <c r="C765" s="12" t="s">
        <v>196</v>
      </c>
      <c r="D765" s="12" t="s">
        <v>133</v>
      </c>
      <c r="E765" s="12" t="s">
        <v>135</v>
      </c>
      <c r="F765" s="12" t="s">
        <v>36</v>
      </c>
      <c r="G765" s="12" t="s">
        <v>35</v>
      </c>
      <c r="H765" s="12" t="s">
        <v>34</v>
      </c>
      <c r="I765" s="168" t="s">
        <v>106</v>
      </c>
      <c r="J765" s="168" t="s">
        <v>106</v>
      </c>
      <c r="K765" s="74">
        <v>33</v>
      </c>
      <c r="L765" s="74">
        <v>43</v>
      </c>
      <c r="M765" s="74">
        <v>9.4499999999999993</v>
      </c>
      <c r="N765" s="74">
        <v>425</v>
      </c>
      <c r="O765" s="74">
        <v>563</v>
      </c>
      <c r="P765" s="74">
        <v>556</v>
      </c>
      <c r="Q765" s="74">
        <v>583</v>
      </c>
      <c r="R765" s="74">
        <v>17</v>
      </c>
      <c r="S765" s="74">
        <v>1930</v>
      </c>
      <c r="T765" s="74">
        <v>13</v>
      </c>
      <c r="U765" s="74">
        <v>183</v>
      </c>
      <c r="V765" s="74">
        <v>21</v>
      </c>
      <c r="W765" s="74">
        <v>429</v>
      </c>
      <c r="X765" s="74">
        <v>27</v>
      </c>
      <c r="Y765" s="74">
        <v>1930</v>
      </c>
      <c r="Z765" s="74">
        <v>1</v>
      </c>
      <c r="AA765" s="74">
        <v>4</v>
      </c>
      <c r="AB765" s="74">
        <v>21</v>
      </c>
      <c r="AC765" s="74">
        <v>6.2</v>
      </c>
      <c r="AD765" s="74">
        <v>17.07</v>
      </c>
      <c r="AE765" s="74">
        <v>20.22</v>
      </c>
      <c r="AF765" s="74">
        <v>183</v>
      </c>
      <c r="AG765" s="74">
        <v>1758</v>
      </c>
      <c r="AH765" s="74">
        <v>749</v>
      </c>
      <c r="AI765" s="74">
        <v>1575</v>
      </c>
      <c r="AJ765" s="74">
        <v>1142</v>
      </c>
      <c r="AK765" s="4"/>
      <c r="AM765" s="6">
        <f t="shared" si="154"/>
        <v>1930</v>
      </c>
      <c r="AN765" s="4">
        <f t="shared" si="153"/>
        <v>2</v>
      </c>
    </row>
    <row r="766" spans="1:40" x14ac:dyDescent="0.2">
      <c r="A766" s="12" t="str">
        <f t="shared" si="152"/>
        <v>2014-15FEBRUARYRRU</v>
      </c>
      <c r="B766" s="12">
        <f>VLOOKUP(G766,'Selection Sheet'!$C$17:$E$33, 3, 0)</f>
        <v>4</v>
      </c>
      <c r="C766" s="12" t="s">
        <v>196</v>
      </c>
      <c r="D766" s="12" t="s">
        <v>133</v>
      </c>
      <c r="E766" s="12" t="s">
        <v>136</v>
      </c>
      <c r="F766" s="12" t="s">
        <v>39</v>
      </c>
      <c r="G766" s="12" t="s">
        <v>38</v>
      </c>
      <c r="H766" s="12" t="s">
        <v>37</v>
      </c>
      <c r="I766" s="168" t="s">
        <v>106</v>
      </c>
      <c r="J766" s="168" t="s">
        <v>106</v>
      </c>
      <c r="K766" s="74">
        <v>745</v>
      </c>
      <c r="L766" s="74">
        <v>1110</v>
      </c>
      <c r="M766" s="74">
        <v>18.600000000000001</v>
      </c>
      <c r="N766" s="74">
        <v>21407</v>
      </c>
      <c r="O766" s="74">
        <v>36435</v>
      </c>
      <c r="P766" s="74">
        <v>34309</v>
      </c>
      <c r="Q766" s="74">
        <v>37357</v>
      </c>
      <c r="R766" s="74">
        <v>88</v>
      </c>
      <c r="S766" s="74">
        <v>118141</v>
      </c>
      <c r="T766" s="74">
        <v>389</v>
      </c>
      <c r="U766" s="74">
        <v>13566</v>
      </c>
      <c r="V766" s="74">
        <v>1228</v>
      </c>
      <c r="W766" s="74">
        <v>14256</v>
      </c>
      <c r="X766" s="74">
        <v>1498</v>
      </c>
      <c r="Y766" s="74">
        <v>118141</v>
      </c>
      <c r="Z766" s="74">
        <v>0</v>
      </c>
      <c r="AA766" s="74">
        <v>2</v>
      </c>
      <c r="AB766" s="74">
        <v>37</v>
      </c>
      <c r="AC766" s="74">
        <v>7.6</v>
      </c>
      <c r="AD766" s="74">
        <v>20.8</v>
      </c>
      <c r="AE766" s="74">
        <v>38.1</v>
      </c>
      <c r="AF766" s="74">
        <v>13566</v>
      </c>
      <c r="AG766" s="74">
        <v>90273</v>
      </c>
      <c r="AH766" s="74">
        <v>25866</v>
      </c>
      <c r="AI766" s="74">
        <v>76707</v>
      </c>
      <c r="AJ766" s="74">
        <v>57592</v>
      </c>
      <c r="AK766" s="4"/>
      <c r="AM766" s="6">
        <f t="shared" si="154"/>
        <v>118141</v>
      </c>
      <c r="AN766" s="4">
        <f t="shared" si="153"/>
        <v>2</v>
      </c>
    </row>
    <row r="767" spans="1:40" x14ac:dyDescent="0.2">
      <c r="A767" s="12" t="str">
        <f t="shared" si="152"/>
        <v>2014-15FEBRUARYRX6</v>
      </c>
      <c r="B767" s="12">
        <f>VLOOKUP(G767,'Selection Sheet'!$C$17:$E$33, 3, 0)</f>
        <v>1</v>
      </c>
      <c r="C767" s="12" t="s">
        <v>196</v>
      </c>
      <c r="D767" s="12" t="s">
        <v>133</v>
      </c>
      <c r="E767" s="12" t="s">
        <v>137</v>
      </c>
      <c r="F767" s="12" t="s">
        <v>42</v>
      </c>
      <c r="G767" s="12" t="s">
        <v>41</v>
      </c>
      <c r="H767" s="12" t="s">
        <v>40</v>
      </c>
      <c r="I767" s="168" t="s">
        <v>106</v>
      </c>
      <c r="J767" s="168" t="s">
        <v>106</v>
      </c>
      <c r="K767" s="74">
        <v>674</v>
      </c>
      <c r="L767" s="74">
        <v>946</v>
      </c>
      <c r="M767" s="74">
        <v>14.6</v>
      </c>
      <c r="N767" s="74">
        <v>9784</v>
      </c>
      <c r="O767" s="74">
        <v>12840</v>
      </c>
      <c r="P767" s="74">
        <v>13121</v>
      </c>
      <c r="Q767" s="74">
        <v>13759</v>
      </c>
      <c r="R767" s="74">
        <v>155</v>
      </c>
      <c r="S767" s="74">
        <v>36381</v>
      </c>
      <c r="T767" s="74">
        <v>168</v>
      </c>
      <c r="U767" s="74">
        <v>1179</v>
      </c>
      <c r="V767" s="74">
        <v>252</v>
      </c>
      <c r="W767" s="74">
        <v>4562</v>
      </c>
      <c r="X767" s="74">
        <v>480</v>
      </c>
      <c r="Y767" s="74">
        <v>36381</v>
      </c>
      <c r="Z767" s="74">
        <v>1</v>
      </c>
      <c r="AA767" s="74">
        <v>41</v>
      </c>
      <c r="AB767" s="74">
        <v>67</v>
      </c>
      <c r="AC767" s="74">
        <v>6.16</v>
      </c>
      <c r="AD767" s="74">
        <v>20.5</v>
      </c>
      <c r="AE767" s="74">
        <v>34.119999999999997</v>
      </c>
      <c r="AF767" s="74">
        <v>1179</v>
      </c>
      <c r="AG767" s="74">
        <v>20772</v>
      </c>
      <c r="AH767" s="74">
        <v>7748</v>
      </c>
      <c r="AI767" s="74">
        <v>25801</v>
      </c>
      <c r="AJ767" s="74">
        <v>19319</v>
      </c>
      <c r="AK767" s="4"/>
      <c r="AM767" s="6">
        <f t="shared" si="154"/>
        <v>36381</v>
      </c>
      <c r="AN767" s="4">
        <f t="shared" si="153"/>
        <v>2</v>
      </c>
    </row>
    <row r="768" spans="1:40" x14ac:dyDescent="0.2">
      <c r="A768" s="12" t="str">
        <f t="shared" si="152"/>
        <v>2014-15FEBRUARYRX7</v>
      </c>
      <c r="B768" s="12">
        <f>VLOOKUP(G768,'Selection Sheet'!$C$17:$E$33, 3, 0)</f>
        <v>1</v>
      </c>
      <c r="C768" s="12" t="s">
        <v>196</v>
      </c>
      <c r="D768" s="12" t="s">
        <v>133</v>
      </c>
      <c r="E768" s="12" t="s">
        <v>137</v>
      </c>
      <c r="F768" s="12" t="s">
        <v>42</v>
      </c>
      <c r="G768" s="12" t="s">
        <v>44</v>
      </c>
      <c r="H768" s="12" t="s">
        <v>43</v>
      </c>
      <c r="I768" s="168" t="s">
        <v>106</v>
      </c>
      <c r="J768" s="168" t="s">
        <v>106</v>
      </c>
      <c r="K768" s="74">
        <v>1523</v>
      </c>
      <c r="L768" s="74">
        <v>2255</v>
      </c>
      <c r="M768" s="74">
        <v>15.57</v>
      </c>
      <c r="N768" s="74">
        <v>20876</v>
      </c>
      <c r="O768" s="74">
        <v>31522</v>
      </c>
      <c r="P768" s="74">
        <v>30734</v>
      </c>
      <c r="Q768" s="74">
        <v>33634</v>
      </c>
      <c r="R768" s="74">
        <v>2168</v>
      </c>
      <c r="S768" s="74">
        <v>98566</v>
      </c>
      <c r="T768" s="74">
        <v>182</v>
      </c>
      <c r="U768" s="74">
        <v>1735</v>
      </c>
      <c r="V768" s="74">
        <v>735</v>
      </c>
      <c r="W768" s="74">
        <v>13156</v>
      </c>
      <c r="X768" s="74">
        <v>610</v>
      </c>
      <c r="Y768" s="74">
        <v>98566</v>
      </c>
      <c r="Z768" s="74">
        <v>1</v>
      </c>
      <c r="AA768" s="74">
        <v>29</v>
      </c>
      <c r="AB768" s="74">
        <v>78</v>
      </c>
      <c r="AC768" s="74">
        <v>7.18</v>
      </c>
      <c r="AD768" s="74">
        <v>23.77</v>
      </c>
      <c r="AE768" s="74">
        <v>45.65</v>
      </c>
      <c r="AF768" s="74">
        <v>1735</v>
      </c>
      <c r="AG768" s="74">
        <v>57095</v>
      </c>
      <c r="AH768" s="74">
        <v>16421</v>
      </c>
      <c r="AI768" s="74">
        <v>62050</v>
      </c>
      <c r="AJ768" s="74">
        <v>55437</v>
      </c>
      <c r="AK768" s="4"/>
      <c r="AM768" s="6">
        <f t="shared" si="154"/>
        <v>98566</v>
      </c>
      <c r="AN768" s="4">
        <f t="shared" si="153"/>
        <v>2</v>
      </c>
    </row>
    <row r="769" spans="1:40" x14ac:dyDescent="0.2">
      <c r="A769" s="12" t="str">
        <f t="shared" si="152"/>
        <v>2014-15FEBRUARYRX8</v>
      </c>
      <c r="B769" s="12">
        <f>VLOOKUP(G769,'Selection Sheet'!$C$17:$E$33, 3, 0)</f>
        <v>1</v>
      </c>
      <c r="C769" s="12" t="s">
        <v>196</v>
      </c>
      <c r="D769" s="12" t="s">
        <v>133</v>
      </c>
      <c r="E769" s="12" t="s">
        <v>137</v>
      </c>
      <c r="F769" s="12" t="s">
        <v>42</v>
      </c>
      <c r="G769" s="12" t="s">
        <v>54</v>
      </c>
      <c r="H769" s="12" t="s">
        <v>53</v>
      </c>
      <c r="I769" s="168" t="s">
        <v>106</v>
      </c>
      <c r="J769" s="168" t="s">
        <v>106</v>
      </c>
      <c r="K769" s="74">
        <v>1054</v>
      </c>
      <c r="L769" s="74">
        <v>1472</v>
      </c>
      <c r="M769" s="74">
        <v>13.37</v>
      </c>
      <c r="N769" s="74">
        <v>14659</v>
      </c>
      <c r="O769" s="74">
        <v>20944</v>
      </c>
      <c r="P769" s="74">
        <v>21507</v>
      </c>
      <c r="Q769" s="74">
        <v>22363</v>
      </c>
      <c r="R769" s="74">
        <v>997</v>
      </c>
      <c r="S769" s="74">
        <v>65547</v>
      </c>
      <c r="T769" s="74">
        <v>103</v>
      </c>
      <c r="U769" s="74">
        <v>3239</v>
      </c>
      <c r="V769" s="74">
        <v>345</v>
      </c>
      <c r="W769" s="74">
        <v>10251</v>
      </c>
      <c r="X769" s="74">
        <v>1374</v>
      </c>
      <c r="Y769" s="74">
        <v>65547</v>
      </c>
      <c r="Z769" s="74">
        <v>1</v>
      </c>
      <c r="AA769" s="74">
        <v>19</v>
      </c>
      <c r="AB769" s="74">
        <v>43</v>
      </c>
      <c r="AC769" s="74">
        <v>6.32</v>
      </c>
      <c r="AD769" s="74">
        <v>15.97</v>
      </c>
      <c r="AE769" s="74">
        <v>24.45</v>
      </c>
      <c r="AF769" s="74">
        <v>3239</v>
      </c>
      <c r="AG769" s="74">
        <v>33778</v>
      </c>
      <c r="AH769" s="74">
        <v>12242</v>
      </c>
      <c r="AI769" s="74">
        <v>38619</v>
      </c>
      <c r="AJ769" s="74">
        <v>33221</v>
      </c>
      <c r="AK769" s="4"/>
      <c r="AM769" s="6">
        <f t="shared" si="154"/>
        <v>65547</v>
      </c>
      <c r="AN769" s="4">
        <f t="shared" si="153"/>
        <v>2</v>
      </c>
    </row>
    <row r="770" spans="1:40" x14ac:dyDescent="0.2">
      <c r="A770" s="12" t="str">
        <f t="shared" si="152"/>
        <v>2014-15FEBRUARYRX9</v>
      </c>
      <c r="B770" s="12">
        <f>VLOOKUP(G770,'Selection Sheet'!$C$17:$E$33, 3, 0)</f>
        <v>3</v>
      </c>
      <c r="C770" s="12" t="s">
        <v>196</v>
      </c>
      <c r="D770" s="12" t="s">
        <v>133</v>
      </c>
      <c r="E770" s="12" t="s">
        <v>138</v>
      </c>
      <c r="F770" s="12" t="s">
        <v>25</v>
      </c>
      <c r="G770" s="12" t="s">
        <v>24</v>
      </c>
      <c r="H770" s="12" t="s">
        <v>23</v>
      </c>
      <c r="I770" s="168" t="s">
        <v>106</v>
      </c>
      <c r="J770" s="168" t="s">
        <v>106</v>
      </c>
      <c r="K770" s="74">
        <v>745</v>
      </c>
      <c r="L770" s="74">
        <v>1095</v>
      </c>
      <c r="M770" s="74">
        <v>15.3</v>
      </c>
      <c r="N770" s="74">
        <v>13121</v>
      </c>
      <c r="O770" s="74">
        <v>19832</v>
      </c>
      <c r="P770" s="74">
        <v>19163</v>
      </c>
      <c r="Q770" s="74">
        <v>20891</v>
      </c>
      <c r="R770" s="74">
        <v>176</v>
      </c>
      <c r="S770" s="74">
        <v>61963</v>
      </c>
      <c r="T770" s="74">
        <v>223</v>
      </c>
      <c r="U770" s="74">
        <v>3145</v>
      </c>
      <c r="V770" s="74">
        <v>659</v>
      </c>
      <c r="W770" s="74">
        <v>12915</v>
      </c>
      <c r="X770" s="74">
        <v>115</v>
      </c>
      <c r="Y770" s="74">
        <v>61963</v>
      </c>
      <c r="Z770" s="74">
        <v>2</v>
      </c>
      <c r="AA770" s="74">
        <v>9</v>
      </c>
      <c r="AB770" s="74">
        <v>35</v>
      </c>
      <c r="AC770" s="74">
        <v>9.6</v>
      </c>
      <c r="AD770" s="74">
        <v>18.38</v>
      </c>
      <c r="AE770" s="74">
        <v>28.77</v>
      </c>
      <c r="AF770" s="74">
        <v>3145</v>
      </c>
      <c r="AG770" s="74">
        <v>47890</v>
      </c>
      <c r="AH770" s="74">
        <v>13443</v>
      </c>
      <c r="AI770" s="74">
        <v>44745</v>
      </c>
      <c r="AJ770" s="74">
        <v>31830</v>
      </c>
      <c r="AK770" s="4"/>
      <c r="AM770" s="6">
        <f t="shared" si="154"/>
        <v>61963</v>
      </c>
      <c r="AN770" s="4">
        <f t="shared" si="153"/>
        <v>2</v>
      </c>
    </row>
    <row r="771" spans="1:40" x14ac:dyDescent="0.2">
      <c r="A771" s="12" t="str">
        <f t="shared" si="152"/>
        <v>2014-15FEBRUARYRYA</v>
      </c>
      <c r="B771" s="12">
        <f>VLOOKUP(G771,'Selection Sheet'!$C$17:$E$33, 3, 0)</f>
        <v>3</v>
      </c>
      <c r="C771" s="12" t="s">
        <v>196</v>
      </c>
      <c r="D771" s="12" t="s">
        <v>133</v>
      </c>
      <c r="E771" s="12" t="s">
        <v>138</v>
      </c>
      <c r="F771" s="12" t="s">
        <v>25</v>
      </c>
      <c r="G771" s="12" t="s">
        <v>52</v>
      </c>
      <c r="H771" s="12" t="s">
        <v>51</v>
      </c>
      <c r="I771" s="168" t="s">
        <v>106</v>
      </c>
      <c r="J771" s="168" t="s">
        <v>106</v>
      </c>
      <c r="K771" s="74">
        <v>1377</v>
      </c>
      <c r="L771" s="74">
        <v>1789</v>
      </c>
      <c r="M771" s="74">
        <v>12.45</v>
      </c>
      <c r="N771" s="74">
        <v>20747</v>
      </c>
      <c r="O771" s="74">
        <v>28374</v>
      </c>
      <c r="P771" s="74">
        <v>29089</v>
      </c>
      <c r="Q771" s="74">
        <v>30163</v>
      </c>
      <c r="R771" s="74">
        <v>277</v>
      </c>
      <c r="S771" s="74">
        <v>92307</v>
      </c>
      <c r="T771" s="74">
        <v>346</v>
      </c>
      <c r="U771" s="74">
        <v>3033</v>
      </c>
      <c r="V771" s="74">
        <v>1152</v>
      </c>
      <c r="W771" s="74">
        <v>19947</v>
      </c>
      <c r="X771" s="74">
        <v>0</v>
      </c>
      <c r="Y771" s="74">
        <v>92307</v>
      </c>
      <c r="Z771" s="74">
        <v>1</v>
      </c>
      <c r="AA771" s="74">
        <v>3</v>
      </c>
      <c r="AB771" s="74">
        <v>25</v>
      </c>
      <c r="AC771" s="74">
        <v>6.23</v>
      </c>
      <c r="AD771" s="74">
        <v>17.13</v>
      </c>
      <c r="AE771" s="74">
        <v>25.63</v>
      </c>
      <c r="AF771" s="74">
        <v>3033</v>
      </c>
      <c r="AG771" s="74">
        <v>56381</v>
      </c>
      <c r="AH771" s="74">
        <v>23241</v>
      </c>
      <c r="AI771" s="74">
        <v>60961</v>
      </c>
      <c r="AJ771" s="74">
        <v>42063</v>
      </c>
      <c r="AK771" s="4"/>
      <c r="AM771" s="6">
        <f t="shared" si="154"/>
        <v>0</v>
      </c>
      <c r="AN771" s="4">
        <f t="shared" si="153"/>
        <v>2</v>
      </c>
    </row>
    <row r="772" spans="1:40" x14ac:dyDescent="0.2">
      <c r="A772" s="12" t="str">
        <f t="shared" si="152"/>
        <v>2014-15FEBRUARYRYC</v>
      </c>
      <c r="B772" s="12">
        <f>VLOOKUP(G772,'Selection Sheet'!$C$17:$E$33, 3, 0)</f>
        <v>3</v>
      </c>
      <c r="C772" s="12" t="s">
        <v>196</v>
      </c>
      <c r="D772" s="12" t="s">
        <v>133</v>
      </c>
      <c r="E772" s="12" t="s">
        <v>138</v>
      </c>
      <c r="F772" s="12" t="s">
        <v>25</v>
      </c>
      <c r="G772" s="12" t="s">
        <v>27</v>
      </c>
      <c r="H772" s="12" t="s">
        <v>26</v>
      </c>
      <c r="I772" s="168" t="s">
        <v>106</v>
      </c>
      <c r="J772" s="168" t="s">
        <v>106</v>
      </c>
      <c r="K772" s="74">
        <v>991</v>
      </c>
      <c r="L772" s="74">
        <v>1276</v>
      </c>
      <c r="M772" s="74">
        <v>14.1</v>
      </c>
      <c r="N772" s="74">
        <v>15278</v>
      </c>
      <c r="O772" s="74">
        <v>23008</v>
      </c>
      <c r="P772" s="74">
        <v>22560</v>
      </c>
      <c r="Q772" s="74">
        <v>24197</v>
      </c>
      <c r="R772" s="74">
        <v>0</v>
      </c>
      <c r="S772" s="74">
        <v>0</v>
      </c>
      <c r="T772" s="74">
        <v>344</v>
      </c>
      <c r="U772" s="74">
        <v>2740</v>
      </c>
      <c r="V772" s="74">
        <v>1081</v>
      </c>
      <c r="W772" s="74">
        <v>17473</v>
      </c>
      <c r="X772" s="74">
        <v>0</v>
      </c>
      <c r="Y772" s="74">
        <v>0</v>
      </c>
      <c r="Z772" s="74">
        <v>1</v>
      </c>
      <c r="AA772" s="74">
        <v>5</v>
      </c>
      <c r="AB772" s="74">
        <v>26</v>
      </c>
      <c r="AC772" s="74">
        <v>6.77</v>
      </c>
      <c r="AD772" s="74">
        <v>21.02</v>
      </c>
      <c r="AE772" s="74">
        <v>32.770000000000003</v>
      </c>
      <c r="AF772" s="74">
        <v>2740</v>
      </c>
      <c r="AG772" s="74">
        <v>45353</v>
      </c>
      <c r="AH772" s="74">
        <v>21780</v>
      </c>
      <c r="AI772" s="74">
        <v>52127</v>
      </c>
      <c r="AJ772" s="74">
        <v>36841</v>
      </c>
      <c r="AK772" s="4"/>
      <c r="AM772" s="6">
        <f t="shared" si="154"/>
        <v>0</v>
      </c>
      <c r="AN772" s="4">
        <f t="shared" si="153"/>
        <v>2</v>
      </c>
    </row>
    <row r="773" spans="1:40" x14ac:dyDescent="0.2">
      <c r="A773" s="12" t="str">
        <f t="shared" si="152"/>
        <v>2014-15FEBRUARYRYD</v>
      </c>
      <c r="B773" s="12">
        <f>VLOOKUP(G773,'Selection Sheet'!$C$17:$E$33, 3, 0)</f>
        <v>2</v>
      </c>
      <c r="C773" s="12" t="s">
        <v>196</v>
      </c>
      <c r="D773" s="12" t="s">
        <v>133</v>
      </c>
      <c r="E773" s="12" t="s">
        <v>135</v>
      </c>
      <c r="F773" s="12" t="s">
        <v>36</v>
      </c>
      <c r="G773" s="12" t="s">
        <v>48</v>
      </c>
      <c r="H773" s="12" t="s">
        <v>47</v>
      </c>
      <c r="I773" s="168" t="s">
        <v>106</v>
      </c>
      <c r="J773" s="168" t="s">
        <v>106</v>
      </c>
      <c r="K773" s="74">
        <v>757</v>
      </c>
      <c r="L773" s="74">
        <v>1020</v>
      </c>
      <c r="M773" s="74">
        <v>14.2</v>
      </c>
      <c r="N773" s="74">
        <v>13687</v>
      </c>
      <c r="O773" s="74">
        <v>19683</v>
      </c>
      <c r="P773" s="74">
        <v>19514</v>
      </c>
      <c r="Q773" s="74">
        <v>20703</v>
      </c>
      <c r="R773" s="74">
        <v>216</v>
      </c>
      <c r="S773" s="74">
        <v>46070</v>
      </c>
      <c r="T773" s="74">
        <v>576</v>
      </c>
      <c r="U773" s="74">
        <v>7221</v>
      </c>
      <c r="V773" s="74">
        <v>840</v>
      </c>
      <c r="W773" s="74">
        <v>18304</v>
      </c>
      <c r="X773" s="74">
        <v>0</v>
      </c>
      <c r="Y773" s="74">
        <v>46070</v>
      </c>
      <c r="Z773" s="74">
        <v>3</v>
      </c>
      <c r="AA773" s="74">
        <v>21</v>
      </c>
      <c r="AB773" s="74">
        <v>58</v>
      </c>
      <c r="AC773" s="74">
        <v>6.12</v>
      </c>
      <c r="AD773" s="74">
        <v>19.43</v>
      </c>
      <c r="AE773" s="74">
        <v>29.62</v>
      </c>
      <c r="AF773" s="74">
        <v>7221</v>
      </c>
      <c r="AG773" s="74">
        <v>55872</v>
      </c>
      <c r="AH773" s="74">
        <v>20725</v>
      </c>
      <c r="AI773" s="74">
        <v>48651</v>
      </c>
      <c r="AJ773" s="74">
        <v>29256</v>
      </c>
      <c r="AK773" s="4"/>
      <c r="AM773" s="6">
        <f t="shared" si="154"/>
        <v>0</v>
      </c>
      <c r="AN773" s="4">
        <f t="shared" si="153"/>
        <v>2</v>
      </c>
    </row>
    <row r="774" spans="1:40" x14ac:dyDescent="0.2">
      <c r="A774" s="12" t="str">
        <f t="shared" si="152"/>
        <v>2014-15FEBRUARYRYE</v>
      </c>
      <c r="B774" s="12">
        <f>VLOOKUP(G774,'Selection Sheet'!$C$17:$E$33, 3, 0)</f>
        <v>2</v>
      </c>
      <c r="C774" s="12" t="s">
        <v>196</v>
      </c>
      <c r="D774" s="12" t="s">
        <v>133</v>
      </c>
      <c r="E774" s="12" t="s">
        <v>135</v>
      </c>
      <c r="F774" s="12" t="s">
        <v>36</v>
      </c>
      <c r="G774" s="12" t="s">
        <v>46</v>
      </c>
      <c r="H774" s="12" t="s">
        <v>45</v>
      </c>
      <c r="I774" s="168" t="s">
        <v>106</v>
      </c>
      <c r="J774" s="168" t="s">
        <v>106</v>
      </c>
      <c r="K774" s="74">
        <v>687</v>
      </c>
      <c r="L774" s="74">
        <v>962</v>
      </c>
      <c r="M774" s="74">
        <v>13.78</v>
      </c>
      <c r="N774" s="74">
        <v>9284</v>
      </c>
      <c r="O774" s="74">
        <v>12329</v>
      </c>
      <c r="P774" s="74">
        <v>12730</v>
      </c>
      <c r="Q774" s="74">
        <v>13280</v>
      </c>
      <c r="R774" s="74">
        <v>306</v>
      </c>
      <c r="S774" s="74">
        <v>39022</v>
      </c>
      <c r="T774" s="74">
        <v>285</v>
      </c>
      <c r="U774" s="74">
        <v>2175</v>
      </c>
      <c r="V774" s="74">
        <v>703</v>
      </c>
      <c r="W774" s="74">
        <v>13488</v>
      </c>
      <c r="X774" s="74">
        <v>759</v>
      </c>
      <c r="Y774" s="74">
        <v>39022</v>
      </c>
      <c r="Z774" s="74">
        <v>3</v>
      </c>
      <c r="AA774" s="74">
        <v>14</v>
      </c>
      <c r="AB774" s="74">
        <v>79</v>
      </c>
      <c r="AC774" s="74">
        <v>5.92</v>
      </c>
      <c r="AD774" s="74">
        <v>17.829999999999998</v>
      </c>
      <c r="AE774" s="74">
        <v>30.08</v>
      </c>
      <c r="AF774" s="74">
        <v>2175</v>
      </c>
      <c r="AG774" s="74">
        <v>35127</v>
      </c>
      <c r="AH774" s="74">
        <v>13860</v>
      </c>
      <c r="AI774" s="74">
        <v>33086</v>
      </c>
      <c r="AJ774" s="74">
        <v>19479</v>
      </c>
      <c r="AK774" s="4"/>
      <c r="AM774" s="6">
        <f t="shared" si="154"/>
        <v>39022</v>
      </c>
      <c r="AN774" s="4">
        <f t="shared" si="153"/>
        <v>2</v>
      </c>
    </row>
    <row r="775" spans="1:40" x14ac:dyDescent="0.2">
      <c r="A775" s="12" t="str">
        <f t="shared" si="152"/>
        <v>2014-15FEBRUARYRYF</v>
      </c>
      <c r="B775" s="12">
        <f>VLOOKUP(G775,'Selection Sheet'!$C$17:$E$33, 3, 0)</f>
        <v>2</v>
      </c>
      <c r="C775" s="12" t="s">
        <v>196</v>
      </c>
      <c r="D775" s="12" t="s">
        <v>133</v>
      </c>
      <c r="E775" s="12" t="s">
        <v>135</v>
      </c>
      <c r="F775" s="12" t="s">
        <v>36</v>
      </c>
      <c r="G775" s="12" t="s">
        <v>50</v>
      </c>
      <c r="H775" s="12" t="s">
        <v>49</v>
      </c>
      <c r="I775" s="168" t="s">
        <v>106</v>
      </c>
      <c r="J775" s="168" t="s">
        <v>106</v>
      </c>
      <c r="K775" s="74">
        <v>1043</v>
      </c>
      <c r="L775" s="74">
        <v>1392</v>
      </c>
      <c r="M775" s="74">
        <v>14.4</v>
      </c>
      <c r="N775" s="74">
        <v>15155</v>
      </c>
      <c r="O775" s="74">
        <v>23074</v>
      </c>
      <c r="P775" s="74">
        <v>22311</v>
      </c>
      <c r="Q775" s="74">
        <v>24426</v>
      </c>
      <c r="R775" s="74">
        <v>977</v>
      </c>
      <c r="S775" s="74">
        <v>68971</v>
      </c>
      <c r="T775" s="74">
        <v>679</v>
      </c>
      <c r="U775" s="74">
        <v>5010</v>
      </c>
      <c r="V775" s="74">
        <v>1385</v>
      </c>
      <c r="W775" s="74">
        <v>21203</v>
      </c>
      <c r="X775" s="74">
        <v>0</v>
      </c>
      <c r="Y775" s="74">
        <v>68971</v>
      </c>
      <c r="Z775" s="74">
        <v>2</v>
      </c>
      <c r="AA775" s="74">
        <v>26</v>
      </c>
      <c r="AB775" s="74">
        <v>66</v>
      </c>
      <c r="AC775" s="74">
        <v>7.2</v>
      </c>
      <c r="AD775" s="74">
        <v>23.9</v>
      </c>
      <c r="AE775" s="74">
        <v>39.6</v>
      </c>
      <c r="AF775" s="74">
        <v>5010</v>
      </c>
      <c r="AG775" s="74">
        <v>44134</v>
      </c>
      <c r="AH775" s="74">
        <v>20938</v>
      </c>
      <c r="AI775" s="74">
        <v>39822</v>
      </c>
      <c r="AJ775" s="74">
        <v>33064</v>
      </c>
      <c r="AK775" s="4"/>
      <c r="AM775" s="6">
        <f t="shared" si="154"/>
        <v>0</v>
      </c>
      <c r="AN775" s="4">
        <f t="shared" si="153"/>
        <v>2</v>
      </c>
    </row>
    <row r="776" spans="1:40" x14ac:dyDescent="0.2">
      <c r="A776" s="12" t="str">
        <f t="shared" ref="A776:A839" si="155">C776&amp;D776&amp;G776</f>
        <v>2014-15JANUARYR1F</v>
      </c>
      <c r="B776" s="12">
        <f>VLOOKUP(G776,'Selection Sheet'!$C$17:$E$33, 3, 0)</f>
        <v>2</v>
      </c>
      <c r="C776" s="12" t="s">
        <v>196</v>
      </c>
      <c r="D776" s="12" t="s">
        <v>132</v>
      </c>
      <c r="E776" s="12" t="s">
        <v>135</v>
      </c>
      <c r="F776" s="12" t="s">
        <v>36</v>
      </c>
      <c r="G776" s="12" t="s">
        <v>35</v>
      </c>
      <c r="H776" s="12" t="s">
        <v>34</v>
      </c>
      <c r="I776" s="168" t="s">
        <v>106</v>
      </c>
      <c r="J776" s="168" t="s">
        <v>106</v>
      </c>
      <c r="K776" s="74">
        <v>28</v>
      </c>
      <c r="L776" s="74">
        <v>36</v>
      </c>
      <c r="M776" s="74">
        <v>9.25</v>
      </c>
      <c r="N776" s="74">
        <v>421</v>
      </c>
      <c r="O776" s="74">
        <v>556</v>
      </c>
      <c r="P776" s="74">
        <v>548</v>
      </c>
      <c r="Q776" s="74">
        <v>566</v>
      </c>
      <c r="R776" s="74">
        <v>17</v>
      </c>
      <c r="S776" s="74">
        <v>1983</v>
      </c>
      <c r="T776" s="74">
        <v>0</v>
      </c>
      <c r="U776" s="74">
        <v>145</v>
      </c>
      <c r="V776" s="74">
        <v>0</v>
      </c>
      <c r="W776" s="74">
        <v>463</v>
      </c>
      <c r="X776" s="74">
        <v>18</v>
      </c>
      <c r="Y776" s="74">
        <v>1983</v>
      </c>
      <c r="Z776" s="74">
        <v>1</v>
      </c>
      <c r="AA776" s="74">
        <v>1</v>
      </c>
      <c r="AB776" s="74">
        <v>8</v>
      </c>
      <c r="AC776" s="74">
        <v>6.01</v>
      </c>
      <c r="AD776" s="74">
        <v>17.07</v>
      </c>
      <c r="AE776" s="74">
        <v>21.55</v>
      </c>
      <c r="AF776" s="74">
        <v>145</v>
      </c>
      <c r="AG776" s="74">
        <v>1844</v>
      </c>
      <c r="AH776" s="74">
        <v>822</v>
      </c>
      <c r="AI776" s="74">
        <v>1699</v>
      </c>
      <c r="AJ776" s="74">
        <v>1226</v>
      </c>
      <c r="AK776" s="4"/>
      <c r="AM776" s="6">
        <f t="shared" si="154"/>
        <v>1983</v>
      </c>
      <c r="AN776" s="4">
        <f t="shared" si="153"/>
        <v>1</v>
      </c>
    </row>
    <row r="777" spans="1:40" x14ac:dyDescent="0.2">
      <c r="A777" s="12" t="str">
        <f t="shared" si="155"/>
        <v>2014-15JANUARYRRU</v>
      </c>
      <c r="B777" s="12">
        <f>VLOOKUP(G777,'Selection Sheet'!$C$17:$E$33, 3, 0)</f>
        <v>4</v>
      </c>
      <c r="C777" s="12" t="s">
        <v>196</v>
      </c>
      <c r="D777" s="12" t="s">
        <v>132</v>
      </c>
      <c r="E777" s="12" t="s">
        <v>136</v>
      </c>
      <c r="F777" s="12" t="s">
        <v>39</v>
      </c>
      <c r="G777" s="12" t="s">
        <v>38</v>
      </c>
      <c r="H777" s="12" t="s">
        <v>37</v>
      </c>
      <c r="I777" s="168" t="s">
        <v>106</v>
      </c>
      <c r="J777" s="168" t="s">
        <v>106</v>
      </c>
      <c r="K777" s="74">
        <v>923</v>
      </c>
      <c r="L777" s="74">
        <v>1346</v>
      </c>
      <c r="M777" s="74">
        <v>17.5</v>
      </c>
      <c r="N777" s="74">
        <v>23748</v>
      </c>
      <c r="O777" s="74">
        <v>39679</v>
      </c>
      <c r="P777" s="74">
        <v>37312</v>
      </c>
      <c r="Q777" s="74">
        <v>40852</v>
      </c>
      <c r="R777" s="74">
        <v>92</v>
      </c>
      <c r="S777" s="74">
        <v>123094</v>
      </c>
      <c r="T777" s="74">
        <v>339</v>
      </c>
      <c r="U777" s="74">
        <v>13974</v>
      </c>
      <c r="V777" s="74">
        <v>1434</v>
      </c>
      <c r="W777" s="74">
        <v>16407</v>
      </c>
      <c r="X777" s="74">
        <v>1878</v>
      </c>
      <c r="Y777" s="74">
        <v>123094</v>
      </c>
      <c r="Z777" s="74">
        <v>0</v>
      </c>
      <c r="AA777" s="74">
        <v>2</v>
      </c>
      <c r="AB777" s="74">
        <v>30</v>
      </c>
      <c r="AC777" s="74">
        <v>7.5</v>
      </c>
      <c r="AD777" s="74">
        <v>21.8</v>
      </c>
      <c r="AE777" s="74">
        <v>42.7</v>
      </c>
      <c r="AF777" s="74">
        <v>13974</v>
      </c>
      <c r="AG777" s="74">
        <v>98610</v>
      </c>
      <c r="AH777" s="74">
        <v>29372</v>
      </c>
      <c r="AI777" s="74">
        <v>84636</v>
      </c>
      <c r="AJ777" s="74">
        <v>62601</v>
      </c>
      <c r="AK777" s="4"/>
      <c r="AM777" s="6">
        <f t="shared" si="154"/>
        <v>123094</v>
      </c>
      <c r="AN777" s="4">
        <f t="shared" si="153"/>
        <v>1</v>
      </c>
    </row>
    <row r="778" spans="1:40" x14ac:dyDescent="0.2">
      <c r="A778" s="12" t="str">
        <f t="shared" si="155"/>
        <v>2014-15JANUARYRX6</v>
      </c>
      <c r="B778" s="12">
        <f>VLOOKUP(G778,'Selection Sheet'!$C$17:$E$33, 3, 0)</f>
        <v>1</v>
      </c>
      <c r="C778" s="12" t="s">
        <v>196</v>
      </c>
      <c r="D778" s="12" t="s">
        <v>132</v>
      </c>
      <c r="E778" s="12" t="s">
        <v>137</v>
      </c>
      <c r="F778" s="12" t="s">
        <v>42</v>
      </c>
      <c r="G778" s="12" t="s">
        <v>41</v>
      </c>
      <c r="H778" s="12" t="s">
        <v>40</v>
      </c>
      <c r="I778" s="168" t="s">
        <v>106</v>
      </c>
      <c r="J778" s="168" t="s">
        <v>106</v>
      </c>
      <c r="K778" s="74">
        <v>808</v>
      </c>
      <c r="L778" s="74">
        <v>1136</v>
      </c>
      <c r="M778" s="74">
        <v>14.3</v>
      </c>
      <c r="N778" s="74">
        <v>10998</v>
      </c>
      <c r="O778" s="74">
        <v>14626</v>
      </c>
      <c r="P778" s="74">
        <v>14884</v>
      </c>
      <c r="Q778" s="74">
        <v>15704</v>
      </c>
      <c r="R778" s="74">
        <v>288</v>
      </c>
      <c r="S778" s="74">
        <v>41366</v>
      </c>
      <c r="T778" s="74">
        <v>235</v>
      </c>
      <c r="U778" s="74">
        <v>1683</v>
      </c>
      <c r="V778" s="74">
        <v>315</v>
      </c>
      <c r="W778" s="74">
        <v>5120</v>
      </c>
      <c r="X778" s="74">
        <v>676</v>
      </c>
      <c r="Y778" s="74">
        <v>41366</v>
      </c>
      <c r="Z778" s="74">
        <v>1</v>
      </c>
      <c r="AA778" s="74">
        <v>41</v>
      </c>
      <c r="AB778" s="74">
        <v>75</v>
      </c>
      <c r="AC778" s="74">
        <v>6.19</v>
      </c>
      <c r="AD778" s="74">
        <v>21.35</v>
      </c>
      <c r="AE778" s="74">
        <v>37.43</v>
      </c>
      <c r="AF778" s="74">
        <v>1683</v>
      </c>
      <c r="AG778" s="74">
        <v>25945</v>
      </c>
      <c r="AH778" s="74">
        <v>8729</v>
      </c>
      <c r="AI778" s="74">
        <v>29183</v>
      </c>
      <c r="AJ778" s="74">
        <v>24864</v>
      </c>
      <c r="AK778" s="4"/>
      <c r="AM778" s="6">
        <f t="shared" si="154"/>
        <v>41366</v>
      </c>
      <c r="AN778" s="4">
        <f t="shared" si="153"/>
        <v>1</v>
      </c>
    </row>
    <row r="779" spans="1:40" x14ac:dyDescent="0.2">
      <c r="A779" s="12" t="str">
        <f t="shared" si="155"/>
        <v>2014-15JANUARYRX7</v>
      </c>
      <c r="B779" s="12">
        <f>VLOOKUP(G779,'Selection Sheet'!$C$17:$E$33, 3, 0)</f>
        <v>1</v>
      </c>
      <c r="C779" s="12" t="s">
        <v>196</v>
      </c>
      <c r="D779" s="12" t="s">
        <v>132</v>
      </c>
      <c r="E779" s="12" t="s">
        <v>137</v>
      </c>
      <c r="F779" s="12" t="s">
        <v>42</v>
      </c>
      <c r="G779" s="12" t="s">
        <v>44</v>
      </c>
      <c r="H779" s="12" t="s">
        <v>43</v>
      </c>
      <c r="I779" s="168" t="s">
        <v>106</v>
      </c>
      <c r="J779" s="168" t="s">
        <v>106</v>
      </c>
      <c r="K779" s="74">
        <v>1813</v>
      </c>
      <c r="L779" s="74">
        <v>2767</v>
      </c>
      <c r="M779" s="74">
        <v>15.75</v>
      </c>
      <c r="N779" s="74">
        <v>23901</v>
      </c>
      <c r="O779" s="74">
        <v>36501</v>
      </c>
      <c r="P779" s="74">
        <v>35652</v>
      </c>
      <c r="Q779" s="74">
        <v>39208</v>
      </c>
      <c r="R779" s="74">
        <v>2252</v>
      </c>
      <c r="S779" s="74">
        <v>109330</v>
      </c>
      <c r="T779" s="74">
        <v>226</v>
      </c>
      <c r="U779" s="74">
        <v>2191</v>
      </c>
      <c r="V779" s="74">
        <v>807</v>
      </c>
      <c r="W779" s="74">
        <v>14863</v>
      </c>
      <c r="X779" s="74">
        <v>837</v>
      </c>
      <c r="Y779" s="74">
        <v>109330</v>
      </c>
      <c r="Z779" s="74">
        <v>1</v>
      </c>
      <c r="AA779" s="74">
        <v>26</v>
      </c>
      <c r="AB779" s="74">
        <v>82</v>
      </c>
      <c r="AC779" s="74">
        <v>7.13</v>
      </c>
      <c r="AD779" s="74">
        <v>25.18</v>
      </c>
      <c r="AE779" s="74">
        <v>48.22</v>
      </c>
      <c r="AF779" s="74">
        <v>2191</v>
      </c>
      <c r="AG779" s="74">
        <v>64075</v>
      </c>
      <c r="AH779" s="74">
        <v>18724</v>
      </c>
      <c r="AI779" s="74">
        <v>69746</v>
      </c>
      <c r="AJ779" s="74">
        <v>62398</v>
      </c>
      <c r="AK779" s="4"/>
      <c r="AM779" s="6">
        <f t="shared" si="154"/>
        <v>109330</v>
      </c>
      <c r="AN779" s="4">
        <f t="shared" si="153"/>
        <v>1</v>
      </c>
    </row>
    <row r="780" spans="1:40" x14ac:dyDescent="0.2">
      <c r="A780" s="12" t="str">
        <f t="shared" si="155"/>
        <v>2014-15JANUARYRX8</v>
      </c>
      <c r="B780" s="12">
        <f>VLOOKUP(G780,'Selection Sheet'!$C$17:$E$33, 3, 0)</f>
        <v>1</v>
      </c>
      <c r="C780" s="12" t="s">
        <v>196</v>
      </c>
      <c r="D780" s="12" t="s">
        <v>132</v>
      </c>
      <c r="E780" s="12" t="s">
        <v>137</v>
      </c>
      <c r="F780" s="12" t="s">
        <v>42</v>
      </c>
      <c r="G780" s="12" t="s">
        <v>54</v>
      </c>
      <c r="H780" s="12" t="s">
        <v>53</v>
      </c>
      <c r="I780" s="168" t="s">
        <v>106</v>
      </c>
      <c r="J780" s="168" t="s">
        <v>106</v>
      </c>
      <c r="K780" s="74">
        <v>1280</v>
      </c>
      <c r="L780" s="74">
        <v>1814</v>
      </c>
      <c r="M780" s="74">
        <v>13.79</v>
      </c>
      <c r="N780" s="74">
        <v>16095</v>
      </c>
      <c r="O780" s="74">
        <v>23937</v>
      </c>
      <c r="P780" s="74">
        <v>24423</v>
      </c>
      <c r="Q780" s="74">
        <v>25654</v>
      </c>
      <c r="R780" s="74">
        <v>1316</v>
      </c>
      <c r="S780" s="74">
        <v>73377</v>
      </c>
      <c r="T780" s="74">
        <v>113</v>
      </c>
      <c r="U780" s="74">
        <v>3666</v>
      </c>
      <c r="V780" s="74">
        <v>456</v>
      </c>
      <c r="W780" s="74">
        <v>11668</v>
      </c>
      <c r="X780" s="74">
        <v>2225</v>
      </c>
      <c r="Y780" s="74">
        <v>73377</v>
      </c>
      <c r="Z780" s="74">
        <v>1</v>
      </c>
      <c r="AA780" s="74">
        <v>19</v>
      </c>
      <c r="AB780" s="74">
        <v>48</v>
      </c>
      <c r="AC780" s="74">
        <v>6.94</v>
      </c>
      <c r="AD780" s="74">
        <v>17.29</v>
      </c>
      <c r="AE780" s="74">
        <v>26.6</v>
      </c>
      <c r="AF780" s="74">
        <v>3666</v>
      </c>
      <c r="AG780" s="74">
        <v>35309</v>
      </c>
      <c r="AH780" s="74">
        <v>13921</v>
      </c>
      <c r="AI780" s="74">
        <v>43561</v>
      </c>
      <c r="AJ780" s="74">
        <v>37075</v>
      </c>
      <c r="AK780" s="4"/>
      <c r="AM780" s="6">
        <f t="shared" si="154"/>
        <v>73377</v>
      </c>
      <c r="AN780" s="4">
        <f t="shared" si="153"/>
        <v>1</v>
      </c>
    </row>
    <row r="781" spans="1:40" x14ac:dyDescent="0.2">
      <c r="A781" s="12" t="str">
        <f t="shared" si="155"/>
        <v>2014-15JANUARYRX9</v>
      </c>
      <c r="B781" s="12">
        <f>VLOOKUP(G781,'Selection Sheet'!$C$17:$E$33, 3, 0)</f>
        <v>3</v>
      </c>
      <c r="C781" s="12" t="s">
        <v>196</v>
      </c>
      <c r="D781" s="12" t="s">
        <v>132</v>
      </c>
      <c r="E781" s="12" t="s">
        <v>138</v>
      </c>
      <c r="F781" s="12" t="s">
        <v>25</v>
      </c>
      <c r="G781" s="12" t="s">
        <v>24</v>
      </c>
      <c r="H781" s="12" t="s">
        <v>23</v>
      </c>
      <c r="I781" s="168" t="s">
        <v>106</v>
      </c>
      <c r="J781" s="168" t="s">
        <v>106</v>
      </c>
      <c r="K781" s="74">
        <v>862</v>
      </c>
      <c r="L781" s="74">
        <v>1258</v>
      </c>
      <c r="M781" s="74">
        <v>14.96666667</v>
      </c>
      <c r="N781" s="74">
        <v>14768</v>
      </c>
      <c r="O781" s="74">
        <v>22675</v>
      </c>
      <c r="P781" s="74">
        <v>21583</v>
      </c>
      <c r="Q781" s="74">
        <v>23866</v>
      </c>
      <c r="R781" s="74">
        <v>446</v>
      </c>
      <c r="S781" s="74">
        <v>68102</v>
      </c>
      <c r="T781" s="74">
        <v>269</v>
      </c>
      <c r="U781" s="74">
        <v>3617</v>
      </c>
      <c r="V781" s="74">
        <v>808</v>
      </c>
      <c r="W781" s="74">
        <v>14753</v>
      </c>
      <c r="X781" s="74">
        <v>61</v>
      </c>
      <c r="Y781" s="74">
        <v>68102</v>
      </c>
      <c r="Z781" s="74">
        <v>2</v>
      </c>
      <c r="AA781" s="74">
        <v>11</v>
      </c>
      <c r="AB781" s="74">
        <v>39</v>
      </c>
      <c r="AC781" s="74">
        <v>9.81</v>
      </c>
      <c r="AD781" s="74">
        <v>19.48</v>
      </c>
      <c r="AE781" s="74">
        <v>31.07</v>
      </c>
      <c r="AF781" s="74">
        <v>3617</v>
      </c>
      <c r="AG781" s="74">
        <v>53161</v>
      </c>
      <c r="AH781" s="74">
        <v>15286</v>
      </c>
      <c r="AI781" s="74">
        <v>49544</v>
      </c>
      <c r="AJ781" s="74">
        <v>34791</v>
      </c>
      <c r="AK781" s="4"/>
      <c r="AM781" s="6">
        <f t="shared" si="154"/>
        <v>68102</v>
      </c>
      <c r="AN781" s="4">
        <f t="shared" si="153"/>
        <v>1</v>
      </c>
    </row>
    <row r="782" spans="1:40" x14ac:dyDescent="0.2">
      <c r="A782" s="12" t="str">
        <f t="shared" si="155"/>
        <v>2014-15JANUARYRYA</v>
      </c>
      <c r="B782" s="12">
        <f>VLOOKUP(G782,'Selection Sheet'!$C$17:$E$33, 3, 0)</f>
        <v>3</v>
      </c>
      <c r="C782" s="12" t="s">
        <v>196</v>
      </c>
      <c r="D782" s="12" t="s">
        <v>132</v>
      </c>
      <c r="E782" s="12" t="s">
        <v>138</v>
      </c>
      <c r="F782" s="12" t="s">
        <v>25</v>
      </c>
      <c r="G782" s="12" t="s">
        <v>52</v>
      </c>
      <c r="H782" s="12" t="s">
        <v>51</v>
      </c>
      <c r="I782" s="168" t="s">
        <v>106</v>
      </c>
      <c r="J782" s="168" t="s">
        <v>106</v>
      </c>
      <c r="K782" s="74">
        <v>1569</v>
      </c>
      <c r="L782" s="74">
        <v>2085</v>
      </c>
      <c r="M782" s="74">
        <v>12.87</v>
      </c>
      <c r="N782" s="74">
        <v>23501</v>
      </c>
      <c r="O782" s="74">
        <v>31761</v>
      </c>
      <c r="P782" s="74">
        <v>32788</v>
      </c>
      <c r="Q782" s="74">
        <v>33846</v>
      </c>
      <c r="R782" s="74">
        <v>445</v>
      </c>
      <c r="S782" s="74">
        <v>102132</v>
      </c>
      <c r="T782" s="74">
        <v>364</v>
      </c>
      <c r="U782" s="74">
        <v>3184</v>
      </c>
      <c r="V782" s="74">
        <v>1326</v>
      </c>
      <c r="W782" s="74">
        <v>22202</v>
      </c>
      <c r="X782" s="74">
        <v>0</v>
      </c>
      <c r="Y782" s="74">
        <v>102132</v>
      </c>
      <c r="Z782" s="74">
        <v>1</v>
      </c>
      <c r="AA782" s="74">
        <v>3</v>
      </c>
      <c r="AB782" s="74">
        <v>31</v>
      </c>
      <c r="AC782" s="74">
        <v>6.18</v>
      </c>
      <c r="AD782" s="74">
        <v>16.53</v>
      </c>
      <c r="AE782" s="74">
        <v>25.18</v>
      </c>
      <c r="AF782" s="74">
        <v>3184</v>
      </c>
      <c r="AG782" s="74">
        <v>62361</v>
      </c>
      <c r="AH782" s="74">
        <v>26038</v>
      </c>
      <c r="AI782" s="74">
        <v>67739</v>
      </c>
      <c r="AJ782" s="74">
        <v>46795</v>
      </c>
      <c r="AK782" s="4"/>
      <c r="AM782" s="6">
        <f t="shared" si="154"/>
        <v>0</v>
      </c>
      <c r="AN782" s="4">
        <f t="shared" si="153"/>
        <v>1</v>
      </c>
    </row>
    <row r="783" spans="1:40" x14ac:dyDescent="0.2">
      <c r="A783" s="12" t="str">
        <f t="shared" si="155"/>
        <v>2014-15JANUARYRYC</v>
      </c>
      <c r="B783" s="12">
        <f>VLOOKUP(G783,'Selection Sheet'!$C$17:$E$33, 3, 0)</f>
        <v>3</v>
      </c>
      <c r="C783" s="12" t="s">
        <v>196</v>
      </c>
      <c r="D783" s="12" t="s">
        <v>132</v>
      </c>
      <c r="E783" s="12" t="s">
        <v>138</v>
      </c>
      <c r="F783" s="12" t="s">
        <v>25</v>
      </c>
      <c r="G783" s="12" t="s">
        <v>27</v>
      </c>
      <c r="H783" s="12" t="s">
        <v>26</v>
      </c>
      <c r="I783" s="168" t="s">
        <v>106</v>
      </c>
      <c r="J783" s="168" t="s">
        <v>106</v>
      </c>
      <c r="K783" s="74">
        <v>1050</v>
      </c>
      <c r="L783" s="74">
        <v>1428</v>
      </c>
      <c r="M783" s="74">
        <v>15.08</v>
      </c>
      <c r="N783" s="74">
        <v>16931</v>
      </c>
      <c r="O783" s="74">
        <v>26079</v>
      </c>
      <c r="P783" s="74">
        <v>25232</v>
      </c>
      <c r="Q783" s="74">
        <v>27383</v>
      </c>
      <c r="R783" s="74">
        <v>235</v>
      </c>
      <c r="S783" s="74">
        <v>73372</v>
      </c>
      <c r="T783" s="74">
        <v>388</v>
      </c>
      <c r="U783" s="74">
        <v>3155</v>
      </c>
      <c r="V783" s="74">
        <v>1158</v>
      </c>
      <c r="W783" s="74">
        <v>19268</v>
      </c>
      <c r="X783" s="74">
        <v>204</v>
      </c>
      <c r="Y783" s="74">
        <v>73372</v>
      </c>
      <c r="Z783" s="74">
        <v>1</v>
      </c>
      <c r="AA783" s="74">
        <v>4</v>
      </c>
      <c r="AB783" s="74">
        <v>25</v>
      </c>
      <c r="AC783" s="74">
        <v>7.03</v>
      </c>
      <c r="AD783" s="74">
        <v>22.13</v>
      </c>
      <c r="AE783" s="74">
        <v>34.47</v>
      </c>
      <c r="AF783" s="74">
        <v>3155</v>
      </c>
      <c r="AG783" s="74">
        <v>49612</v>
      </c>
      <c r="AH783" s="74">
        <v>24400</v>
      </c>
      <c r="AI783" s="74">
        <v>57620</v>
      </c>
      <c r="AJ783" s="74">
        <v>40599</v>
      </c>
      <c r="AK783" s="4"/>
      <c r="AM783" s="6">
        <f t="shared" si="154"/>
        <v>73372</v>
      </c>
      <c r="AN783" s="4">
        <f t="shared" si="153"/>
        <v>1</v>
      </c>
    </row>
    <row r="784" spans="1:40" x14ac:dyDescent="0.2">
      <c r="A784" s="12" t="str">
        <f t="shared" si="155"/>
        <v>2014-15JANUARYRYD</v>
      </c>
      <c r="B784" s="12">
        <f>VLOOKUP(G784,'Selection Sheet'!$C$17:$E$33, 3, 0)</f>
        <v>2</v>
      </c>
      <c r="C784" s="12" t="s">
        <v>196</v>
      </c>
      <c r="D784" s="12" t="s">
        <v>132</v>
      </c>
      <c r="E784" s="12" t="s">
        <v>135</v>
      </c>
      <c r="F784" s="12" t="s">
        <v>36</v>
      </c>
      <c r="G784" s="12" t="s">
        <v>48</v>
      </c>
      <c r="H784" s="12" t="s">
        <v>47</v>
      </c>
      <c r="I784" s="168" t="s">
        <v>106</v>
      </c>
      <c r="J784" s="168" t="s">
        <v>106</v>
      </c>
      <c r="K784" s="74">
        <v>1031</v>
      </c>
      <c r="L784" s="74">
        <v>1350</v>
      </c>
      <c r="M784" s="74">
        <v>13.62</v>
      </c>
      <c r="N784" s="74">
        <v>15600</v>
      </c>
      <c r="O784" s="74">
        <v>22304</v>
      </c>
      <c r="P784" s="74">
        <v>22472</v>
      </c>
      <c r="Q784" s="74">
        <v>23654</v>
      </c>
      <c r="R784" s="74">
        <v>141</v>
      </c>
      <c r="S784" s="74">
        <v>50724</v>
      </c>
      <c r="T784" s="74">
        <v>716</v>
      </c>
      <c r="U784" s="74">
        <v>8289</v>
      </c>
      <c r="V784" s="74">
        <v>1019</v>
      </c>
      <c r="W784" s="74">
        <v>21390</v>
      </c>
      <c r="X784" s="74">
        <v>0</v>
      </c>
      <c r="Y784" s="74">
        <v>50724</v>
      </c>
      <c r="Z784" s="74">
        <v>3</v>
      </c>
      <c r="AA784" s="74">
        <v>14</v>
      </c>
      <c r="AB784" s="74">
        <v>45</v>
      </c>
      <c r="AC784" s="74">
        <v>5.9</v>
      </c>
      <c r="AD784" s="74">
        <v>18.28</v>
      </c>
      <c r="AE784" s="74">
        <v>27.48</v>
      </c>
      <c r="AF784" s="74">
        <v>8289</v>
      </c>
      <c r="AG784" s="74">
        <v>63206</v>
      </c>
      <c r="AH784" s="74">
        <v>24350</v>
      </c>
      <c r="AI784" s="74">
        <v>54917</v>
      </c>
      <c r="AJ784" s="74">
        <v>31942</v>
      </c>
      <c r="AK784" s="4"/>
      <c r="AM784" s="6">
        <f t="shared" si="154"/>
        <v>0</v>
      </c>
      <c r="AN784" s="4">
        <f t="shared" si="153"/>
        <v>1</v>
      </c>
    </row>
    <row r="785" spans="1:40" x14ac:dyDescent="0.2">
      <c r="A785" s="12" t="str">
        <f t="shared" si="155"/>
        <v>2014-15JANUARYRYE</v>
      </c>
      <c r="B785" s="12">
        <f>VLOOKUP(G785,'Selection Sheet'!$C$17:$E$33, 3, 0)</f>
        <v>2</v>
      </c>
      <c r="C785" s="12" t="s">
        <v>196</v>
      </c>
      <c r="D785" s="12" t="s">
        <v>132</v>
      </c>
      <c r="E785" s="12" t="s">
        <v>135</v>
      </c>
      <c r="F785" s="12" t="s">
        <v>36</v>
      </c>
      <c r="G785" s="12" t="s">
        <v>46</v>
      </c>
      <c r="H785" s="12" t="s">
        <v>45</v>
      </c>
      <c r="I785" s="168" t="s">
        <v>106</v>
      </c>
      <c r="J785" s="168" t="s">
        <v>106</v>
      </c>
      <c r="K785" s="74">
        <v>846</v>
      </c>
      <c r="L785" s="74">
        <v>1120</v>
      </c>
      <c r="M785" s="74">
        <v>19.03</v>
      </c>
      <c r="N785" s="74">
        <v>10679</v>
      </c>
      <c r="O785" s="74">
        <v>13914</v>
      </c>
      <c r="P785" s="74">
        <v>14412</v>
      </c>
      <c r="Q785" s="74">
        <v>14998</v>
      </c>
      <c r="R785" s="74">
        <v>532</v>
      </c>
      <c r="S785" s="74">
        <v>41010</v>
      </c>
      <c r="T785" s="74">
        <v>301</v>
      </c>
      <c r="U785" s="74">
        <v>2620</v>
      </c>
      <c r="V785" s="74">
        <v>814</v>
      </c>
      <c r="W785" s="74">
        <v>15233</v>
      </c>
      <c r="X785" s="74">
        <v>895</v>
      </c>
      <c r="Y785" s="74">
        <v>41010</v>
      </c>
      <c r="Z785" s="74">
        <v>3</v>
      </c>
      <c r="AA785" s="74">
        <v>9</v>
      </c>
      <c r="AB785" s="74">
        <v>76</v>
      </c>
      <c r="AC785" s="74">
        <v>5.77</v>
      </c>
      <c r="AD785" s="74">
        <v>17.55</v>
      </c>
      <c r="AE785" s="74">
        <v>28.02</v>
      </c>
      <c r="AF785" s="74">
        <v>2620</v>
      </c>
      <c r="AG785" s="74">
        <v>39476</v>
      </c>
      <c r="AH785" s="74">
        <v>15633</v>
      </c>
      <c r="AI785" s="74">
        <v>36915</v>
      </c>
      <c r="AJ785" s="74">
        <v>21551</v>
      </c>
      <c r="AK785" s="4"/>
      <c r="AM785" s="6">
        <f t="shared" si="154"/>
        <v>41010</v>
      </c>
      <c r="AN785" s="4">
        <f t="shared" si="153"/>
        <v>1</v>
      </c>
    </row>
    <row r="786" spans="1:40" x14ac:dyDescent="0.2">
      <c r="A786" s="12" t="str">
        <f t="shared" si="155"/>
        <v>2014-15JANUARYRYF</v>
      </c>
      <c r="B786" s="12">
        <f>VLOOKUP(G786,'Selection Sheet'!$C$17:$E$33, 3, 0)</f>
        <v>2</v>
      </c>
      <c r="C786" s="12" t="s">
        <v>196</v>
      </c>
      <c r="D786" s="12" t="s">
        <v>132</v>
      </c>
      <c r="E786" s="12" t="s">
        <v>135</v>
      </c>
      <c r="F786" s="12" t="s">
        <v>36</v>
      </c>
      <c r="G786" s="12" t="s">
        <v>50</v>
      </c>
      <c r="H786" s="12" t="s">
        <v>49</v>
      </c>
      <c r="I786" s="168" t="s">
        <v>106</v>
      </c>
      <c r="J786" s="168" t="s">
        <v>106</v>
      </c>
      <c r="K786" s="74">
        <v>1206</v>
      </c>
      <c r="L786" s="74">
        <v>1610</v>
      </c>
      <c r="M786" s="74">
        <v>15.2</v>
      </c>
      <c r="N786" s="74">
        <v>17657</v>
      </c>
      <c r="O786" s="74">
        <v>25993</v>
      </c>
      <c r="P786" s="74">
        <v>25474</v>
      </c>
      <c r="Q786" s="74">
        <v>27539</v>
      </c>
      <c r="R786" s="74">
        <v>461</v>
      </c>
      <c r="S786" s="74">
        <v>72397</v>
      </c>
      <c r="T786" s="74">
        <v>606</v>
      </c>
      <c r="U786" s="74">
        <v>4676</v>
      </c>
      <c r="V786" s="74">
        <v>1498</v>
      </c>
      <c r="W786" s="74">
        <v>23700</v>
      </c>
      <c r="X786" s="74">
        <v>0</v>
      </c>
      <c r="Y786" s="74">
        <v>72397</v>
      </c>
      <c r="Z786" s="74">
        <v>2</v>
      </c>
      <c r="AA786" s="74">
        <v>15</v>
      </c>
      <c r="AB786" s="74">
        <v>51</v>
      </c>
      <c r="AC786" s="74">
        <v>6.5</v>
      </c>
      <c r="AD786" s="74">
        <v>22.4</v>
      </c>
      <c r="AE786" s="74">
        <v>37.299999999999997</v>
      </c>
      <c r="AF786" s="74">
        <v>4676</v>
      </c>
      <c r="AG786" s="74">
        <v>47482</v>
      </c>
      <c r="AH786" s="74">
        <v>23202</v>
      </c>
      <c r="AI786" s="74">
        <v>43589</v>
      </c>
      <c r="AJ786" s="74">
        <v>36480</v>
      </c>
      <c r="AK786" s="4"/>
      <c r="AM786" s="6">
        <f t="shared" si="154"/>
        <v>0</v>
      </c>
      <c r="AN786" s="4">
        <f t="shared" si="153"/>
        <v>1</v>
      </c>
    </row>
    <row r="787" spans="1:40" x14ac:dyDescent="0.2">
      <c r="A787" s="12" t="str">
        <f t="shared" si="155"/>
        <v>2014-15JULYR1F</v>
      </c>
      <c r="B787" s="12">
        <f>VLOOKUP(G787,'Selection Sheet'!$C$17:$E$33, 3, 0)</f>
        <v>2</v>
      </c>
      <c r="C787" s="12" t="s">
        <v>196</v>
      </c>
      <c r="D787" s="12" t="s">
        <v>126</v>
      </c>
      <c r="E787" s="12" t="s">
        <v>135</v>
      </c>
      <c r="F787" s="12" t="s">
        <v>36</v>
      </c>
      <c r="G787" s="12" t="s">
        <v>35</v>
      </c>
      <c r="H787" s="12" t="s">
        <v>34</v>
      </c>
      <c r="I787" s="168" t="s">
        <v>106</v>
      </c>
      <c r="J787" s="168" t="s">
        <v>106</v>
      </c>
      <c r="K787" s="74">
        <v>29</v>
      </c>
      <c r="L787" s="74">
        <v>34</v>
      </c>
      <c r="M787" s="74">
        <v>8.5</v>
      </c>
      <c r="N787" s="74">
        <v>433</v>
      </c>
      <c r="O787" s="74">
        <v>573</v>
      </c>
      <c r="P787" s="74">
        <v>564</v>
      </c>
      <c r="Q787" s="74">
        <v>586</v>
      </c>
      <c r="R787" s="74">
        <v>19</v>
      </c>
      <c r="S787" s="74">
        <v>2226</v>
      </c>
      <c r="T787" s="74">
        <v>8</v>
      </c>
      <c r="U787" s="74">
        <v>174</v>
      </c>
      <c r="V787" s="74">
        <v>22</v>
      </c>
      <c r="W787" s="74">
        <v>549</v>
      </c>
      <c r="X787" s="74">
        <v>31</v>
      </c>
      <c r="Y787" s="74">
        <v>2226</v>
      </c>
      <c r="Z787" s="74">
        <v>1</v>
      </c>
      <c r="AA787" s="74">
        <v>1</v>
      </c>
      <c r="AB787" s="74">
        <v>8</v>
      </c>
      <c r="AC787" s="74">
        <v>6.3</v>
      </c>
      <c r="AD787" s="74">
        <v>17.11</v>
      </c>
      <c r="AE787" s="74">
        <v>27.19</v>
      </c>
      <c r="AF787" s="74">
        <v>174</v>
      </c>
      <c r="AG787" s="74">
        <v>1996</v>
      </c>
      <c r="AH787" s="74">
        <v>847</v>
      </c>
      <c r="AI787" s="74">
        <v>1821</v>
      </c>
      <c r="AJ787" s="74">
        <v>1273</v>
      </c>
      <c r="AM787" s="6">
        <f t="shared" si="154"/>
        <v>2226</v>
      </c>
      <c r="AN787" s="4">
        <f t="shared" si="153"/>
        <v>7</v>
      </c>
    </row>
    <row r="788" spans="1:40" x14ac:dyDescent="0.2">
      <c r="A788" s="12" t="str">
        <f t="shared" si="155"/>
        <v>2014-15JULYRRU</v>
      </c>
      <c r="B788" s="12">
        <f>VLOOKUP(G788,'Selection Sheet'!$C$17:$E$33, 3, 0)</f>
        <v>4</v>
      </c>
      <c r="C788" s="12" t="s">
        <v>196</v>
      </c>
      <c r="D788" s="12" t="s">
        <v>126</v>
      </c>
      <c r="E788" s="12" t="s">
        <v>136</v>
      </c>
      <c r="F788" s="12" t="s">
        <v>39</v>
      </c>
      <c r="G788" s="12" t="s">
        <v>38</v>
      </c>
      <c r="H788" s="12" t="s">
        <v>37</v>
      </c>
      <c r="I788" s="168" t="s">
        <v>106</v>
      </c>
      <c r="J788" s="168" t="s">
        <v>106</v>
      </c>
      <c r="K788" s="74">
        <v>858</v>
      </c>
      <c r="L788" s="74">
        <v>1219</v>
      </c>
      <c r="M788" s="74">
        <v>18.3</v>
      </c>
      <c r="N788" s="74">
        <v>24171</v>
      </c>
      <c r="O788" s="74">
        <v>39826</v>
      </c>
      <c r="P788" s="74">
        <v>38095</v>
      </c>
      <c r="Q788" s="74">
        <v>40771</v>
      </c>
      <c r="R788" s="74">
        <v>1331</v>
      </c>
      <c r="S788" s="74">
        <v>155461</v>
      </c>
      <c r="T788" s="74">
        <v>335</v>
      </c>
      <c r="U788" s="74">
        <v>12720</v>
      </c>
      <c r="V788" s="74">
        <v>1215</v>
      </c>
      <c r="W788" s="74">
        <v>16792</v>
      </c>
      <c r="X788" s="74">
        <v>2642</v>
      </c>
      <c r="Y788" s="74">
        <v>155461</v>
      </c>
      <c r="Z788" s="74">
        <v>0</v>
      </c>
      <c r="AA788" s="74">
        <v>21</v>
      </c>
      <c r="AB788" s="74">
        <v>69</v>
      </c>
      <c r="AC788" s="74">
        <v>7.4</v>
      </c>
      <c r="AD788" s="74">
        <v>19.7</v>
      </c>
      <c r="AE788" s="74">
        <v>35.1</v>
      </c>
      <c r="AF788" s="74">
        <v>12720</v>
      </c>
      <c r="AG788" s="74">
        <v>100787</v>
      </c>
      <c r="AH788" s="74">
        <v>30867</v>
      </c>
      <c r="AI788" s="74">
        <v>88067</v>
      </c>
      <c r="AJ788" s="74">
        <v>64880</v>
      </c>
      <c r="AM788" s="6">
        <f t="shared" si="154"/>
        <v>155461</v>
      </c>
      <c r="AN788" s="4">
        <f t="shared" si="153"/>
        <v>7</v>
      </c>
    </row>
    <row r="789" spans="1:40" x14ac:dyDescent="0.2">
      <c r="A789" s="12" t="str">
        <f t="shared" si="155"/>
        <v>2014-15JULYRX6</v>
      </c>
      <c r="B789" s="12">
        <f>VLOOKUP(G789,'Selection Sheet'!$C$17:$E$33, 3, 0)</f>
        <v>1</v>
      </c>
      <c r="C789" s="12" t="s">
        <v>196</v>
      </c>
      <c r="D789" s="12" t="s">
        <v>126</v>
      </c>
      <c r="E789" s="12" t="s">
        <v>137</v>
      </c>
      <c r="F789" s="12" t="s">
        <v>42</v>
      </c>
      <c r="G789" s="12" t="s">
        <v>41</v>
      </c>
      <c r="H789" s="12" t="s">
        <v>40</v>
      </c>
      <c r="I789" s="168" t="s">
        <v>106</v>
      </c>
      <c r="J789" s="168" t="s">
        <v>106</v>
      </c>
      <c r="K789" s="74">
        <v>273</v>
      </c>
      <c r="L789" s="74">
        <v>386</v>
      </c>
      <c r="M789" s="74">
        <v>14.1</v>
      </c>
      <c r="N789" s="74">
        <v>11080</v>
      </c>
      <c r="O789" s="74">
        <v>15197</v>
      </c>
      <c r="P789" s="74">
        <v>14668</v>
      </c>
      <c r="Q789" s="74">
        <v>15491</v>
      </c>
      <c r="R789" s="74">
        <v>2565</v>
      </c>
      <c r="S789" s="74">
        <v>46342</v>
      </c>
      <c r="T789" s="74">
        <v>176</v>
      </c>
      <c r="U789" s="74">
        <v>1362</v>
      </c>
      <c r="V789" s="74">
        <v>270</v>
      </c>
      <c r="W789" s="74">
        <v>5682</v>
      </c>
      <c r="X789" s="74">
        <v>475</v>
      </c>
      <c r="Y789" s="74">
        <v>46342</v>
      </c>
      <c r="Z789" s="74">
        <v>1</v>
      </c>
      <c r="AA789" s="74">
        <v>66</v>
      </c>
      <c r="AB789" s="74">
        <v>119</v>
      </c>
      <c r="AC789" s="74">
        <v>6.36</v>
      </c>
      <c r="AD789" s="74">
        <v>20.63</v>
      </c>
      <c r="AE789" s="74">
        <v>34.08</v>
      </c>
      <c r="AF789" s="74">
        <v>1362</v>
      </c>
      <c r="AG789" s="74">
        <v>23834</v>
      </c>
      <c r="AH789" s="74">
        <v>9320</v>
      </c>
      <c r="AI789" s="74">
        <v>28985</v>
      </c>
      <c r="AJ789" s="74">
        <v>20751</v>
      </c>
      <c r="AM789" s="6">
        <f t="shared" si="154"/>
        <v>46342</v>
      </c>
      <c r="AN789" s="4">
        <f t="shared" si="153"/>
        <v>7</v>
      </c>
    </row>
    <row r="790" spans="1:40" x14ac:dyDescent="0.2">
      <c r="A790" s="12" t="str">
        <f t="shared" si="155"/>
        <v>2014-15JULYRX7</v>
      </c>
      <c r="B790" s="12">
        <f>VLOOKUP(G790,'Selection Sheet'!$C$17:$E$33, 3, 0)</f>
        <v>1</v>
      </c>
      <c r="C790" s="12" t="s">
        <v>196</v>
      </c>
      <c r="D790" s="12" t="s">
        <v>126</v>
      </c>
      <c r="E790" s="12" t="s">
        <v>137</v>
      </c>
      <c r="F790" s="12" t="s">
        <v>42</v>
      </c>
      <c r="G790" s="12" t="s">
        <v>44</v>
      </c>
      <c r="H790" s="12" t="s">
        <v>43</v>
      </c>
      <c r="I790" s="168" t="s">
        <v>106</v>
      </c>
      <c r="J790" s="168" t="s">
        <v>106</v>
      </c>
      <c r="K790" s="74">
        <v>1780</v>
      </c>
      <c r="L790" s="74">
        <v>2597</v>
      </c>
      <c r="M790" s="74">
        <v>14.68</v>
      </c>
      <c r="N790" s="74">
        <v>22900</v>
      </c>
      <c r="O790" s="74">
        <v>33070</v>
      </c>
      <c r="P790" s="74">
        <v>33557</v>
      </c>
      <c r="Q790" s="74">
        <v>35609</v>
      </c>
      <c r="R790" s="74">
        <v>8703</v>
      </c>
      <c r="S790" s="74">
        <v>123058</v>
      </c>
      <c r="T790" s="74">
        <v>274</v>
      </c>
      <c r="U790" s="74">
        <v>2537</v>
      </c>
      <c r="V790" s="74">
        <v>866</v>
      </c>
      <c r="W790" s="74">
        <v>15691</v>
      </c>
      <c r="X790" s="74">
        <v>1099</v>
      </c>
      <c r="Y790" s="74">
        <v>123058</v>
      </c>
      <c r="Z790" s="74">
        <v>1</v>
      </c>
      <c r="AA790" s="74">
        <v>35</v>
      </c>
      <c r="AB790" s="74">
        <v>85</v>
      </c>
      <c r="AC790" s="74">
        <v>6.58</v>
      </c>
      <c r="AD790" s="74">
        <v>19.97</v>
      </c>
      <c r="AE790" s="74">
        <v>36.65</v>
      </c>
      <c r="AF790" s="74">
        <v>2537</v>
      </c>
      <c r="AG790" s="74">
        <v>67231</v>
      </c>
      <c r="AH790" s="74">
        <v>19848</v>
      </c>
      <c r="AI790" s="74">
        <v>72387</v>
      </c>
      <c r="AJ790" s="74">
        <v>62249</v>
      </c>
      <c r="AM790" s="6">
        <f t="shared" si="154"/>
        <v>123058</v>
      </c>
      <c r="AN790" s="4">
        <f t="shared" si="153"/>
        <v>7</v>
      </c>
    </row>
    <row r="791" spans="1:40" x14ac:dyDescent="0.2">
      <c r="A791" s="12" t="str">
        <f t="shared" si="155"/>
        <v>2014-15JULYRX8</v>
      </c>
      <c r="B791" s="12">
        <f>VLOOKUP(G791,'Selection Sheet'!$C$17:$E$33, 3, 0)</f>
        <v>1</v>
      </c>
      <c r="C791" s="12" t="s">
        <v>196</v>
      </c>
      <c r="D791" s="12" t="s">
        <v>126</v>
      </c>
      <c r="E791" s="12" t="s">
        <v>137</v>
      </c>
      <c r="F791" s="12" t="s">
        <v>42</v>
      </c>
      <c r="G791" s="12" t="s">
        <v>54</v>
      </c>
      <c r="H791" s="12" t="s">
        <v>53</v>
      </c>
      <c r="I791" s="168" t="s">
        <v>106</v>
      </c>
      <c r="J791" s="168" t="s">
        <v>106</v>
      </c>
      <c r="K791" s="74">
        <v>1154</v>
      </c>
      <c r="L791" s="74">
        <v>1667</v>
      </c>
      <c r="M791" s="74">
        <v>14.59</v>
      </c>
      <c r="N791" s="74">
        <v>15461</v>
      </c>
      <c r="O791" s="74">
        <v>22751</v>
      </c>
      <c r="P791" s="74">
        <v>23163</v>
      </c>
      <c r="Q791" s="74">
        <v>24368</v>
      </c>
      <c r="R791" s="74">
        <v>575</v>
      </c>
      <c r="S791" s="74">
        <v>74393</v>
      </c>
      <c r="T791" s="74">
        <v>249</v>
      </c>
      <c r="U791" s="74">
        <v>2452</v>
      </c>
      <c r="V791" s="74">
        <v>514</v>
      </c>
      <c r="W791" s="74">
        <v>13313</v>
      </c>
      <c r="X791" s="74">
        <v>2013</v>
      </c>
      <c r="Y791" s="74">
        <v>74393</v>
      </c>
      <c r="Z791" s="74">
        <v>1</v>
      </c>
      <c r="AA791" s="74">
        <v>22</v>
      </c>
      <c r="AB791" s="74">
        <v>69</v>
      </c>
      <c r="AC791" s="74">
        <v>6.04</v>
      </c>
      <c r="AD791" s="74">
        <v>16.260000000000002</v>
      </c>
      <c r="AE791" s="74">
        <v>25.85</v>
      </c>
      <c r="AF791" s="74">
        <v>2452</v>
      </c>
      <c r="AG791" s="74">
        <v>43249</v>
      </c>
      <c r="AH791" s="74">
        <v>16657</v>
      </c>
      <c r="AI791" s="74">
        <v>48880</v>
      </c>
      <c r="AJ791" s="74">
        <v>37649</v>
      </c>
      <c r="AM791" s="6">
        <f t="shared" si="154"/>
        <v>74393</v>
      </c>
      <c r="AN791" s="4">
        <f t="shared" si="153"/>
        <v>7</v>
      </c>
    </row>
    <row r="792" spans="1:40" x14ac:dyDescent="0.2">
      <c r="A792" s="12" t="str">
        <f t="shared" si="155"/>
        <v>2014-15JULYRX9</v>
      </c>
      <c r="B792" s="12">
        <f>VLOOKUP(G792,'Selection Sheet'!$C$17:$E$33, 3, 0)</f>
        <v>3</v>
      </c>
      <c r="C792" s="12" t="s">
        <v>196</v>
      </c>
      <c r="D792" s="12" t="s">
        <v>126</v>
      </c>
      <c r="E792" s="12" t="s">
        <v>138</v>
      </c>
      <c r="F792" s="12" t="s">
        <v>25</v>
      </c>
      <c r="G792" s="12" t="s">
        <v>24</v>
      </c>
      <c r="H792" s="12" t="s">
        <v>23</v>
      </c>
      <c r="I792" s="168" t="s">
        <v>106</v>
      </c>
      <c r="J792" s="168" t="s">
        <v>106</v>
      </c>
      <c r="K792" s="74">
        <v>1299</v>
      </c>
      <c r="L792" s="74">
        <v>1837</v>
      </c>
      <c r="M792" s="74">
        <v>14.733000000000001</v>
      </c>
      <c r="N792" s="74">
        <v>14281</v>
      </c>
      <c r="O792" s="74">
        <v>19935</v>
      </c>
      <c r="P792" s="74">
        <v>20260</v>
      </c>
      <c r="Q792" s="74">
        <v>21730</v>
      </c>
      <c r="R792" s="74">
        <v>491</v>
      </c>
      <c r="S792" s="74">
        <v>71656</v>
      </c>
      <c r="T792" s="74">
        <v>252</v>
      </c>
      <c r="U792" s="74">
        <v>3704</v>
      </c>
      <c r="V792" s="74">
        <v>760</v>
      </c>
      <c r="W792" s="74">
        <v>15598</v>
      </c>
      <c r="X792" s="74">
        <v>97</v>
      </c>
      <c r="Y792" s="74">
        <v>71656</v>
      </c>
      <c r="Z792" s="74">
        <v>2</v>
      </c>
      <c r="AA792" s="74">
        <v>23</v>
      </c>
      <c r="AB792" s="74">
        <v>65</v>
      </c>
      <c r="AC792" s="74">
        <v>8.69</v>
      </c>
      <c r="AD792" s="74">
        <v>17.05</v>
      </c>
      <c r="AE792" s="74">
        <v>27.26</v>
      </c>
      <c r="AF792" s="74">
        <v>3704</v>
      </c>
      <c r="AG792" s="74">
        <v>53994</v>
      </c>
      <c r="AH792" s="74">
        <v>16182</v>
      </c>
      <c r="AI792" s="74">
        <v>50290</v>
      </c>
      <c r="AJ792" s="74">
        <v>34692</v>
      </c>
      <c r="AM792" s="6">
        <f t="shared" si="154"/>
        <v>71656</v>
      </c>
      <c r="AN792" s="4">
        <f t="shared" si="153"/>
        <v>7</v>
      </c>
    </row>
    <row r="793" spans="1:40" x14ac:dyDescent="0.2">
      <c r="A793" s="12" t="str">
        <f t="shared" si="155"/>
        <v>2014-15JULYRYA</v>
      </c>
      <c r="B793" s="12">
        <f>VLOOKUP(G793,'Selection Sheet'!$C$17:$E$33, 3, 0)</f>
        <v>3</v>
      </c>
      <c r="C793" s="12" t="s">
        <v>196</v>
      </c>
      <c r="D793" s="12" t="s">
        <v>126</v>
      </c>
      <c r="E793" s="12" t="s">
        <v>138</v>
      </c>
      <c r="F793" s="12" t="s">
        <v>25</v>
      </c>
      <c r="G793" s="12" t="s">
        <v>52</v>
      </c>
      <c r="H793" s="12" t="s">
        <v>51</v>
      </c>
      <c r="I793" s="168" t="s">
        <v>106</v>
      </c>
      <c r="J793" s="168" t="s">
        <v>106</v>
      </c>
      <c r="K793" s="74">
        <v>524</v>
      </c>
      <c r="L793" s="74">
        <v>674</v>
      </c>
      <c r="M793" s="74">
        <v>11.92</v>
      </c>
      <c r="N793" s="74">
        <v>23579</v>
      </c>
      <c r="O793" s="74">
        <v>31776</v>
      </c>
      <c r="P793" s="74">
        <v>31363</v>
      </c>
      <c r="Q793" s="74">
        <v>32450</v>
      </c>
      <c r="R793" s="74">
        <v>561</v>
      </c>
      <c r="S793" s="74">
        <v>81515</v>
      </c>
      <c r="T793" s="74">
        <v>352</v>
      </c>
      <c r="U793" s="74">
        <v>3368</v>
      </c>
      <c r="V793" s="74">
        <v>1215</v>
      </c>
      <c r="W793" s="74">
        <v>21835</v>
      </c>
      <c r="X793" s="74">
        <v>0</v>
      </c>
      <c r="Y793" s="74">
        <v>81515</v>
      </c>
      <c r="Z793" s="74">
        <v>1</v>
      </c>
      <c r="AA793" s="74">
        <v>2</v>
      </c>
      <c r="AB793" s="74">
        <v>45</v>
      </c>
      <c r="AC793" s="74">
        <v>6.07</v>
      </c>
      <c r="AD793" s="74">
        <v>16.82</v>
      </c>
      <c r="AE793" s="74">
        <v>26.15</v>
      </c>
      <c r="AF793" s="74">
        <v>3368</v>
      </c>
      <c r="AG793" s="74">
        <v>63035</v>
      </c>
      <c r="AH793" s="74">
        <v>25979</v>
      </c>
      <c r="AI793" s="74">
        <v>68927</v>
      </c>
      <c r="AJ793" s="74">
        <v>47528</v>
      </c>
      <c r="AM793" s="6">
        <f t="shared" si="154"/>
        <v>0</v>
      </c>
      <c r="AN793" s="4">
        <f t="shared" si="153"/>
        <v>7</v>
      </c>
    </row>
    <row r="794" spans="1:40" x14ac:dyDescent="0.2">
      <c r="A794" s="12" t="str">
        <f t="shared" si="155"/>
        <v>2014-15JULYRYC</v>
      </c>
      <c r="B794" s="12">
        <f>VLOOKUP(G794,'Selection Sheet'!$C$17:$E$33, 3, 0)</f>
        <v>3</v>
      </c>
      <c r="C794" s="12" t="s">
        <v>196</v>
      </c>
      <c r="D794" s="12" t="s">
        <v>126</v>
      </c>
      <c r="E794" s="12" t="s">
        <v>138</v>
      </c>
      <c r="F794" s="12" t="s">
        <v>25</v>
      </c>
      <c r="G794" s="12" t="s">
        <v>27</v>
      </c>
      <c r="H794" s="12" t="s">
        <v>26</v>
      </c>
      <c r="I794" s="168" t="s">
        <v>106</v>
      </c>
      <c r="J794" s="168" t="s">
        <v>106</v>
      </c>
      <c r="K794" s="74">
        <v>905</v>
      </c>
      <c r="L794" s="74">
        <v>1364</v>
      </c>
      <c r="M794" s="74">
        <v>16.62</v>
      </c>
      <c r="N794" s="74">
        <v>14349</v>
      </c>
      <c r="O794" s="74">
        <v>24059</v>
      </c>
      <c r="P794" s="74">
        <v>22593</v>
      </c>
      <c r="Q794" s="74">
        <v>25288</v>
      </c>
      <c r="R794" s="74">
        <v>884</v>
      </c>
      <c r="S794" s="74">
        <v>78543</v>
      </c>
      <c r="T794" s="74">
        <v>403</v>
      </c>
      <c r="U794" s="74">
        <v>3521</v>
      </c>
      <c r="V794" s="74">
        <v>1133</v>
      </c>
      <c r="W794" s="74">
        <v>19857</v>
      </c>
      <c r="X794" s="74">
        <v>153</v>
      </c>
      <c r="Y794" s="74">
        <v>78543</v>
      </c>
      <c r="Z794" s="74">
        <v>1</v>
      </c>
      <c r="AA794" s="74">
        <v>28</v>
      </c>
      <c r="AB794" s="74">
        <v>90</v>
      </c>
      <c r="AC794" s="74">
        <v>7.62</v>
      </c>
      <c r="AD794" s="74">
        <v>24.2</v>
      </c>
      <c r="AE794" s="74">
        <v>39.78</v>
      </c>
      <c r="AF794" s="74">
        <v>3521</v>
      </c>
      <c r="AG794" s="74">
        <v>50726</v>
      </c>
      <c r="AH794" s="74">
        <v>24559</v>
      </c>
      <c r="AI794" s="74">
        <v>56565</v>
      </c>
      <c r="AJ794" s="74">
        <v>38359</v>
      </c>
      <c r="AM794" s="6">
        <f t="shared" si="154"/>
        <v>78543</v>
      </c>
      <c r="AN794" s="4">
        <f t="shared" si="153"/>
        <v>7</v>
      </c>
    </row>
    <row r="795" spans="1:40" x14ac:dyDescent="0.2">
      <c r="A795" s="12" t="str">
        <f t="shared" si="155"/>
        <v>2014-15JULYRYD</v>
      </c>
      <c r="B795" s="12">
        <f>VLOOKUP(G795,'Selection Sheet'!$C$17:$E$33, 3, 0)</f>
        <v>2</v>
      </c>
      <c r="C795" s="12" t="s">
        <v>196</v>
      </c>
      <c r="D795" s="12" t="s">
        <v>126</v>
      </c>
      <c r="E795" s="12" t="s">
        <v>135</v>
      </c>
      <c r="F795" s="12" t="s">
        <v>36</v>
      </c>
      <c r="G795" s="12" t="s">
        <v>48</v>
      </c>
      <c r="H795" s="12" t="s">
        <v>47</v>
      </c>
      <c r="I795" s="168" t="s">
        <v>106</v>
      </c>
      <c r="J795" s="168" t="s">
        <v>106</v>
      </c>
      <c r="K795" s="74">
        <v>782</v>
      </c>
      <c r="L795" s="74">
        <v>1076</v>
      </c>
      <c r="M795" s="74">
        <v>14.7</v>
      </c>
      <c r="N795" s="74">
        <v>15248</v>
      </c>
      <c r="O795" s="74">
        <v>21475</v>
      </c>
      <c r="P795" s="74">
        <v>21184</v>
      </c>
      <c r="Q795" s="74">
        <v>22551</v>
      </c>
      <c r="R795" s="74">
        <v>572</v>
      </c>
      <c r="S795" s="74">
        <v>54146</v>
      </c>
      <c r="T795" s="74">
        <v>792</v>
      </c>
      <c r="U795" s="74">
        <v>7221</v>
      </c>
      <c r="V795" s="74">
        <v>923</v>
      </c>
      <c r="W795" s="74">
        <v>20871</v>
      </c>
      <c r="X795" s="74">
        <v>0</v>
      </c>
      <c r="Y795" s="74">
        <v>54146</v>
      </c>
      <c r="Z795" s="74">
        <v>3</v>
      </c>
      <c r="AA795" s="74">
        <v>32</v>
      </c>
      <c r="AB795" s="74">
        <v>81</v>
      </c>
      <c r="AC795" s="74">
        <v>6.33</v>
      </c>
      <c r="AD795" s="74">
        <v>20.8</v>
      </c>
      <c r="AE795" s="74">
        <v>32.75</v>
      </c>
      <c r="AF795" s="74">
        <v>7221</v>
      </c>
      <c r="AG795" s="74">
        <v>62348</v>
      </c>
      <c r="AH795" s="74">
        <v>23582</v>
      </c>
      <c r="AI795" s="74">
        <v>55127</v>
      </c>
      <c r="AJ795" s="74">
        <v>32860</v>
      </c>
      <c r="AM795" s="6">
        <f t="shared" si="154"/>
        <v>0</v>
      </c>
      <c r="AN795" s="4">
        <f t="shared" si="153"/>
        <v>7</v>
      </c>
    </row>
    <row r="796" spans="1:40" x14ac:dyDescent="0.2">
      <c r="A796" s="12" t="str">
        <f t="shared" si="155"/>
        <v>2014-15JULYRYE</v>
      </c>
      <c r="B796" s="12">
        <f>VLOOKUP(G796,'Selection Sheet'!$C$17:$E$33, 3, 0)</f>
        <v>2</v>
      </c>
      <c r="C796" s="12" t="s">
        <v>196</v>
      </c>
      <c r="D796" s="12" t="s">
        <v>126</v>
      </c>
      <c r="E796" s="12" t="s">
        <v>135</v>
      </c>
      <c r="F796" s="12" t="s">
        <v>36</v>
      </c>
      <c r="G796" s="12" t="s">
        <v>46</v>
      </c>
      <c r="H796" s="12" t="s">
        <v>45</v>
      </c>
      <c r="I796" s="168" t="s">
        <v>106</v>
      </c>
      <c r="J796" s="168" t="s">
        <v>106</v>
      </c>
      <c r="K796" s="74">
        <v>712</v>
      </c>
      <c r="L796" s="74">
        <v>942</v>
      </c>
      <c r="M796" s="74">
        <v>15.07</v>
      </c>
      <c r="N796" s="74">
        <v>10062</v>
      </c>
      <c r="O796" s="74">
        <v>13619</v>
      </c>
      <c r="P796" s="74">
        <v>13899</v>
      </c>
      <c r="Q796" s="74">
        <v>14523</v>
      </c>
      <c r="R796" s="74">
        <v>1282</v>
      </c>
      <c r="S796" s="74">
        <v>42591</v>
      </c>
      <c r="T796" s="74">
        <v>357</v>
      </c>
      <c r="U796" s="74">
        <v>2575</v>
      </c>
      <c r="V796" s="74">
        <v>811</v>
      </c>
      <c r="W796" s="74">
        <v>16189</v>
      </c>
      <c r="X796" s="74">
        <v>698</v>
      </c>
      <c r="Y796" s="74">
        <v>42591</v>
      </c>
      <c r="Z796" s="74">
        <v>3</v>
      </c>
      <c r="AA796" s="74">
        <v>45</v>
      </c>
      <c r="AB796" s="74">
        <v>103</v>
      </c>
      <c r="AC796" s="74">
        <v>6.1</v>
      </c>
      <c r="AD796" s="74">
        <v>17.600000000000001</v>
      </c>
      <c r="AE796" s="74">
        <v>30.3</v>
      </c>
      <c r="AF796" s="74">
        <v>2575</v>
      </c>
      <c r="AG796" s="74">
        <v>40709</v>
      </c>
      <c r="AH796" s="74">
        <v>16241</v>
      </c>
      <c r="AI796" s="74">
        <v>38134</v>
      </c>
      <c r="AJ796" s="74">
        <v>22166</v>
      </c>
      <c r="AM796" s="6">
        <f t="shared" si="154"/>
        <v>42591</v>
      </c>
      <c r="AN796" s="4">
        <f t="shared" si="153"/>
        <v>7</v>
      </c>
    </row>
    <row r="797" spans="1:40" x14ac:dyDescent="0.2">
      <c r="A797" s="12" t="str">
        <f t="shared" si="155"/>
        <v>2014-15JULYRYF</v>
      </c>
      <c r="B797" s="12">
        <f>VLOOKUP(G797,'Selection Sheet'!$C$17:$E$33, 3, 0)</f>
        <v>2</v>
      </c>
      <c r="C797" s="12" t="s">
        <v>196</v>
      </c>
      <c r="D797" s="12" t="s">
        <v>126</v>
      </c>
      <c r="E797" s="12" t="s">
        <v>135</v>
      </c>
      <c r="F797" s="12" t="s">
        <v>36</v>
      </c>
      <c r="G797" s="12" t="s">
        <v>50</v>
      </c>
      <c r="H797" s="12" t="s">
        <v>49</v>
      </c>
      <c r="I797" s="168" t="s">
        <v>106</v>
      </c>
      <c r="J797" s="168" t="s">
        <v>106</v>
      </c>
      <c r="K797" s="74">
        <v>1093</v>
      </c>
      <c r="L797" s="74">
        <v>1482</v>
      </c>
      <c r="M797" s="74">
        <v>14.3</v>
      </c>
      <c r="N797" s="74">
        <v>19686</v>
      </c>
      <c r="O797" s="74">
        <v>26556</v>
      </c>
      <c r="P797" s="74">
        <v>26471</v>
      </c>
      <c r="Q797" s="74">
        <v>27957</v>
      </c>
      <c r="R797" s="74">
        <v>888</v>
      </c>
      <c r="S797" s="74">
        <v>76925</v>
      </c>
      <c r="T797" s="74">
        <v>457</v>
      </c>
      <c r="U797" s="74">
        <v>3320</v>
      </c>
      <c r="V797" s="74">
        <v>1399</v>
      </c>
      <c r="W797" s="74">
        <v>24568</v>
      </c>
      <c r="X797" s="74">
        <v>0</v>
      </c>
      <c r="Y797" s="74">
        <v>76925</v>
      </c>
      <c r="Z797" s="74">
        <v>2</v>
      </c>
      <c r="AA797" s="74">
        <v>23</v>
      </c>
      <c r="AB797" s="74">
        <v>66</v>
      </c>
      <c r="AC797" s="74">
        <v>5.8</v>
      </c>
      <c r="AD797" s="74">
        <v>19.899999999999999</v>
      </c>
      <c r="AE797" s="74">
        <v>33.200000000000003</v>
      </c>
      <c r="AF797" s="74">
        <v>3320</v>
      </c>
      <c r="AG797" s="74">
        <v>50428</v>
      </c>
      <c r="AH797" s="74">
        <v>24918</v>
      </c>
      <c r="AI797" s="74">
        <v>47787</v>
      </c>
      <c r="AJ797" s="74">
        <v>37908</v>
      </c>
      <c r="AM797" s="6">
        <f t="shared" si="154"/>
        <v>0</v>
      </c>
      <c r="AN797" s="4">
        <f t="shared" si="153"/>
        <v>7</v>
      </c>
    </row>
    <row r="798" spans="1:40" x14ac:dyDescent="0.2">
      <c r="A798" s="12" t="str">
        <f t="shared" si="155"/>
        <v>2014-15JUNER1F</v>
      </c>
      <c r="B798" s="12">
        <f>VLOOKUP(G798,'Selection Sheet'!$C$17:$E$33, 3, 0)</f>
        <v>2</v>
      </c>
      <c r="C798" s="12" t="s">
        <v>196</v>
      </c>
      <c r="D798" s="12" t="s">
        <v>125</v>
      </c>
      <c r="E798" s="12" t="s">
        <v>135</v>
      </c>
      <c r="F798" s="12" t="s">
        <v>36</v>
      </c>
      <c r="G798" s="12" t="s">
        <v>35</v>
      </c>
      <c r="H798" s="12" t="s">
        <v>34</v>
      </c>
      <c r="I798" s="168" t="s">
        <v>106</v>
      </c>
      <c r="J798" s="168" t="s">
        <v>106</v>
      </c>
      <c r="K798" s="74">
        <v>28</v>
      </c>
      <c r="L798" s="74">
        <v>33</v>
      </c>
      <c r="M798" s="74">
        <v>8.75</v>
      </c>
      <c r="N798" s="74">
        <v>451</v>
      </c>
      <c r="O798" s="74">
        <v>596</v>
      </c>
      <c r="P798" s="74">
        <v>576</v>
      </c>
      <c r="Q798" s="74">
        <v>600</v>
      </c>
      <c r="R798" s="74">
        <v>19</v>
      </c>
      <c r="S798" s="74">
        <v>2127</v>
      </c>
      <c r="T798" s="74">
        <v>7</v>
      </c>
      <c r="U798" s="74">
        <v>149</v>
      </c>
      <c r="V798" s="74">
        <v>17</v>
      </c>
      <c r="W798" s="74">
        <v>534</v>
      </c>
      <c r="X798" s="74">
        <v>19</v>
      </c>
      <c r="Y798" s="74">
        <v>2127</v>
      </c>
      <c r="Z798" s="74">
        <v>1</v>
      </c>
      <c r="AA798" s="74">
        <v>1</v>
      </c>
      <c r="AB798" s="74">
        <v>9</v>
      </c>
      <c r="AC798" s="74">
        <v>6.1</v>
      </c>
      <c r="AD798" s="74">
        <v>17.28</v>
      </c>
      <c r="AE798" s="74">
        <v>22.37</v>
      </c>
      <c r="AF798" s="74">
        <v>149</v>
      </c>
      <c r="AG798" s="74">
        <v>1896</v>
      </c>
      <c r="AH798" s="74">
        <v>838</v>
      </c>
      <c r="AI798" s="74">
        <v>1747</v>
      </c>
      <c r="AJ798" s="74">
        <v>1214</v>
      </c>
      <c r="AK798" s="4"/>
      <c r="AM798" s="6">
        <f t="shared" si="154"/>
        <v>2127</v>
      </c>
      <c r="AN798" s="4">
        <f t="shared" si="153"/>
        <v>6</v>
      </c>
    </row>
    <row r="799" spans="1:40" x14ac:dyDescent="0.2">
      <c r="A799" s="12" t="str">
        <f t="shared" si="155"/>
        <v>2014-15JUNERRU</v>
      </c>
      <c r="B799" s="12">
        <f>VLOOKUP(G799,'Selection Sheet'!$C$17:$E$33, 3, 0)</f>
        <v>4</v>
      </c>
      <c r="C799" s="12" t="s">
        <v>196</v>
      </c>
      <c r="D799" s="12" t="s">
        <v>125</v>
      </c>
      <c r="E799" s="12" t="s">
        <v>136</v>
      </c>
      <c r="F799" s="12" t="s">
        <v>39</v>
      </c>
      <c r="G799" s="12" t="s">
        <v>38</v>
      </c>
      <c r="H799" s="12" t="s">
        <v>37</v>
      </c>
      <c r="I799" s="168" t="s">
        <v>106</v>
      </c>
      <c r="J799" s="168" t="s">
        <v>106</v>
      </c>
      <c r="K799" s="74">
        <v>838</v>
      </c>
      <c r="L799" s="74">
        <v>1195</v>
      </c>
      <c r="M799" s="74">
        <v>19.3</v>
      </c>
      <c r="N799" s="74">
        <v>25127</v>
      </c>
      <c r="O799" s="74">
        <v>39158</v>
      </c>
      <c r="P799" s="74">
        <v>37904</v>
      </c>
      <c r="Q799" s="74">
        <v>40096</v>
      </c>
      <c r="R799" s="74">
        <v>209</v>
      </c>
      <c r="S799" s="74">
        <v>151861</v>
      </c>
      <c r="T799" s="74">
        <v>239</v>
      </c>
      <c r="U799" s="74">
        <v>10629</v>
      </c>
      <c r="V799" s="74">
        <v>1134</v>
      </c>
      <c r="W799" s="74">
        <v>16653</v>
      </c>
      <c r="X799" s="74">
        <v>2757</v>
      </c>
      <c r="Y799" s="74">
        <v>151861</v>
      </c>
      <c r="Z799" s="74">
        <v>0</v>
      </c>
      <c r="AA799" s="74">
        <v>4</v>
      </c>
      <c r="AB799" s="74">
        <v>46</v>
      </c>
      <c r="AC799" s="74">
        <v>7</v>
      </c>
      <c r="AD799" s="74">
        <v>18.3</v>
      </c>
      <c r="AE799" s="74">
        <v>31.8</v>
      </c>
      <c r="AF799" s="74">
        <v>10629</v>
      </c>
      <c r="AG799" s="74">
        <v>99168</v>
      </c>
      <c r="AH799" s="74">
        <v>30344</v>
      </c>
      <c r="AI799" s="74">
        <v>88539</v>
      </c>
      <c r="AJ799" s="74">
        <v>65637</v>
      </c>
      <c r="AK799" s="4"/>
      <c r="AM799" s="6">
        <f t="shared" si="154"/>
        <v>151861</v>
      </c>
      <c r="AN799" s="4">
        <f t="shared" si="153"/>
        <v>6</v>
      </c>
    </row>
    <row r="800" spans="1:40" x14ac:dyDescent="0.2">
      <c r="A800" s="12" t="str">
        <f t="shared" si="155"/>
        <v>2014-15JUNERX6</v>
      </c>
      <c r="B800" s="12">
        <f>VLOOKUP(G800,'Selection Sheet'!$C$17:$E$33, 3, 0)</f>
        <v>1</v>
      </c>
      <c r="C800" s="12" t="s">
        <v>196</v>
      </c>
      <c r="D800" s="12" t="s">
        <v>125</v>
      </c>
      <c r="E800" s="12" t="s">
        <v>137</v>
      </c>
      <c r="F800" s="12" t="s">
        <v>42</v>
      </c>
      <c r="G800" s="12" t="s">
        <v>41</v>
      </c>
      <c r="H800" s="12" t="s">
        <v>40</v>
      </c>
      <c r="I800" s="168" t="s">
        <v>106</v>
      </c>
      <c r="J800" s="168" t="s">
        <v>106</v>
      </c>
      <c r="K800" s="74">
        <v>256</v>
      </c>
      <c r="L800" s="74">
        <v>330</v>
      </c>
      <c r="M800" s="74">
        <v>12.05</v>
      </c>
      <c r="N800" s="74">
        <v>10674</v>
      </c>
      <c r="O800" s="74">
        <v>14120</v>
      </c>
      <c r="P800" s="74">
        <v>13650</v>
      </c>
      <c r="Q800" s="74">
        <v>14327</v>
      </c>
      <c r="R800" s="74">
        <v>1369</v>
      </c>
      <c r="S800" s="74">
        <v>41025</v>
      </c>
      <c r="T800" s="74">
        <v>173</v>
      </c>
      <c r="U800" s="74">
        <v>1777</v>
      </c>
      <c r="V800" s="74">
        <v>233</v>
      </c>
      <c r="W800" s="74">
        <v>5107</v>
      </c>
      <c r="X800" s="74">
        <v>393</v>
      </c>
      <c r="Y800" s="74">
        <v>41025</v>
      </c>
      <c r="Z800" s="74">
        <v>1</v>
      </c>
      <c r="AA800" s="74">
        <v>45</v>
      </c>
      <c r="AB800" s="74">
        <v>98</v>
      </c>
      <c r="AC800" s="74">
        <v>6.11</v>
      </c>
      <c r="AD800" s="74">
        <v>19.61</v>
      </c>
      <c r="AE800" s="74">
        <v>31.68</v>
      </c>
      <c r="AF800" s="74">
        <v>1777</v>
      </c>
      <c r="AG800" s="74">
        <v>22473</v>
      </c>
      <c r="AH800" s="74">
        <v>8820</v>
      </c>
      <c r="AI800" s="74">
        <v>28045</v>
      </c>
      <c r="AJ800" s="74">
        <v>20391</v>
      </c>
      <c r="AK800" s="4"/>
      <c r="AM800" s="6">
        <f t="shared" si="154"/>
        <v>41025</v>
      </c>
      <c r="AN800" s="4">
        <f t="shared" si="153"/>
        <v>6</v>
      </c>
    </row>
    <row r="801" spans="1:40" x14ac:dyDescent="0.2">
      <c r="A801" s="12" t="str">
        <f t="shared" si="155"/>
        <v>2014-15JUNERX7</v>
      </c>
      <c r="B801" s="12">
        <f>VLOOKUP(G801,'Selection Sheet'!$C$17:$E$33, 3, 0)</f>
        <v>1</v>
      </c>
      <c r="C801" s="12" t="s">
        <v>196</v>
      </c>
      <c r="D801" s="12" t="s">
        <v>125</v>
      </c>
      <c r="E801" s="12" t="s">
        <v>137</v>
      </c>
      <c r="F801" s="12" t="s">
        <v>42</v>
      </c>
      <c r="G801" s="12" t="s">
        <v>44</v>
      </c>
      <c r="H801" s="12" t="s">
        <v>43</v>
      </c>
      <c r="I801" s="168" t="s">
        <v>106</v>
      </c>
      <c r="J801" s="168" t="s">
        <v>106</v>
      </c>
      <c r="K801" s="74">
        <v>1714</v>
      </c>
      <c r="L801" s="74">
        <v>2395</v>
      </c>
      <c r="M801" s="74">
        <v>14.9</v>
      </c>
      <c r="N801" s="74">
        <v>23605</v>
      </c>
      <c r="O801" s="74">
        <v>32080</v>
      </c>
      <c r="P801" s="74">
        <v>32849</v>
      </c>
      <c r="Q801" s="74">
        <v>34420</v>
      </c>
      <c r="R801" s="74">
        <v>6270</v>
      </c>
      <c r="S801" s="74">
        <v>114001</v>
      </c>
      <c r="T801" s="74">
        <v>276</v>
      </c>
      <c r="U801" s="74">
        <v>2440</v>
      </c>
      <c r="V801" s="74">
        <v>738</v>
      </c>
      <c r="W801" s="74">
        <v>15060</v>
      </c>
      <c r="X801" s="74">
        <v>1049</v>
      </c>
      <c r="Y801" s="74">
        <v>114001</v>
      </c>
      <c r="Z801" s="74">
        <v>1</v>
      </c>
      <c r="AA801" s="74">
        <v>33</v>
      </c>
      <c r="AB801" s="74">
        <v>81</v>
      </c>
      <c r="AC801" s="74">
        <v>6.18</v>
      </c>
      <c r="AD801" s="74">
        <v>18.170000000000002</v>
      </c>
      <c r="AE801" s="74">
        <v>32.520000000000003</v>
      </c>
      <c r="AF801" s="74">
        <v>2440</v>
      </c>
      <c r="AG801" s="74">
        <v>64978</v>
      </c>
      <c r="AH801" s="74">
        <v>18982</v>
      </c>
      <c r="AI801" s="74">
        <v>70143</v>
      </c>
      <c r="AJ801" s="74">
        <v>60674</v>
      </c>
      <c r="AK801" s="4"/>
      <c r="AM801" s="6">
        <f t="shared" si="154"/>
        <v>114001</v>
      </c>
      <c r="AN801" s="4">
        <f t="shared" si="153"/>
        <v>6</v>
      </c>
    </row>
    <row r="802" spans="1:40" x14ac:dyDescent="0.2">
      <c r="A802" s="12" t="str">
        <f t="shared" si="155"/>
        <v>2014-15JUNERX8</v>
      </c>
      <c r="B802" s="12">
        <f>VLOOKUP(G802,'Selection Sheet'!$C$17:$E$33, 3, 0)</f>
        <v>1</v>
      </c>
      <c r="C802" s="12" t="s">
        <v>196</v>
      </c>
      <c r="D802" s="12" t="s">
        <v>125</v>
      </c>
      <c r="E802" s="12" t="s">
        <v>137</v>
      </c>
      <c r="F802" s="12" t="s">
        <v>42</v>
      </c>
      <c r="G802" s="12" t="s">
        <v>54</v>
      </c>
      <c r="H802" s="12" t="s">
        <v>53</v>
      </c>
      <c r="I802" s="168" t="s">
        <v>106</v>
      </c>
      <c r="J802" s="168" t="s">
        <v>106</v>
      </c>
      <c r="K802" s="74">
        <v>1133</v>
      </c>
      <c r="L802" s="74">
        <v>1666</v>
      </c>
      <c r="M802" s="74">
        <v>14.1</v>
      </c>
      <c r="N802" s="74">
        <v>15358</v>
      </c>
      <c r="O802" s="74">
        <v>22457</v>
      </c>
      <c r="P802" s="74">
        <v>23018</v>
      </c>
      <c r="Q802" s="74">
        <v>24092</v>
      </c>
      <c r="R802" s="74">
        <v>801</v>
      </c>
      <c r="S802" s="74">
        <v>70268</v>
      </c>
      <c r="T802" s="74">
        <v>67</v>
      </c>
      <c r="U802" s="74">
        <v>2609</v>
      </c>
      <c r="V802" s="74">
        <v>491</v>
      </c>
      <c r="W802" s="74">
        <v>12429</v>
      </c>
      <c r="X802" s="74">
        <v>1650</v>
      </c>
      <c r="Y802" s="74">
        <v>70268</v>
      </c>
      <c r="Z802" s="74">
        <v>1</v>
      </c>
      <c r="AA802" s="74">
        <v>22</v>
      </c>
      <c r="AB802" s="74">
        <v>75</v>
      </c>
      <c r="AC802" s="74">
        <v>6.1</v>
      </c>
      <c r="AD802" s="74">
        <v>15.94</v>
      </c>
      <c r="AE802" s="74">
        <v>24.46</v>
      </c>
      <c r="AF802" s="74">
        <v>2609</v>
      </c>
      <c r="AG802" s="74">
        <v>38923</v>
      </c>
      <c r="AH802" s="74">
        <v>15969</v>
      </c>
      <c r="AI802" s="74">
        <v>47094</v>
      </c>
      <c r="AJ802" s="74">
        <v>36734</v>
      </c>
      <c r="AK802" s="4"/>
      <c r="AM802" s="6">
        <f t="shared" si="154"/>
        <v>70268</v>
      </c>
      <c r="AN802" s="4">
        <f t="shared" si="153"/>
        <v>6</v>
      </c>
    </row>
    <row r="803" spans="1:40" x14ac:dyDescent="0.2">
      <c r="A803" s="12" t="str">
        <f t="shared" si="155"/>
        <v>2014-15JUNERX9</v>
      </c>
      <c r="B803" s="12">
        <f>VLOOKUP(G803,'Selection Sheet'!$C$17:$E$33, 3, 0)</f>
        <v>3</v>
      </c>
      <c r="C803" s="12" t="s">
        <v>196</v>
      </c>
      <c r="D803" s="12" t="s">
        <v>125</v>
      </c>
      <c r="E803" s="12" t="s">
        <v>138</v>
      </c>
      <c r="F803" s="12" t="s">
        <v>25</v>
      </c>
      <c r="G803" s="12" t="s">
        <v>24</v>
      </c>
      <c r="H803" s="12" t="s">
        <v>23</v>
      </c>
      <c r="I803" s="168" t="s">
        <v>106</v>
      </c>
      <c r="J803" s="168" t="s">
        <v>106</v>
      </c>
      <c r="K803" s="74">
        <v>1203</v>
      </c>
      <c r="L803" s="74">
        <v>1616</v>
      </c>
      <c r="M803" s="74">
        <v>13.516666669999999</v>
      </c>
      <c r="N803" s="74">
        <v>14177</v>
      </c>
      <c r="O803" s="74">
        <v>19087</v>
      </c>
      <c r="P803" s="74">
        <v>19569</v>
      </c>
      <c r="Q803" s="74">
        <v>20662</v>
      </c>
      <c r="R803" s="74">
        <v>301</v>
      </c>
      <c r="S803" s="74">
        <v>67308</v>
      </c>
      <c r="T803" s="74">
        <v>268</v>
      </c>
      <c r="U803" s="74">
        <v>3594</v>
      </c>
      <c r="V803" s="74">
        <v>669</v>
      </c>
      <c r="W803" s="74">
        <v>14796</v>
      </c>
      <c r="X803" s="74">
        <v>115</v>
      </c>
      <c r="Y803" s="74">
        <v>67308</v>
      </c>
      <c r="Z803" s="74">
        <v>2</v>
      </c>
      <c r="AA803" s="74">
        <v>19</v>
      </c>
      <c r="AB803" s="74">
        <v>59</v>
      </c>
      <c r="AC803" s="74">
        <v>8.15</v>
      </c>
      <c r="AD803" s="74">
        <v>15.62</v>
      </c>
      <c r="AE803" s="74">
        <v>24.21</v>
      </c>
      <c r="AF803" s="74">
        <v>3594</v>
      </c>
      <c r="AG803" s="74">
        <v>52084</v>
      </c>
      <c r="AH803" s="74">
        <v>15370</v>
      </c>
      <c r="AI803" s="74">
        <v>48490</v>
      </c>
      <c r="AJ803" s="74">
        <v>33694</v>
      </c>
      <c r="AK803" s="4"/>
      <c r="AM803" s="6">
        <f t="shared" si="154"/>
        <v>67308</v>
      </c>
      <c r="AN803" s="4">
        <f t="shared" si="153"/>
        <v>6</v>
      </c>
    </row>
    <row r="804" spans="1:40" x14ac:dyDescent="0.2">
      <c r="A804" s="12" t="str">
        <f t="shared" si="155"/>
        <v>2014-15JUNERYA</v>
      </c>
      <c r="B804" s="12">
        <f>VLOOKUP(G804,'Selection Sheet'!$C$17:$E$33, 3, 0)</f>
        <v>3</v>
      </c>
      <c r="C804" s="12" t="s">
        <v>196</v>
      </c>
      <c r="D804" s="12" t="s">
        <v>125</v>
      </c>
      <c r="E804" s="12" t="s">
        <v>138</v>
      </c>
      <c r="F804" s="12" t="s">
        <v>25</v>
      </c>
      <c r="G804" s="12" t="s">
        <v>52</v>
      </c>
      <c r="H804" s="12" t="s">
        <v>51</v>
      </c>
      <c r="I804" s="168" t="s">
        <v>106</v>
      </c>
      <c r="J804" s="168" t="s">
        <v>106</v>
      </c>
      <c r="K804" s="74">
        <v>558</v>
      </c>
      <c r="L804" s="74">
        <v>690</v>
      </c>
      <c r="M804" s="74">
        <v>11.38</v>
      </c>
      <c r="N804" s="74">
        <v>23375</v>
      </c>
      <c r="O804" s="74">
        <v>31080</v>
      </c>
      <c r="P804" s="74">
        <v>30836</v>
      </c>
      <c r="Q804" s="74">
        <v>31770</v>
      </c>
      <c r="R804" s="74">
        <v>341</v>
      </c>
      <c r="S804" s="74">
        <v>76427</v>
      </c>
      <c r="T804" s="74">
        <v>360</v>
      </c>
      <c r="U804" s="74">
        <v>3047</v>
      </c>
      <c r="V804" s="74">
        <v>1181</v>
      </c>
      <c r="W804" s="74">
        <v>21011</v>
      </c>
      <c r="X804" s="74">
        <v>0</v>
      </c>
      <c r="Y804" s="74">
        <v>76427</v>
      </c>
      <c r="Z804" s="74">
        <v>1</v>
      </c>
      <c r="AA804" s="74">
        <v>1</v>
      </c>
      <c r="AB804" s="74">
        <v>35</v>
      </c>
      <c r="AC804" s="74">
        <v>6.02</v>
      </c>
      <c r="AD804" s="74">
        <v>16.32</v>
      </c>
      <c r="AE804" s="74">
        <v>24.73</v>
      </c>
      <c r="AF804" s="74">
        <v>3047</v>
      </c>
      <c r="AG804" s="74">
        <v>60473</v>
      </c>
      <c r="AH804" s="74">
        <v>25347</v>
      </c>
      <c r="AI804" s="74">
        <v>67153</v>
      </c>
      <c r="AJ804" s="74">
        <v>46237</v>
      </c>
      <c r="AK804" s="4"/>
      <c r="AM804" s="6">
        <f t="shared" si="154"/>
        <v>0</v>
      </c>
      <c r="AN804" s="4">
        <f t="shared" si="153"/>
        <v>6</v>
      </c>
    </row>
    <row r="805" spans="1:40" x14ac:dyDescent="0.2">
      <c r="A805" s="12" t="str">
        <f t="shared" si="155"/>
        <v>2014-15JUNERYC</v>
      </c>
      <c r="B805" s="12">
        <f>VLOOKUP(G805,'Selection Sheet'!$C$17:$E$33, 3, 0)</f>
        <v>3</v>
      </c>
      <c r="C805" s="12" t="s">
        <v>196</v>
      </c>
      <c r="D805" s="12" t="s">
        <v>125</v>
      </c>
      <c r="E805" s="12" t="s">
        <v>138</v>
      </c>
      <c r="F805" s="12" t="s">
        <v>25</v>
      </c>
      <c r="G805" s="12" t="s">
        <v>27</v>
      </c>
      <c r="H805" s="12" t="s">
        <v>26</v>
      </c>
      <c r="I805" s="168" t="s">
        <v>106</v>
      </c>
      <c r="J805" s="168" t="s">
        <v>106</v>
      </c>
      <c r="K805" s="74">
        <v>843</v>
      </c>
      <c r="L805" s="74">
        <v>1284</v>
      </c>
      <c r="M805" s="74">
        <v>15.67</v>
      </c>
      <c r="N805" s="74">
        <v>13840</v>
      </c>
      <c r="O805" s="74">
        <v>22874</v>
      </c>
      <c r="P805" s="74">
        <v>21717</v>
      </c>
      <c r="Q805" s="74">
        <v>24041</v>
      </c>
      <c r="R805" s="74">
        <v>840</v>
      </c>
      <c r="S805" s="74">
        <v>74540</v>
      </c>
      <c r="T805" s="74">
        <v>405</v>
      </c>
      <c r="U805" s="74">
        <v>3443</v>
      </c>
      <c r="V805" s="74">
        <v>1050</v>
      </c>
      <c r="W805" s="74">
        <v>18706</v>
      </c>
      <c r="X805" s="74">
        <v>152</v>
      </c>
      <c r="Y805" s="74">
        <v>74540</v>
      </c>
      <c r="Z805" s="74">
        <v>1</v>
      </c>
      <c r="AA805" s="74">
        <v>25</v>
      </c>
      <c r="AB805" s="74">
        <v>84</v>
      </c>
      <c r="AC805" s="74">
        <v>7.47</v>
      </c>
      <c r="AD805" s="74">
        <v>23.32</v>
      </c>
      <c r="AE805" s="74">
        <v>38.58</v>
      </c>
      <c r="AF805" s="74">
        <v>3443</v>
      </c>
      <c r="AG805" s="74">
        <v>48625</v>
      </c>
      <c r="AH805" s="74">
        <v>23326</v>
      </c>
      <c r="AI805" s="74">
        <v>54179</v>
      </c>
      <c r="AJ805" s="74">
        <v>36981</v>
      </c>
      <c r="AK805" s="4"/>
      <c r="AM805" s="6">
        <f t="shared" si="154"/>
        <v>74540</v>
      </c>
      <c r="AN805" s="4">
        <f t="shared" si="153"/>
        <v>6</v>
      </c>
    </row>
    <row r="806" spans="1:40" x14ac:dyDescent="0.2">
      <c r="A806" s="12" t="str">
        <f t="shared" si="155"/>
        <v>2014-15JUNERYD</v>
      </c>
      <c r="B806" s="12">
        <f>VLOOKUP(G806,'Selection Sheet'!$C$17:$E$33, 3, 0)</f>
        <v>2</v>
      </c>
      <c r="C806" s="12" t="s">
        <v>196</v>
      </c>
      <c r="D806" s="12" t="s">
        <v>125</v>
      </c>
      <c r="E806" s="12" t="s">
        <v>135</v>
      </c>
      <c r="F806" s="12" t="s">
        <v>36</v>
      </c>
      <c r="G806" s="12" t="s">
        <v>48</v>
      </c>
      <c r="H806" s="12" t="s">
        <v>47</v>
      </c>
      <c r="I806" s="168" t="s">
        <v>106</v>
      </c>
      <c r="J806" s="168" t="s">
        <v>106</v>
      </c>
      <c r="K806" s="74">
        <v>756</v>
      </c>
      <c r="L806" s="74">
        <v>1001</v>
      </c>
      <c r="M806" s="74">
        <v>14.55</v>
      </c>
      <c r="N806" s="74">
        <v>15397</v>
      </c>
      <c r="O806" s="74">
        <v>21203</v>
      </c>
      <c r="P806" s="74">
        <v>21071</v>
      </c>
      <c r="Q806" s="74">
        <v>22204</v>
      </c>
      <c r="R806" s="74">
        <v>115</v>
      </c>
      <c r="S806" s="74">
        <v>49651</v>
      </c>
      <c r="T806" s="74">
        <v>666</v>
      </c>
      <c r="U806" s="74">
        <v>6211</v>
      </c>
      <c r="V806" s="74">
        <v>923</v>
      </c>
      <c r="W806" s="74">
        <v>19813</v>
      </c>
      <c r="X806" s="74">
        <v>0</v>
      </c>
      <c r="Y806" s="74">
        <v>49651</v>
      </c>
      <c r="Z806" s="74">
        <v>3</v>
      </c>
      <c r="AA806" s="74">
        <v>16</v>
      </c>
      <c r="AB806" s="74">
        <v>48</v>
      </c>
      <c r="AC806" s="74">
        <v>6.15</v>
      </c>
      <c r="AD806" s="74">
        <v>19.53</v>
      </c>
      <c r="AE806" s="74">
        <v>29.73</v>
      </c>
      <c r="AF806" s="74">
        <v>6211</v>
      </c>
      <c r="AG806" s="74">
        <v>59134</v>
      </c>
      <c r="AH806" s="74">
        <v>22465</v>
      </c>
      <c r="AI806" s="74">
        <v>52923</v>
      </c>
      <c r="AJ806" s="74">
        <v>31446</v>
      </c>
      <c r="AK806" s="4"/>
      <c r="AM806" s="6">
        <f t="shared" si="154"/>
        <v>0</v>
      </c>
      <c r="AN806" s="4">
        <f t="shared" si="153"/>
        <v>6</v>
      </c>
    </row>
    <row r="807" spans="1:40" x14ac:dyDescent="0.2">
      <c r="A807" s="12" t="str">
        <f t="shared" si="155"/>
        <v>2014-15JUNERYE</v>
      </c>
      <c r="B807" s="12">
        <f>VLOOKUP(G807,'Selection Sheet'!$C$17:$E$33, 3, 0)</f>
        <v>2</v>
      </c>
      <c r="C807" s="12" t="s">
        <v>196</v>
      </c>
      <c r="D807" s="12" t="s">
        <v>125</v>
      </c>
      <c r="E807" s="12" t="s">
        <v>135</v>
      </c>
      <c r="F807" s="12" t="s">
        <v>36</v>
      </c>
      <c r="G807" s="12" t="s">
        <v>46</v>
      </c>
      <c r="H807" s="12" t="s">
        <v>45</v>
      </c>
      <c r="I807" s="168" t="s">
        <v>106</v>
      </c>
      <c r="J807" s="168" t="s">
        <v>106</v>
      </c>
      <c r="K807" s="74">
        <v>675</v>
      </c>
      <c r="L807" s="74">
        <v>876</v>
      </c>
      <c r="M807" s="74">
        <v>13.73</v>
      </c>
      <c r="N807" s="74">
        <v>9264</v>
      </c>
      <c r="O807" s="74">
        <v>12918</v>
      </c>
      <c r="P807" s="74">
        <v>13155</v>
      </c>
      <c r="Q807" s="74">
        <v>13780</v>
      </c>
      <c r="R807" s="74">
        <v>668</v>
      </c>
      <c r="S807" s="74">
        <v>39394</v>
      </c>
      <c r="T807" s="74">
        <v>232</v>
      </c>
      <c r="U807" s="74">
        <v>2002</v>
      </c>
      <c r="V807" s="74">
        <v>693</v>
      </c>
      <c r="W807" s="74">
        <v>15604</v>
      </c>
      <c r="X807" s="74">
        <v>706</v>
      </c>
      <c r="Y807" s="74">
        <v>39394</v>
      </c>
      <c r="Z807" s="74">
        <v>3</v>
      </c>
      <c r="AA807" s="74">
        <v>18</v>
      </c>
      <c r="AB807" s="74">
        <v>85</v>
      </c>
      <c r="AC807" s="74">
        <v>6.2</v>
      </c>
      <c r="AD807" s="74">
        <v>18.600000000000001</v>
      </c>
      <c r="AE807" s="74">
        <v>31.25</v>
      </c>
      <c r="AF807" s="74">
        <v>2002</v>
      </c>
      <c r="AG807" s="74">
        <v>38866</v>
      </c>
      <c r="AH807" s="74">
        <v>15630</v>
      </c>
      <c r="AI807" s="74">
        <v>36864</v>
      </c>
      <c r="AJ807" s="74">
        <v>21400</v>
      </c>
      <c r="AK807" s="4"/>
      <c r="AM807" s="6">
        <f t="shared" si="154"/>
        <v>39394</v>
      </c>
      <c r="AN807" s="4">
        <f t="shared" si="153"/>
        <v>6</v>
      </c>
    </row>
    <row r="808" spans="1:40" x14ac:dyDescent="0.2">
      <c r="A808" s="12" t="str">
        <f t="shared" si="155"/>
        <v>2014-15JUNERYF</v>
      </c>
      <c r="B808" s="12">
        <f>VLOOKUP(G808,'Selection Sheet'!$C$17:$E$33, 3, 0)</f>
        <v>2</v>
      </c>
      <c r="C808" s="12" t="s">
        <v>196</v>
      </c>
      <c r="D808" s="12" t="s">
        <v>125</v>
      </c>
      <c r="E808" s="12" t="s">
        <v>135</v>
      </c>
      <c r="F808" s="12" t="s">
        <v>36</v>
      </c>
      <c r="G808" s="12" t="s">
        <v>50</v>
      </c>
      <c r="H808" s="12" t="s">
        <v>49</v>
      </c>
      <c r="I808" s="168" t="s">
        <v>106</v>
      </c>
      <c r="J808" s="168" t="s">
        <v>106</v>
      </c>
      <c r="K808" s="74">
        <v>1015</v>
      </c>
      <c r="L808" s="74">
        <v>1352</v>
      </c>
      <c r="M808" s="74">
        <v>14.3</v>
      </c>
      <c r="N808" s="74">
        <v>19500</v>
      </c>
      <c r="O808" s="74">
        <v>25768</v>
      </c>
      <c r="P808" s="74">
        <v>25703</v>
      </c>
      <c r="Q808" s="74">
        <v>27056</v>
      </c>
      <c r="R808" s="74">
        <v>464</v>
      </c>
      <c r="S808" s="74">
        <v>72012</v>
      </c>
      <c r="T808" s="74">
        <v>460</v>
      </c>
      <c r="U808" s="74">
        <v>3388</v>
      </c>
      <c r="V808" s="74">
        <v>1400</v>
      </c>
      <c r="W808" s="74">
        <v>23917</v>
      </c>
      <c r="X808" s="74">
        <v>0</v>
      </c>
      <c r="Y808" s="74">
        <v>72012</v>
      </c>
      <c r="Z808" s="74">
        <v>2</v>
      </c>
      <c r="AA808" s="74">
        <v>16</v>
      </c>
      <c r="AB808" s="74">
        <v>52</v>
      </c>
      <c r="AC808" s="74">
        <v>5.6</v>
      </c>
      <c r="AD808" s="74">
        <v>19.5</v>
      </c>
      <c r="AE808" s="74">
        <v>32.4</v>
      </c>
      <c r="AF808" s="74">
        <v>3388</v>
      </c>
      <c r="AG808" s="74">
        <v>48220</v>
      </c>
      <c r="AH808" s="74">
        <v>23869</v>
      </c>
      <c r="AI808" s="74">
        <v>45489</v>
      </c>
      <c r="AJ808" s="74">
        <v>36076</v>
      </c>
      <c r="AK808" s="4"/>
      <c r="AM808" s="6">
        <f t="shared" si="154"/>
        <v>0</v>
      </c>
      <c r="AN808" s="4">
        <f t="shared" si="153"/>
        <v>6</v>
      </c>
    </row>
    <row r="809" spans="1:40" x14ac:dyDescent="0.2">
      <c r="A809" s="12" t="str">
        <f t="shared" si="155"/>
        <v>2014-15MARCHR1F</v>
      </c>
      <c r="B809" s="12">
        <f>VLOOKUP(G809,'Selection Sheet'!$C$17:$E$33, 3, 0)</f>
        <v>2</v>
      </c>
      <c r="C809" s="12" t="s">
        <v>196</v>
      </c>
      <c r="D809" s="12" t="s">
        <v>134</v>
      </c>
      <c r="E809" s="12" t="s">
        <v>135</v>
      </c>
      <c r="F809" s="12" t="s">
        <v>36</v>
      </c>
      <c r="G809" s="12" t="s">
        <v>35</v>
      </c>
      <c r="H809" s="12" t="s">
        <v>34</v>
      </c>
      <c r="I809" s="168" t="s">
        <v>106</v>
      </c>
      <c r="J809" s="168" t="s">
        <v>106</v>
      </c>
      <c r="K809" s="168">
        <v>41</v>
      </c>
      <c r="L809" s="168">
        <v>48</v>
      </c>
      <c r="M809" s="74">
        <v>9.75</v>
      </c>
      <c r="N809" s="74">
        <v>403</v>
      </c>
      <c r="O809" s="74">
        <v>535</v>
      </c>
      <c r="P809" s="74">
        <v>544</v>
      </c>
      <c r="Q809" s="74">
        <v>569</v>
      </c>
      <c r="R809" s="74">
        <v>21</v>
      </c>
      <c r="S809" s="74">
        <v>1953</v>
      </c>
      <c r="T809" s="74">
        <v>20</v>
      </c>
      <c r="U809" s="74">
        <v>177</v>
      </c>
      <c r="V809" s="74">
        <v>12</v>
      </c>
      <c r="W809" s="74">
        <v>432</v>
      </c>
      <c r="X809" s="74">
        <v>34</v>
      </c>
      <c r="Y809" s="74">
        <v>1953</v>
      </c>
      <c r="Z809" s="74">
        <v>1</v>
      </c>
      <c r="AA809" s="74">
        <v>1</v>
      </c>
      <c r="AB809" s="74">
        <v>2</v>
      </c>
      <c r="AC809" s="74">
        <v>5.58</v>
      </c>
      <c r="AD809" s="74">
        <v>17.03</v>
      </c>
      <c r="AE809" s="74">
        <v>22.73</v>
      </c>
      <c r="AF809" s="74">
        <v>177</v>
      </c>
      <c r="AG809" s="74">
        <v>1816</v>
      </c>
      <c r="AH809" s="74">
        <v>783</v>
      </c>
      <c r="AI809" s="74">
        <v>1639</v>
      </c>
      <c r="AJ809" s="74">
        <v>1206</v>
      </c>
      <c r="AK809" s="4"/>
      <c r="AM809" s="6">
        <f t="shared" si="154"/>
        <v>1953</v>
      </c>
      <c r="AN809" s="4">
        <f t="shared" si="153"/>
        <v>3</v>
      </c>
    </row>
    <row r="810" spans="1:40" x14ac:dyDescent="0.2">
      <c r="A810" s="12" t="str">
        <f t="shared" si="155"/>
        <v>2014-15MARCHRRU</v>
      </c>
      <c r="B810" s="12">
        <f>VLOOKUP(G810,'Selection Sheet'!$C$17:$E$33, 3, 0)</f>
        <v>4</v>
      </c>
      <c r="C810" s="12" t="s">
        <v>196</v>
      </c>
      <c r="D810" s="12" t="s">
        <v>134</v>
      </c>
      <c r="E810" s="12" t="s">
        <v>136</v>
      </c>
      <c r="F810" s="12" t="s">
        <v>39</v>
      </c>
      <c r="G810" s="12" t="s">
        <v>38</v>
      </c>
      <c r="H810" s="12" t="s">
        <v>37</v>
      </c>
      <c r="I810" s="168" t="s">
        <v>106</v>
      </c>
      <c r="J810" s="168" t="s">
        <v>106</v>
      </c>
      <c r="K810" s="168">
        <v>794</v>
      </c>
      <c r="L810" s="168">
        <v>1266</v>
      </c>
      <c r="M810" s="74">
        <v>17.649999999999999</v>
      </c>
      <c r="N810" s="74">
        <v>23848</v>
      </c>
      <c r="O810" s="74">
        <v>40344</v>
      </c>
      <c r="P810" s="74">
        <v>38119</v>
      </c>
      <c r="Q810" s="74">
        <v>41334</v>
      </c>
      <c r="R810" s="74">
        <v>288</v>
      </c>
      <c r="S810" s="74">
        <v>132633</v>
      </c>
      <c r="T810" s="74">
        <v>442</v>
      </c>
      <c r="U810" s="74">
        <v>14750</v>
      </c>
      <c r="V810" s="74">
        <v>1211</v>
      </c>
      <c r="W810" s="74">
        <v>15694</v>
      </c>
      <c r="X810" s="74">
        <v>1858</v>
      </c>
      <c r="Y810" s="74">
        <v>132633</v>
      </c>
      <c r="Z810" s="74">
        <v>0</v>
      </c>
      <c r="AA810" s="74">
        <v>2</v>
      </c>
      <c r="AB810" s="74">
        <v>35</v>
      </c>
      <c r="AC810" s="74">
        <v>7.5</v>
      </c>
      <c r="AD810" s="74">
        <v>20.55</v>
      </c>
      <c r="AE810" s="74">
        <v>36.6</v>
      </c>
      <c r="AF810" s="74">
        <v>14750</v>
      </c>
      <c r="AG810" s="74">
        <v>100113</v>
      </c>
      <c r="AH810" s="74">
        <v>28625</v>
      </c>
      <c r="AI810" s="74">
        <v>85363</v>
      </c>
      <c r="AJ810" s="74">
        <v>64154</v>
      </c>
      <c r="AK810" s="4"/>
      <c r="AM810" s="6">
        <f t="shared" si="154"/>
        <v>132633</v>
      </c>
      <c r="AN810" s="4">
        <f t="shared" si="153"/>
        <v>3</v>
      </c>
    </row>
    <row r="811" spans="1:40" x14ac:dyDescent="0.2">
      <c r="A811" s="12" t="str">
        <f t="shared" si="155"/>
        <v>2014-15MARCHRX6</v>
      </c>
      <c r="B811" s="12">
        <f>VLOOKUP(G811,'Selection Sheet'!$C$17:$E$33, 3, 0)</f>
        <v>1</v>
      </c>
      <c r="C811" s="12" t="s">
        <v>196</v>
      </c>
      <c r="D811" s="12" t="s">
        <v>134</v>
      </c>
      <c r="E811" s="12" t="s">
        <v>137</v>
      </c>
      <c r="F811" s="12" t="s">
        <v>42</v>
      </c>
      <c r="G811" s="12" t="s">
        <v>41</v>
      </c>
      <c r="H811" s="12" t="s">
        <v>40</v>
      </c>
      <c r="I811" s="168" t="s">
        <v>106</v>
      </c>
      <c r="J811" s="168" t="s">
        <v>106</v>
      </c>
      <c r="K811" s="168">
        <v>665</v>
      </c>
      <c r="L811" s="168">
        <v>935</v>
      </c>
      <c r="M811" s="74">
        <v>14.15</v>
      </c>
      <c r="N811" s="74">
        <v>10587</v>
      </c>
      <c r="O811" s="74">
        <v>14012</v>
      </c>
      <c r="P811" s="74">
        <v>14197</v>
      </c>
      <c r="Q811" s="74">
        <v>14904</v>
      </c>
      <c r="R811" s="74">
        <v>315</v>
      </c>
      <c r="S811" s="74">
        <v>40972</v>
      </c>
      <c r="T811" s="74">
        <v>240</v>
      </c>
      <c r="U811" s="74">
        <v>1667</v>
      </c>
      <c r="V811" s="74">
        <v>307</v>
      </c>
      <c r="W811" s="74">
        <v>5031</v>
      </c>
      <c r="X811" s="74">
        <v>534</v>
      </c>
      <c r="Y811" s="74">
        <v>40972</v>
      </c>
      <c r="Z811" s="74">
        <v>1</v>
      </c>
      <c r="AA811" s="74">
        <v>42</v>
      </c>
      <c r="AB811" s="74">
        <v>73</v>
      </c>
      <c r="AC811" s="74">
        <v>6.5</v>
      </c>
      <c r="AD811" s="74">
        <v>20.62</v>
      </c>
      <c r="AE811" s="74">
        <v>35.83</v>
      </c>
      <c r="AF811" s="74">
        <v>1667</v>
      </c>
      <c r="AG811" s="74">
        <v>23050</v>
      </c>
      <c r="AH811" s="74">
        <v>8539</v>
      </c>
      <c r="AI811" s="74">
        <v>28144</v>
      </c>
      <c r="AJ811" s="74">
        <v>21061</v>
      </c>
      <c r="AK811" s="4"/>
      <c r="AM811" s="6">
        <f t="shared" si="154"/>
        <v>40972</v>
      </c>
      <c r="AN811" s="4">
        <f t="shared" si="153"/>
        <v>3</v>
      </c>
    </row>
    <row r="812" spans="1:40" x14ac:dyDescent="0.2">
      <c r="A812" s="12" t="str">
        <f t="shared" si="155"/>
        <v>2014-15MARCHRX7</v>
      </c>
      <c r="B812" s="12">
        <f>VLOOKUP(G812,'Selection Sheet'!$C$17:$E$33, 3, 0)</f>
        <v>1</v>
      </c>
      <c r="C812" s="12" t="s">
        <v>196</v>
      </c>
      <c r="D812" s="12" t="s">
        <v>134</v>
      </c>
      <c r="E812" s="12" t="s">
        <v>137</v>
      </c>
      <c r="F812" s="12" t="s">
        <v>42</v>
      </c>
      <c r="G812" s="12" t="s">
        <v>44</v>
      </c>
      <c r="H812" s="12" t="s">
        <v>43</v>
      </c>
      <c r="I812" s="168" t="s">
        <v>106</v>
      </c>
      <c r="J812" s="168" t="s">
        <v>106</v>
      </c>
      <c r="K812" s="168">
        <v>1742</v>
      </c>
      <c r="L812" s="168">
        <v>2552</v>
      </c>
      <c r="M812" s="74">
        <v>15.32</v>
      </c>
      <c r="N812" s="74">
        <v>22982</v>
      </c>
      <c r="O812" s="74">
        <v>34967</v>
      </c>
      <c r="P812" s="74">
        <v>34042</v>
      </c>
      <c r="Q812" s="74">
        <v>37342</v>
      </c>
      <c r="R812" s="74">
        <v>1698</v>
      </c>
      <c r="S812" s="74">
        <v>110154</v>
      </c>
      <c r="T812" s="74">
        <v>216</v>
      </c>
      <c r="U812" s="74">
        <v>2062</v>
      </c>
      <c r="V812" s="74">
        <v>732</v>
      </c>
      <c r="W812" s="74">
        <v>14351</v>
      </c>
      <c r="X812" s="74">
        <v>1143</v>
      </c>
      <c r="Y812" s="74">
        <v>110154</v>
      </c>
      <c r="Z812" s="74">
        <v>1</v>
      </c>
      <c r="AA812" s="74">
        <v>24</v>
      </c>
      <c r="AB812" s="74">
        <v>62</v>
      </c>
      <c r="AC812" s="74">
        <v>7.23</v>
      </c>
      <c r="AD812" s="74">
        <v>24</v>
      </c>
      <c r="AE812" s="74">
        <v>44.67</v>
      </c>
      <c r="AF812" s="74">
        <v>2062</v>
      </c>
      <c r="AG812" s="74">
        <v>64401</v>
      </c>
      <c r="AH812" s="74">
        <v>17942</v>
      </c>
      <c r="AI812" s="74">
        <v>69739</v>
      </c>
      <c r="AJ812" s="74">
        <v>61863</v>
      </c>
      <c r="AK812" s="4"/>
      <c r="AM812" s="6">
        <f t="shared" si="154"/>
        <v>110154</v>
      </c>
      <c r="AN812" s="4">
        <f t="shared" si="153"/>
        <v>3</v>
      </c>
    </row>
    <row r="813" spans="1:40" x14ac:dyDescent="0.2">
      <c r="A813" s="12" t="str">
        <f t="shared" si="155"/>
        <v>2014-15MARCHRX8</v>
      </c>
      <c r="B813" s="12">
        <f>VLOOKUP(G813,'Selection Sheet'!$C$17:$E$33, 3, 0)</f>
        <v>1</v>
      </c>
      <c r="C813" s="12" t="s">
        <v>196</v>
      </c>
      <c r="D813" s="12" t="s">
        <v>134</v>
      </c>
      <c r="E813" s="12" t="s">
        <v>137</v>
      </c>
      <c r="F813" s="12" t="s">
        <v>42</v>
      </c>
      <c r="G813" s="12" t="s">
        <v>54</v>
      </c>
      <c r="H813" s="12" t="s">
        <v>53</v>
      </c>
      <c r="I813" s="168" t="s">
        <v>106</v>
      </c>
      <c r="J813" s="168" t="s">
        <v>106</v>
      </c>
      <c r="K813" s="168">
        <v>1206</v>
      </c>
      <c r="L813" s="168">
        <v>1640</v>
      </c>
      <c r="M813" s="74">
        <v>13.5</v>
      </c>
      <c r="N813" s="74">
        <v>16965</v>
      </c>
      <c r="O813" s="74">
        <v>23453</v>
      </c>
      <c r="P813" s="74">
        <v>24066</v>
      </c>
      <c r="Q813" s="74">
        <v>24996</v>
      </c>
      <c r="R813" s="74">
        <v>1072</v>
      </c>
      <c r="S813" s="74">
        <v>73693</v>
      </c>
      <c r="T813" s="74">
        <v>158</v>
      </c>
      <c r="U813" s="74">
        <v>3908</v>
      </c>
      <c r="V813" s="74">
        <v>386</v>
      </c>
      <c r="W813" s="74">
        <v>10989</v>
      </c>
      <c r="X813" s="74">
        <v>1840</v>
      </c>
      <c r="Y813" s="74">
        <v>73693</v>
      </c>
      <c r="Z813" s="74">
        <v>1</v>
      </c>
      <c r="AA813" s="74">
        <v>19</v>
      </c>
      <c r="AB813" s="74">
        <v>47</v>
      </c>
      <c r="AC813" s="74">
        <v>6.12</v>
      </c>
      <c r="AD813" s="74">
        <v>15.83</v>
      </c>
      <c r="AE813" s="74">
        <v>24.23</v>
      </c>
      <c r="AF813" s="74">
        <v>3908</v>
      </c>
      <c r="AG813" s="74">
        <v>38322</v>
      </c>
      <c r="AH813" s="74">
        <v>13217</v>
      </c>
      <c r="AI813" s="74">
        <v>42785</v>
      </c>
      <c r="AJ813" s="74">
        <v>37434</v>
      </c>
      <c r="AK813" s="4"/>
      <c r="AM813" s="6">
        <f t="shared" si="154"/>
        <v>73693</v>
      </c>
      <c r="AN813" s="4">
        <f t="shared" si="153"/>
        <v>3</v>
      </c>
    </row>
    <row r="814" spans="1:40" x14ac:dyDescent="0.2">
      <c r="A814" s="12" t="str">
        <f t="shared" si="155"/>
        <v>2014-15MARCHRX9</v>
      </c>
      <c r="B814" s="12">
        <f>VLOOKUP(G814,'Selection Sheet'!$C$17:$E$33, 3, 0)</f>
        <v>3</v>
      </c>
      <c r="C814" s="12" t="s">
        <v>196</v>
      </c>
      <c r="D814" s="12" t="s">
        <v>134</v>
      </c>
      <c r="E814" s="12" t="s">
        <v>138</v>
      </c>
      <c r="F814" s="12" t="s">
        <v>25</v>
      </c>
      <c r="G814" s="12" t="s">
        <v>24</v>
      </c>
      <c r="H814" s="12" t="s">
        <v>23</v>
      </c>
      <c r="I814" s="168" t="s">
        <v>106</v>
      </c>
      <c r="J814" s="168" t="s">
        <v>106</v>
      </c>
      <c r="K814" s="168">
        <v>804</v>
      </c>
      <c r="L814" s="168">
        <v>1103</v>
      </c>
      <c r="M814" s="74">
        <v>14.7</v>
      </c>
      <c r="N814" s="74">
        <v>15352</v>
      </c>
      <c r="O814" s="172">
        <v>21644</v>
      </c>
      <c r="P814" s="74">
        <v>21136</v>
      </c>
      <c r="Q814" s="74">
        <v>22703</v>
      </c>
      <c r="R814" s="74">
        <v>76</v>
      </c>
      <c r="S814" s="74">
        <v>68098</v>
      </c>
      <c r="T814" s="74">
        <v>326</v>
      </c>
      <c r="U814" s="74">
        <v>3961</v>
      </c>
      <c r="V814" s="74">
        <v>760</v>
      </c>
      <c r="W814" s="74">
        <v>14534</v>
      </c>
      <c r="X814" s="74">
        <v>136</v>
      </c>
      <c r="Y814" s="74">
        <v>68098</v>
      </c>
      <c r="Z814" s="74">
        <v>2</v>
      </c>
      <c r="AA814" s="74">
        <v>5</v>
      </c>
      <c r="AB814" s="74">
        <v>28</v>
      </c>
      <c r="AC814" s="74">
        <v>8.77</v>
      </c>
      <c r="AD814" s="74">
        <v>16.98</v>
      </c>
      <c r="AE814" s="74">
        <v>25.88</v>
      </c>
      <c r="AF814" s="74">
        <v>3961</v>
      </c>
      <c r="AG814" s="74">
        <v>53871</v>
      </c>
      <c r="AH814" s="74">
        <v>15114</v>
      </c>
      <c r="AI814" s="74">
        <v>49910</v>
      </c>
      <c r="AJ814" s="74">
        <v>35376</v>
      </c>
      <c r="AK814" s="4"/>
      <c r="AM814" s="6">
        <f t="shared" si="154"/>
        <v>68098</v>
      </c>
      <c r="AN814" s="4">
        <f t="shared" si="153"/>
        <v>3</v>
      </c>
    </row>
    <row r="815" spans="1:40" x14ac:dyDescent="0.2">
      <c r="A815" s="12" t="str">
        <f t="shared" si="155"/>
        <v>2014-15MARCHRYA</v>
      </c>
      <c r="B815" s="12">
        <f>VLOOKUP(G815,'Selection Sheet'!$C$17:$E$33, 3, 0)</f>
        <v>3</v>
      </c>
      <c r="C815" s="12" t="s">
        <v>196</v>
      </c>
      <c r="D815" s="12" t="s">
        <v>134</v>
      </c>
      <c r="E815" s="12" t="s">
        <v>138</v>
      </c>
      <c r="F815" s="12" t="s">
        <v>25</v>
      </c>
      <c r="G815" s="12" t="s">
        <v>52</v>
      </c>
      <c r="H815" s="12" t="s">
        <v>51</v>
      </c>
      <c r="I815" s="168" t="s">
        <v>106</v>
      </c>
      <c r="J815" s="168" t="s">
        <v>106</v>
      </c>
      <c r="K815" s="168">
        <v>1574</v>
      </c>
      <c r="L815" s="168">
        <v>2010</v>
      </c>
      <c r="M815" s="74">
        <v>11.78</v>
      </c>
      <c r="N815" s="74">
        <v>23694</v>
      </c>
      <c r="O815" s="74">
        <v>31570</v>
      </c>
      <c r="P815" s="74">
        <v>32665</v>
      </c>
      <c r="Q815" s="74">
        <v>33580</v>
      </c>
      <c r="R815" s="74">
        <v>317</v>
      </c>
      <c r="S815" s="74">
        <v>100897</v>
      </c>
      <c r="T815" s="74">
        <v>376</v>
      </c>
      <c r="U815" s="74">
        <v>3207</v>
      </c>
      <c r="V815" s="74">
        <v>1230</v>
      </c>
      <c r="W815" s="74">
        <v>21770</v>
      </c>
      <c r="X815" s="74">
        <v>0</v>
      </c>
      <c r="Y815" s="74">
        <v>100897</v>
      </c>
      <c r="Z815" s="74">
        <v>1</v>
      </c>
      <c r="AA815" s="74">
        <v>3</v>
      </c>
      <c r="AB815" s="74">
        <v>25</v>
      </c>
      <c r="AC815" s="74">
        <v>6.1</v>
      </c>
      <c r="AD815" s="74">
        <v>16.079999999999998</v>
      </c>
      <c r="AE815" s="74">
        <v>24.17</v>
      </c>
      <c r="AF815" s="74">
        <v>3207</v>
      </c>
      <c r="AG815" s="74">
        <v>62139</v>
      </c>
      <c r="AH815" s="74">
        <v>25239</v>
      </c>
      <c r="AI815" s="74">
        <v>67240</v>
      </c>
      <c r="AJ815" s="74">
        <v>46677</v>
      </c>
      <c r="AK815" s="4"/>
      <c r="AM815" s="6">
        <f t="shared" si="154"/>
        <v>0</v>
      </c>
      <c r="AN815" s="4">
        <f t="shared" si="153"/>
        <v>3</v>
      </c>
    </row>
    <row r="816" spans="1:40" x14ac:dyDescent="0.2">
      <c r="A816" s="12" t="str">
        <f t="shared" si="155"/>
        <v>2014-15MARCHRYC</v>
      </c>
      <c r="B816" s="12">
        <f>VLOOKUP(G816,'Selection Sheet'!$C$17:$E$33, 3, 0)</f>
        <v>3</v>
      </c>
      <c r="C816" s="12" t="s">
        <v>196</v>
      </c>
      <c r="D816" s="12" t="s">
        <v>134</v>
      </c>
      <c r="E816" s="12" t="s">
        <v>138</v>
      </c>
      <c r="F816" s="12" t="s">
        <v>25</v>
      </c>
      <c r="G816" s="12" t="s">
        <v>27</v>
      </c>
      <c r="H816" s="12" t="s">
        <v>26</v>
      </c>
      <c r="I816" s="168" t="s">
        <v>106</v>
      </c>
      <c r="J816" s="168" t="s">
        <v>106</v>
      </c>
      <c r="K816" s="168">
        <v>994</v>
      </c>
      <c r="L816" s="168">
        <v>1347</v>
      </c>
      <c r="M816" s="74">
        <v>14.8</v>
      </c>
      <c r="N816" s="74">
        <v>17198</v>
      </c>
      <c r="O816" s="74">
        <v>25438</v>
      </c>
      <c r="P816" s="74">
        <v>25044</v>
      </c>
      <c r="Q816" s="74">
        <v>26666</v>
      </c>
      <c r="R816" s="74">
        <v>0</v>
      </c>
      <c r="S816" s="74">
        <v>0</v>
      </c>
      <c r="T816" s="74">
        <v>359</v>
      </c>
      <c r="U816" s="74">
        <v>2987</v>
      </c>
      <c r="V816" s="74">
        <v>1167</v>
      </c>
      <c r="W816" s="74">
        <v>19122</v>
      </c>
      <c r="X816" s="74">
        <v>0</v>
      </c>
      <c r="Y816" s="74">
        <v>0</v>
      </c>
      <c r="Z816" s="74">
        <v>1</v>
      </c>
      <c r="AA816" s="74">
        <v>4</v>
      </c>
      <c r="AB816" s="74">
        <v>20</v>
      </c>
      <c r="AC816" s="74">
        <v>6.75</v>
      </c>
      <c r="AD816" s="74">
        <v>20.7</v>
      </c>
      <c r="AE816" s="74">
        <v>32.03</v>
      </c>
      <c r="AF816" s="74">
        <v>2987</v>
      </c>
      <c r="AG816" s="74">
        <v>50162</v>
      </c>
      <c r="AH816" s="74">
        <v>24038</v>
      </c>
      <c r="AI816" s="74">
        <v>57785</v>
      </c>
      <c r="AJ816" s="74">
        <v>40779</v>
      </c>
      <c r="AK816" s="4"/>
      <c r="AM816" s="6">
        <f t="shared" si="154"/>
        <v>0</v>
      </c>
      <c r="AN816" s="4">
        <f t="shared" si="153"/>
        <v>3</v>
      </c>
    </row>
    <row r="817" spans="1:40" x14ac:dyDescent="0.2">
      <c r="A817" s="12" t="str">
        <f t="shared" si="155"/>
        <v>2014-15MARCHRYD</v>
      </c>
      <c r="B817" s="12">
        <f>VLOOKUP(G817,'Selection Sheet'!$C$17:$E$33, 3, 0)</f>
        <v>2</v>
      </c>
      <c r="C817" s="12" t="s">
        <v>196</v>
      </c>
      <c r="D817" s="12" t="s">
        <v>134</v>
      </c>
      <c r="E817" s="12" t="s">
        <v>135</v>
      </c>
      <c r="F817" s="12" t="s">
        <v>36</v>
      </c>
      <c r="G817" s="12" t="s">
        <v>48</v>
      </c>
      <c r="H817" s="12" t="s">
        <v>47</v>
      </c>
      <c r="I817" s="168" t="s">
        <v>106</v>
      </c>
      <c r="J817" s="168" t="s">
        <v>106</v>
      </c>
      <c r="K817" s="168">
        <v>869</v>
      </c>
      <c r="L817" s="168">
        <v>1132</v>
      </c>
      <c r="M817" s="74">
        <v>14.63</v>
      </c>
      <c r="N817" s="74">
        <v>16914</v>
      </c>
      <c r="O817" s="74">
        <v>22586</v>
      </c>
      <c r="P817" s="74">
        <v>22574</v>
      </c>
      <c r="Q817" s="74">
        <v>23718</v>
      </c>
      <c r="R817" s="74">
        <v>179</v>
      </c>
      <c r="S817" s="74">
        <v>51447</v>
      </c>
      <c r="T817" s="74">
        <v>616</v>
      </c>
      <c r="U817" s="74">
        <v>7254</v>
      </c>
      <c r="V817" s="74">
        <v>971</v>
      </c>
      <c r="W817" s="74">
        <v>20813</v>
      </c>
      <c r="X817" s="74">
        <v>0</v>
      </c>
      <c r="Y817" s="74">
        <v>51447</v>
      </c>
      <c r="Z817" s="74">
        <v>3</v>
      </c>
      <c r="AA817" s="74">
        <v>21</v>
      </c>
      <c r="AB817" s="74">
        <v>56</v>
      </c>
      <c r="AC817" s="74">
        <v>5.97</v>
      </c>
      <c r="AD817" s="74">
        <v>19.45</v>
      </c>
      <c r="AE817" s="74">
        <v>29.1</v>
      </c>
      <c r="AF817" s="74">
        <v>7254</v>
      </c>
      <c r="AG817" s="74">
        <v>61889</v>
      </c>
      <c r="AH817" s="74">
        <v>23604</v>
      </c>
      <c r="AI817" s="74">
        <v>54635</v>
      </c>
      <c r="AJ817" s="74">
        <v>32542</v>
      </c>
      <c r="AK817" s="4"/>
      <c r="AM817" s="6">
        <f t="shared" si="154"/>
        <v>0</v>
      </c>
      <c r="AN817" s="4">
        <f t="shared" si="153"/>
        <v>3</v>
      </c>
    </row>
    <row r="818" spans="1:40" x14ac:dyDescent="0.2">
      <c r="A818" s="12" t="str">
        <f t="shared" si="155"/>
        <v>2014-15MARCHRYE</v>
      </c>
      <c r="B818" s="12">
        <f>VLOOKUP(G818,'Selection Sheet'!$C$17:$E$33, 3, 0)</f>
        <v>2</v>
      </c>
      <c r="C818" s="12" t="s">
        <v>196</v>
      </c>
      <c r="D818" s="12" t="s">
        <v>134</v>
      </c>
      <c r="E818" s="12" t="s">
        <v>135</v>
      </c>
      <c r="F818" s="12" t="s">
        <v>36</v>
      </c>
      <c r="G818" s="12" t="s">
        <v>46</v>
      </c>
      <c r="H818" s="12" t="s">
        <v>45</v>
      </c>
      <c r="I818" s="168" t="s">
        <v>106</v>
      </c>
      <c r="J818" s="168" t="s">
        <v>106</v>
      </c>
      <c r="K818" s="168">
        <v>840</v>
      </c>
      <c r="L818" s="168">
        <v>1112</v>
      </c>
      <c r="M818" s="74">
        <v>14.12</v>
      </c>
      <c r="N818" s="74">
        <v>10650</v>
      </c>
      <c r="O818" s="74">
        <v>13914</v>
      </c>
      <c r="P818" s="74">
        <v>14281</v>
      </c>
      <c r="Q818" s="74">
        <v>14925</v>
      </c>
      <c r="R818" s="74">
        <v>432</v>
      </c>
      <c r="S818" s="74">
        <v>42841</v>
      </c>
      <c r="T818" s="74">
        <v>283</v>
      </c>
      <c r="U818" s="74">
        <v>2628</v>
      </c>
      <c r="V818" s="74">
        <v>764</v>
      </c>
      <c r="W818" s="74">
        <v>14980</v>
      </c>
      <c r="X818" s="74">
        <v>857</v>
      </c>
      <c r="Y818" s="74">
        <v>42841</v>
      </c>
      <c r="Z818" s="74">
        <v>3</v>
      </c>
      <c r="AA818" s="74">
        <v>13</v>
      </c>
      <c r="AB818" s="74">
        <v>83</v>
      </c>
      <c r="AC818" s="74">
        <v>5.77</v>
      </c>
      <c r="AD818" s="74">
        <v>17.87</v>
      </c>
      <c r="AE818" s="74">
        <v>29.72</v>
      </c>
      <c r="AF818" s="74">
        <v>2628</v>
      </c>
      <c r="AG818" s="74">
        <v>39216</v>
      </c>
      <c r="AH818" s="74">
        <v>15396</v>
      </c>
      <c r="AI818" s="74">
        <v>36789</v>
      </c>
      <c r="AJ818" s="74">
        <v>21550</v>
      </c>
      <c r="AK818" s="4"/>
      <c r="AM818" s="6">
        <f t="shared" si="154"/>
        <v>42841</v>
      </c>
      <c r="AN818" s="4">
        <f t="shared" si="153"/>
        <v>3</v>
      </c>
    </row>
    <row r="819" spans="1:40" x14ac:dyDescent="0.2">
      <c r="A819" s="12" t="str">
        <f t="shared" si="155"/>
        <v>2014-15MARCHRYF</v>
      </c>
      <c r="B819" s="12">
        <f>VLOOKUP(G819,'Selection Sheet'!$C$17:$E$33, 3, 0)</f>
        <v>2</v>
      </c>
      <c r="C819" s="12" t="s">
        <v>196</v>
      </c>
      <c r="D819" s="12" t="s">
        <v>134</v>
      </c>
      <c r="E819" s="12" t="s">
        <v>135</v>
      </c>
      <c r="F819" s="12" t="s">
        <v>36</v>
      </c>
      <c r="G819" s="12" t="s">
        <v>50</v>
      </c>
      <c r="H819" s="12" t="s">
        <v>49</v>
      </c>
      <c r="I819" s="168" t="s">
        <v>106</v>
      </c>
      <c r="J819" s="168" t="s">
        <v>106</v>
      </c>
      <c r="K819" s="168">
        <v>1235</v>
      </c>
      <c r="L819" s="168">
        <v>1518</v>
      </c>
      <c r="M819" s="74">
        <v>13.8</v>
      </c>
      <c r="N819" s="74">
        <v>17164</v>
      </c>
      <c r="O819" s="74">
        <v>24152</v>
      </c>
      <c r="P819" s="74">
        <v>24035</v>
      </c>
      <c r="Q819" s="74">
        <v>25634</v>
      </c>
      <c r="R819" s="74">
        <v>403</v>
      </c>
      <c r="S819" s="74">
        <v>71500</v>
      </c>
      <c r="T819" s="74">
        <v>802</v>
      </c>
      <c r="U819" s="74">
        <v>5872</v>
      </c>
      <c r="V819" s="74">
        <v>1415</v>
      </c>
      <c r="W819" s="74">
        <v>22836</v>
      </c>
      <c r="X819" s="74">
        <v>0</v>
      </c>
      <c r="Y819" s="74">
        <v>71500</v>
      </c>
      <c r="Z819" s="74">
        <v>2</v>
      </c>
      <c r="AA819" s="74">
        <v>14</v>
      </c>
      <c r="AB819" s="74">
        <v>49</v>
      </c>
      <c r="AC819" s="74">
        <v>7</v>
      </c>
      <c r="AD819" s="74">
        <v>22.1</v>
      </c>
      <c r="AE819" s="74">
        <v>36.6</v>
      </c>
      <c r="AF819" s="74">
        <v>5872</v>
      </c>
      <c r="AG819" s="74">
        <v>48193</v>
      </c>
      <c r="AH819" s="74">
        <v>22347</v>
      </c>
      <c r="AI819" s="74">
        <v>43129</v>
      </c>
      <c r="AJ819" s="74">
        <v>35796</v>
      </c>
      <c r="AK819" s="4"/>
      <c r="AM819" s="6">
        <f t="shared" si="154"/>
        <v>0</v>
      </c>
      <c r="AN819" s="4">
        <f t="shared" si="153"/>
        <v>3</v>
      </c>
    </row>
    <row r="820" spans="1:40" x14ac:dyDescent="0.2">
      <c r="A820" s="12" t="str">
        <f t="shared" si="155"/>
        <v>2014-15MAYR1F</v>
      </c>
      <c r="B820" s="12">
        <f>VLOOKUP(G820,'Selection Sheet'!$C$17:$E$33, 3, 0)</f>
        <v>2</v>
      </c>
      <c r="C820" s="12" t="s">
        <v>196</v>
      </c>
      <c r="D820" s="12" t="s">
        <v>124</v>
      </c>
      <c r="E820" s="12" t="s">
        <v>135</v>
      </c>
      <c r="F820" s="12" t="s">
        <v>36</v>
      </c>
      <c r="G820" s="12" t="s">
        <v>35</v>
      </c>
      <c r="H820" s="12" t="s">
        <v>34</v>
      </c>
      <c r="I820" s="168" t="s">
        <v>106</v>
      </c>
      <c r="J820" s="168" t="s">
        <v>106</v>
      </c>
      <c r="K820" s="168">
        <v>36</v>
      </c>
      <c r="L820" s="168">
        <v>41</v>
      </c>
      <c r="M820" s="74">
        <v>9.25</v>
      </c>
      <c r="N820" s="74">
        <v>460</v>
      </c>
      <c r="O820" s="74">
        <v>609</v>
      </c>
      <c r="P820" s="74">
        <v>591</v>
      </c>
      <c r="Q820" s="74">
        <v>615</v>
      </c>
      <c r="R820" s="74">
        <v>31</v>
      </c>
      <c r="S820" s="74">
        <v>2134</v>
      </c>
      <c r="T820" s="74">
        <v>9</v>
      </c>
      <c r="U820" s="74">
        <v>162</v>
      </c>
      <c r="V820" s="74">
        <v>19</v>
      </c>
      <c r="W820" s="74">
        <v>522</v>
      </c>
      <c r="X820" s="74">
        <v>29</v>
      </c>
      <c r="Y820" s="74">
        <v>2134</v>
      </c>
      <c r="Z820" s="74">
        <v>1</v>
      </c>
      <c r="AA820" s="74">
        <v>1</v>
      </c>
      <c r="AB820" s="74">
        <v>5</v>
      </c>
      <c r="AC820" s="74">
        <v>6.04</v>
      </c>
      <c r="AD820" s="74">
        <v>16.399999999999999</v>
      </c>
      <c r="AE820" s="74">
        <v>19.79</v>
      </c>
      <c r="AF820" s="74">
        <v>162</v>
      </c>
      <c r="AG820" s="74">
        <v>1935</v>
      </c>
      <c r="AH820" s="74">
        <v>810</v>
      </c>
      <c r="AI820" s="74">
        <v>1773</v>
      </c>
      <c r="AJ820" s="74">
        <v>1251</v>
      </c>
      <c r="AK820" s="4"/>
      <c r="AM820" s="6">
        <f t="shared" si="154"/>
        <v>2134</v>
      </c>
      <c r="AN820" s="4">
        <f t="shared" si="153"/>
        <v>5</v>
      </c>
    </row>
    <row r="821" spans="1:40" x14ac:dyDescent="0.2">
      <c r="A821" s="12" t="str">
        <f t="shared" si="155"/>
        <v>2014-15MAYRRU</v>
      </c>
      <c r="B821" s="12">
        <f>VLOOKUP(G821,'Selection Sheet'!$C$17:$E$33, 3, 0)</f>
        <v>4</v>
      </c>
      <c r="C821" s="12" t="s">
        <v>196</v>
      </c>
      <c r="D821" s="12" t="s">
        <v>124</v>
      </c>
      <c r="E821" s="12" t="s">
        <v>136</v>
      </c>
      <c r="F821" s="12" t="s">
        <v>39</v>
      </c>
      <c r="G821" s="12" t="s">
        <v>38</v>
      </c>
      <c r="H821" s="12" t="s">
        <v>37</v>
      </c>
      <c r="I821" s="168" t="s">
        <v>106</v>
      </c>
      <c r="J821" s="168" t="s">
        <v>106</v>
      </c>
      <c r="K821" s="168">
        <v>1007</v>
      </c>
      <c r="L821" s="168">
        <v>1379</v>
      </c>
      <c r="M821" s="74">
        <v>16.399999999999999</v>
      </c>
      <c r="N821" s="74">
        <v>27539</v>
      </c>
      <c r="O821" s="74">
        <v>39834</v>
      </c>
      <c r="P821" s="74">
        <v>39266</v>
      </c>
      <c r="Q821" s="74">
        <v>40967</v>
      </c>
      <c r="R821" s="74">
        <v>337</v>
      </c>
      <c r="S821" s="74">
        <v>148825</v>
      </c>
      <c r="T821" s="74">
        <v>185</v>
      </c>
      <c r="U821" s="74">
        <v>9947</v>
      </c>
      <c r="V821" s="74">
        <v>1120</v>
      </c>
      <c r="W821" s="74">
        <v>16919</v>
      </c>
      <c r="X821" s="74">
        <v>2936</v>
      </c>
      <c r="Y821" s="74">
        <v>148825</v>
      </c>
      <c r="Z821" s="74">
        <v>0</v>
      </c>
      <c r="AA821" s="74">
        <v>5</v>
      </c>
      <c r="AB821" s="74">
        <v>62</v>
      </c>
      <c r="AC821" s="74">
        <v>6.6</v>
      </c>
      <c r="AD821" s="74">
        <v>16.5</v>
      </c>
      <c r="AE821" s="74">
        <v>27.7</v>
      </c>
      <c r="AF821" s="74">
        <v>9947</v>
      </c>
      <c r="AG821" s="74">
        <v>101269</v>
      </c>
      <c r="AH821" s="74">
        <v>30475</v>
      </c>
      <c r="AI821" s="74">
        <v>91322</v>
      </c>
      <c r="AJ821" s="74">
        <v>68557</v>
      </c>
      <c r="AK821" s="4"/>
      <c r="AM821" s="6">
        <f t="shared" si="154"/>
        <v>148825</v>
      </c>
      <c r="AN821" s="4">
        <f t="shared" si="153"/>
        <v>5</v>
      </c>
    </row>
    <row r="822" spans="1:40" x14ac:dyDescent="0.2">
      <c r="A822" s="12" t="str">
        <f t="shared" si="155"/>
        <v>2014-15MAYRX6</v>
      </c>
      <c r="B822" s="12">
        <f>VLOOKUP(G822,'Selection Sheet'!$C$17:$E$33, 3, 0)</f>
        <v>1</v>
      </c>
      <c r="C822" s="12" t="s">
        <v>196</v>
      </c>
      <c r="D822" s="12" t="s">
        <v>124</v>
      </c>
      <c r="E822" s="12" t="s">
        <v>137</v>
      </c>
      <c r="F822" s="12" t="s">
        <v>42</v>
      </c>
      <c r="G822" s="12" t="s">
        <v>41</v>
      </c>
      <c r="H822" s="12" t="s">
        <v>40</v>
      </c>
      <c r="I822" s="168" t="s">
        <v>106</v>
      </c>
      <c r="J822" s="168" t="s">
        <v>106</v>
      </c>
      <c r="K822" s="168">
        <v>259</v>
      </c>
      <c r="L822" s="168">
        <v>342</v>
      </c>
      <c r="M822" s="74">
        <v>12.2</v>
      </c>
      <c r="N822" s="74">
        <v>11581</v>
      </c>
      <c r="O822" s="74">
        <v>14896</v>
      </c>
      <c r="P822" s="74">
        <v>14519</v>
      </c>
      <c r="Q822" s="74">
        <v>15059</v>
      </c>
      <c r="R822" s="74">
        <v>1012</v>
      </c>
      <c r="S822" s="74">
        <v>40385</v>
      </c>
      <c r="T822" s="74">
        <v>195</v>
      </c>
      <c r="U822" s="74">
        <v>1294</v>
      </c>
      <c r="V822" s="74">
        <v>251</v>
      </c>
      <c r="W822" s="74">
        <v>5134</v>
      </c>
      <c r="X822" s="74">
        <v>308</v>
      </c>
      <c r="Y822" s="74">
        <v>40385</v>
      </c>
      <c r="Z822" s="74">
        <v>1</v>
      </c>
      <c r="AA822" s="74">
        <v>42</v>
      </c>
      <c r="AB822" s="74">
        <v>84</v>
      </c>
      <c r="AC822" s="74">
        <v>6.03</v>
      </c>
      <c r="AD822" s="74">
        <v>18.36</v>
      </c>
      <c r="AE822" s="74">
        <v>29.01</v>
      </c>
      <c r="AF822" s="74">
        <v>1294</v>
      </c>
      <c r="AG822" s="74">
        <v>23076</v>
      </c>
      <c r="AH822" s="74">
        <v>9122</v>
      </c>
      <c r="AI822" s="74">
        <v>29319</v>
      </c>
      <c r="AJ822" s="74">
        <v>21487</v>
      </c>
      <c r="AK822" s="4"/>
      <c r="AM822" s="6">
        <f t="shared" si="154"/>
        <v>40385</v>
      </c>
      <c r="AN822" s="4">
        <f t="shared" si="153"/>
        <v>5</v>
      </c>
    </row>
    <row r="823" spans="1:40" x14ac:dyDescent="0.2">
      <c r="A823" s="12" t="str">
        <f t="shared" si="155"/>
        <v>2014-15MAYRX7</v>
      </c>
      <c r="B823" s="12">
        <f>VLOOKUP(G823,'Selection Sheet'!$C$17:$E$33, 3, 0)</f>
        <v>1</v>
      </c>
      <c r="C823" s="12" t="s">
        <v>196</v>
      </c>
      <c r="D823" s="12" t="s">
        <v>124</v>
      </c>
      <c r="E823" s="12" t="s">
        <v>137</v>
      </c>
      <c r="F823" s="12" t="s">
        <v>42</v>
      </c>
      <c r="G823" s="12" t="s">
        <v>44</v>
      </c>
      <c r="H823" s="12" t="s">
        <v>43</v>
      </c>
      <c r="I823" s="168" t="s">
        <v>106</v>
      </c>
      <c r="J823" s="168" t="s">
        <v>106</v>
      </c>
      <c r="K823" s="168">
        <v>1779</v>
      </c>
      <c r="L823" s="168">
        <v>2422</v>
      </c>
      <c r="M823" s="74">
        <v>13.38</v>
      </c>
      <c r="N823" s="74">
        <v>24976</v>
      </c>
      <c r="O823" s="74">
        <v>33410</v>
      </c>
      <c r="P823" s="74">
        <v>34203</v>
      </c>
      <c r="Q823" s="74">
        <v>35766</v>
      </c>
      <c r="R823" s="74">
        <v>3248</v>
      </c>
      <c r="S823" s="74">
        <v>113143</v>
      </c>
      <c r="T823" s="74">
        <v>259</v>
      </c>
      <c r="U823" s="74">
        <v>2564</v>
      </c>
      <c r="V823" s="74">
        <v>799</v>
      </c>
      <c r="W823" s="74">
        <v>15223</v>
      </c>
      <c r="X823" s="74">
        <v>225</v>
      </c>
      <c r="Y823" s="74">
        <v>113143</v>
      </c>
      <c r="Z823" s="74">
        <v>1</v>
      </c>
      <c r="AA823" s="74">
        <v>19</v>
      </c>
      <c r="AB823" s="74">
        <v>57</v>
      </c>
      <c r="AC823" s="74">
        <v>6.12</v>
      </c>
      <c r="AD823" s="74">
        <v>17.87</v>
      </c>
      <c r="AE823" s="74">
        <v>31.57</v>
      </c>
      <c r="AF823" s="74">
        <v>2564</v>
      </c>
      <c r="AG823" s="74">
        <v>66804</v>
      </c>
      <c r="AH823" s="74">
        <v>19377</v>
      </c>
      <c r="AI823" s="74">
        <v>72177</v>
      </c>
      <c r="AJ823" s="74">
        <v>62921</v>
      </c>
      <c r="AK823" s="4"/>
      <c r="AM823" s="6">
        <f t="shared" si="154"/>
        <v>113143</v>
      </c>
      <c r="AN823" s="4">
        <f t="shared" ref="AN823:AN886" si="156">MONTH(1&amp;D823)</f>
        <v>5</v>
      </c>
    </row>
    <row r="824" spans="1:40" x14ac:dyDescent="0.2">
      <c r="A824" s="12" t="str">
        <f t="shared" si="155"/>
        <v>2014-15MAYRX8</v>
      </c>
      <c r="B824" s="12">
        <f>VLOOKUP(G824,'Selection Sheet'!$C$17:$E$33, 3, 0)</f>
        <v>1</v>
      </c>
      <c r="C824" s="12" t="s">
        <v>196</v>
      </c>
      <c r="D824" s="12" t="s">
        <v>124</v>
      </c>
      <c r="E824" s="12" t="s">
        <v>137</v>
      </c>
      <c r="F824" s="12" t="s">
        <v>42</v>
      </c>
      <c r="G824" s="12" t="s">
        <v>54</v>
      </c>
      <c r="H824" s="12" t="s">
        <v>53</v>
      </c>
      <c r="I824" s="168" t="s">
        <v>106</v>
      </c>
      <c r="J824" s="168" t="s">
        <v>106</v>
      </c>
      <c r="K824" s="168">
        <v>1150</v>
      </c>
      <c r="L824" s="168">
        <v>1653</v>
      </c>
      <c r="M824" s="74">
        <v>15.06</v>
      </c>
      <c r="N824" s="74">
        <v>16680</v>
      </c>
      <c r="O824" s="74">
        <v>24016</v>
      </c>
      <c r="P824" s="74">
        <v>24576</v>
      </c>
      <c r="Q824" s="74">
        <v>25626</v>
      </c>
      <c r="R824" s="74">
        <v>793</v>
      </c>
      <c r="S824" s="74">
        <v>72011</v>
      </c>
      <c r="T824" s="74">
        <v>44</v>
      </c>
      <c r="U824" s="74">
        <v>2775</v>
      </c>
      <c r="V824" s="74">
        <v>502</v>
      </c>
      <c r="W824" s="74">
        <v>12766</v>
      </c>
      <c r="X824" s="74">
        <v>1878</v>
      </c>
      <c r="Y824" s="74">
        <v>72011</v>
      </c>
      <c r="Z824" s="74">
        <v>1</v>
      </c>
      <c r="AA824" s="74">
        <v>21</v>
      </c>
      <c r="AB824" s="74">
        <v>74</v>
      </c>
      <c r="AC824" s="74">
        <v>6.91</v>
      </c>
      <c r="AD824" s="74">
        <v>16.78</v>
      </c>
      <c r="AE824" s="74">
        <v>24.68</v>
      </c>
      <c r="AF824" s="74">
        <v>2775</v>
      </c>
      <c r="AG824" s="74">
        <v>39961</v>
      </c>
      <c r="AH824" s="74">
        <v>16436</v>
      </c>
      <c r="AI824" s="74">
        <v>48985</v>
      </c>
      <c r="AJ824" s="74">
        <v>38375</v>
      </c>
      <c r="AK824" s="4"/>
      <c r="AM824" s="6">
        <f t="shared" si="154"/>
        <v>72011</v>
      </c>
      <c r="AN824" s="4">
        <f t="shared" si="156"/>
        <v>5</v>
      </c>
    </row>
    <row r="825" spans="1:40" x14ac:dyDescent="0.2">
      <c r="A825" s="12" t="str">
        <f t="shared" si="155"/>
        <v>2014-15MAYRX9</v>
      </c>
      <c r="B825" s="12">
        <f>VLOOKUP(G825,'Selection Sheet'!$C$17:$E$33, 3, 0)</f>
        <v>3</v>
      </c>
      <c r="C825" s="12" t="s">
        <v>196</v>
      </c>
      <c r="D825" s="12" t="s">
        <v>124</v>
      </c>
      <c r="E825" s="12" t="s">
        <v>138</v>
      </c>
      <c r="F825" s="12" t="s">
        <v>25</v>
      </c>
      <c r="G825" s="12" t="s">
        <v>24</v>
      </c>
      <c r="H825" s="12" t="s">
        <v>23</v>
      </c>
      <c r="I825" s="168" t="s">
        <v>106</v>
      </c>
      <c r="J825" s="168" t="s">
        <v>106</v>
      </c>
      <c r="K825" s="168">
        <v>1228</v>
      </c>
      <c r="L825" s="168">
        <v>1657</v>
      </c>
      <c r="M825" s="74">
        <v>13.78</v>
      </c>
      <c r="N825" s="74">
        <v>14767</v>
      </c>
      <c r="O825" s="74">
        <v>19802</v>
      </c>
      <c r="P825" s="74">
        <v>20385</v>
      </c>
      <c r="Q825" s="74">
        <v>21437</v>
      </c>
      <c r="R825" s="74">
        <v>312</v>
      </c>
      <c r="S825" s="74">
        <v>68586</v>
      </c>
      <c r="T825" s="74">
        <v>249</v>
      </c>
      <c r="U825" s="74">
        <v>3677</v>
      </c>
      <c r="V825" s="74">
        <v>609</v>
      </c>
      <c r="W825" s="74">
        <v>14672</v>
      </c>
      <c r="X825" s="74">
        <v>139</v>
      </c>
      <c r="Y825" s="74">
        <v>68586</v>
      </c>
      <c r="Z825" s="74">
        <v>2</v>
      </c>
      <c r="AA825" s="74">
        <v>17</v>
      </c>
      <c r="AB825" s="74">
        <v>57</v>
      </c>
      <c r="AC825" s="74">
        <v>8.15</v>
      </c>
      <c r="AD825" s="74">
        <v>15.38</v>
      </c>
      <c r="AE825" s="74">
        <v>22.97</v>
      </c>
      <c r="AF825" s="74">
        <v>3677</v>
      </c>
      <c r="AG825" s="74">
        <v>53577</v>
      </c>
      <c r="AH825" s="74">
        <v>15239</v>
      </c>
      <c r="AI825" s="74">
        <v>49900</v>
      </c>
      <c r="AJ825" s="74">
        <v>35228</v>
      </c>
      <c r="AK825" s="4"/>
      <c r="AM825" s="6">
        <f t="shared" si="154"/>
        <v>68586</v>
      </c>
      <c r="AN825" s="4">
        <f t="shared" si="156"/>
        <v>5</v>
      </c>
    </row>
    <row r="826" spans="1:40" x14ac:dyDescent="0.2">
      <c r="A826" s="12" t="str">
        <f t="shared" si="155"/>
        <v>2014-15MAYRYA</v>
      </c>
      <c r="B826" s="12">
        <f>VLOOKUP(G826,'Selection Sheet'!$C$17:$E$33, 3, 0)</f>
        <v>3</v>
      </c>
      <c r="C826" s="12" t="s">
        <v>196</v>
      </c>
      <c r="D826" s="12" t="s">
        <v>124</v>
      </c>
      <c r="E826" s="12" t="s">
        <v>138</v>
      </c>
      <c r="F826" s="12" t="s">
        <v>25</v>
      </c>
      <c r="G826" s="12" t="s">
        <v>52</v>
      </c>
      <c r="H826" s="12" t="s">
        <v>51</v>
      </c>
      <c r="I826" s="168" t="s">
        <v>106</v>
      </c>
      <c r="J826" s="168" t="s">
        <v>106</v>
      </c>
      <c r="K826" s="168">
        <v>548</v>
      </c>
      <c r="L826" s="168">
        <v>668</v>
      </c>
      <c r="M826" s="74">
        <v>11.38</v>
      </c>
      <c r="N826" s="74">
        <v>24823</v>
      </c>
      <c r="O826" s="74">
        <v>31939</v>
      </c>
      <c r="P826" s="74">
        <v>31704</v>
      </c>
      <c r="Q826" s="74">
        <v>32607</v>
      </c>
      <c r="R826" s="74">
        <v>378</v>
      </c>
      <c r="S826" s="74">
        <v>77997</v>
      </c>
      <c r="T826" s="74">
        <v>397</v>
      </c>
      <c r="U826" s="74">
        <v>3397</v>
      </c>
      <c r="V826" s="74">
        <v>1187</v>
      </c>
      <c r="W826" s="74">
        <v>20934</v>
      </c>
      <c r="X826" s="74">
        <v>0</v>
      </c>
      <c r="Y826" s="74">
        <v>77997</v>
      </c>
      <c r="Z826" s="74">
        <v>1</v>
      </c>
      <c r="AA826" s="74">
        <v>1</v>
      </c>
      <c r="AB826" s="74">
        <v>35</v>
      </c>
      <c r="AC826" s="74">
        <v>5.8</v>
      </c>
      <c r="AD826" s="74">
        <v>15.55</v>
      </c>
      <c r="AE826" s="74">
        <v>24.62</v>
      </c>
      <c r="AF826" s="74">
        <v>3397</v>
      </c>
      <c r="AG826" s="74">
        <v>61543</v>
      </c>
      <c r="AH826" s="74">
        <v>25097</v>
      </c>
      <c r="AI826" s="74">
        <v>67788</v>
      </c>
      <c r="AJ826" s="74">
        <v>47238</v>
      </c>
      <c r="AK826" s="4"/>
      <c r="AM826" s="6">
        <f t="shared" si="154"/>
        <v>0</v>
      </c>
      <c r="AN826" s="4">
        <f t="shared" si="156"/>
        <v>5</v>
      </c>
    </row>
    <row r="827" spans="1:40" x14ac:dyDescent="0.2">
      <c r="A827" s="12" t="str">
        <f t="shared" si="155"/>
        <v>2014-15MAYRYC</v>
      </c>
      <c r="B827" s="12">
        <f>VLOOKUP(G827,'Selection Sheet'!$C$17:$E$33, 3, 0)</f>
        <v>3</v>
      </c>
      <c r="C827" s="12" t="s">
        <v>196</v>
      </c>
      <c r="D827" s="12" t="s">
        <v>124</v>
      </c>
      <c r="E827" s="12" t="s">
        <v>138</v>
      </c>
      <c r="F827" s="12" t="s">
        <v>25</v>
      </c>
      <c r="G827" s="12" t="s">
        <v>27</v>
      </c>
      <c r="H827" s="12" t="s">
        <v>26</v>
      </c>
      <c r="I827" s="168" t="s">
        <v>106</v>
      </c>
      <c r="J827" s="168" t="s">
        <v>106</v>
      </c>
      <c r="K827" s="168">
        <v>837</v>
      </c>
      <c r="L827" s="168">
        <v>1262</v>
      </c>
      <c r="M827" s="74">
        <v>16.3</v>
      </c>
      <c r="N827" s="74">
        <v>14414</v>
      </c>
      <c r="O827" s="74">
        <v>23634</v>
      </c>
      <c r="P827" s="74">
        <v>22344</v>
      </c>
      <c r="Q827" s="74">
        <v>24797</v>
      </c>
      <c r="R827" s="74">
        <v>497</v>
      </c>
      <c r="S827" s="74">
        <v>74344</v>
      </c>
      <c r="T827" s="74">
        <v>393</v>
      </c>
      <c r="U827" s="74">
        <v>3446</v>
      </c>
      <c r="V827" s="74">
        <v>1063</v>
      </c>
      <c r="W827" s="74">
        <v>19120</v>
      </c>
      <c r="X827" s="74">
        <v>105</v>
      </c>
      <c r="Y827" s="74">
        <v>74344</v>
      </c>
      <c r="Z827" s="74">
        <v>1</v>
      </c>
      <c r="AA827" s="74">
        <v>14</v>
      </c>
      <c r="AB827" s="74">
        <v>69</v>
      </c>
      <c r="AC827" s="74">
        <v>7.43</v>
      </c>
      <c r="AD827" s="74">
        <v>23.45</v>
      </c>
      <c r="AE827" s="74">
        <v>37.1</v>
      </c>
      <c r="AF827" s="74">
        <v>3446</v>
      </c>
      <c r="AG827" s="74">
        <v>49756</v>
      </c>
      <c r="AH827" s="74">
        <v>23961</v>
      </c>
      <c r="AI827" s="74">
        <v>55889</v>
      </c>
      <c r="AJ827" s="74">
        <v>37822</v>
      </c>
      <c r="AK827" s="4"/>
      <c r="AM827" s="6">
        <f t="shared" ref="AM827:AM890" si="157">SUMIFS($Y827,$X827,"&gt;0",$C827,$C827,$D827,$D827,$B827,$B827)</f>
        <v>74344</v>
      </c>
      <c r="AN827" s="4">
        <f t="shared" si="156"/>
        <v>5</v>
      </c>
    </row>
    <row r="828" spans="1:40" x14ac:dyDescent="0.2">
      <c r="A828" s="12" t="str">
        <f t="shared" si="155"/>
        <v>2014-15MAYRYD</v>
      </c>
      <c r="B828" s="12">
        <f>VLOOKUP(G828,'Selection Sheet'!$C$17:$E$33, 3, 0)</f>
        <v>2</v>
      </c>
      <c r="C828" s="12" t="s">
        <v>196</v>
      </c>
      <c r="D828" s="12" t="s">
        <v>124</v>
      </c>
      <c r="E828" s="12" t="s">
        <v>135</v>
      </c>
      <c r="F828" s="12" t="s">
        <v>36</v>
      </c>
      <c r="G828" s="12" t="s">
        <v>48</v>
      </c>
      <c r="H828" s="12" t="s">
        <v>47</v>
      </c>
      <c r="I828" s="168" t="s">
        <v>106</v>
      </c>
      <c r="J828" s="168" t="s">
        <v>106</v>
      </c>
      <c r="K828" s="168">
        <v>774</v>
      </c>
      <c r="L828" s="168">
        <v>1056</v>
      </c>
      <c r="M828" s="74">
        <v>14.72</v>
      </c>
      <c r="N828" s="74">
        <v>16373</v>
      </c>
      <c r="O828" s="74">
        <v>22087</v>
      </c>
      <c r="P828" s="74">
        <v>22034</v>
      </c>
      <c r="Q828" s="74">
        <v>23143</v>
      </c>
      <c r="R828" s="74">
        <v>291</v>
      </c>
      <c r="S828" s="74">
        <v>50352</v>
      </c>
      <c r="T828" s="74">
        <v>682</v>
      </c>
      <c r="U828" s="74">
        <v>6022</v>
      </c>
      <c r="V828" s="74">
        <v>885</v>
      </c>
      <c r="W828" s="74">
        <v>19951</v>
      </c>
      <c r="X828" s="74">
        <v>0</v>
      </c>
      <c r="Y828" s="74">
        <v>50352</v>
      </c>
      <c r="Z828" s="74">
        <v>3</v>
      </c>
      <c r="AA828" s="74">
        <v>22</v>
      </c>
      <c r="AB828" s="74">
        <v>63</v>
      </c>
      <c r="AC828" s="74">
        <v>5.97</v>
      </c>
      <c r="AD828" s="74">
        <v>19.23</v>
      </c>
      <c r="AE828" s="74">
        <v>28.47</v>
      </c>
      <c r="AF828" s="74">
        <v>6022</v>
      </c>
      <c r="AG828" s="74">
        <v>60680</v>
      </c>
      <c r="AH828" s="74">
        <v>23105</v>
      </c>
      <c r="AI828" s="74">
        <v>54658</v>
      </c>
      <c r="AJ828" s="74">
        <v>32621</v>
      </c>
      <c r="AK828" s="4"/>
      <c r="AM828" s="6">
        <f t="shared" si="157"/>
        <v>0</v>
      </c>
      <c r="AN828" s="4">
        <f t="shared" si="156"/>
        <v>5</v>
      </c>
    </row>
    <row r="829" spans="1:40" x14ac:dyDescent="0.2">
      <c r="A829" s="12" t="str">
        <f t="shared" si="155"/>
        <v>2014-15MAYRYE</v>
      </c>
      <c r="B829" s="12">
        <f>VLOOKUP(G829,'Selection Sheet'!$C$17:$E$33, 3, 0)</f>
        <v>2</v>
      </c>
      <c r="C829" s="12" t="s">
        <v>196</v>
      </c>
      <c r="D829" s="12" t="s">
        <v>124</v>
      </c>
      <c r="E829" s="12" t="s">
        <v>135</v>
      </c>
      <c r="F829" s="12" t="s">
        <v>36</v>
      </c>
      <c r="G829" s="12" t="s">
        <v>46</v>
      </c>
      <c r="H829" s="12" t="s">
        <v>45</v>
      </c>
      <c r="I829" s="168" t="s">
        <v>106</v>
      </c>
      <c r="J829" s="168" t="s">
        <v>106</v>
      </c>
      <c r="K829" s="168">
        <v>729</v>
      </c>
      <c r="L829" s="168">
        <v>935</v>
      </c>
      <c r="M829" s="74">
        <v>13.62</v>
      </c>
      <c r="N829" s="74">
        <v>9710</v>
      </c>
      <c r="O829" s="74">
        <v>13154</v>
      </c>
      <c r="P829" s="74">
        <v>13476</v>
      </c>
      <c r="Q829" s="74">
        <v>14079</v>
      </c>
      <c r="R829" s="74">
        <v>479</v>
      </c>
      <c r="S829" s="74">
        <v>40297</v>
      </c>
      <c r="T829" s="74">
        <v>162</v>
      </c>
      <c r="U829" s="74">
        <v>1377</v>
      </c>
      <c r="V829" s="74">
        <v>803</v>
      </c>
      <c r="W829" s="74">
        <v>16859</v>
      </c>
      <c r="X829" s="74">
        <v>144</v>
      </c>
      <c r="Y829" s="74">
        <v>40297</v>
      </c>
      <c r="Z829" s="74">
        <v>3</v>
      </c>
      <c r="AA829" s="74">
        <v>8</v>
      </c>
      <c r="AB829" s="74">
        <v>68</v>
      </c>
      <c r="AC829" s="74">
        <v>6.1</v>
      </c>
      <c r="AD829" s="74">
        <v>18.2</v>
      </c>
      <c r="AE829" s="74">
        <v>29.13</v>
      </c>
      <c r="AF829" s="74">
        <v>1377</v>
      </c>
      <c r="AG829" s="74">
        <v>40369</v>
      </c>
      <c r="AH829" s="74">
        <v>16773</v>
      </c>
      <c r="AI829" s="74">
        <v>38992</v>
      </c>
      <c r="AJ829" s="74">
        <v>22380</v>
      </c>
      <c r="AK829" s="4"/>
      <c r="AM829" s="6">
        <f t="shared" si="157"/>
        <v>40297</v>
      </c>
      <c r="AN829" s="4">
        <f t="shared" si="156"/>
        <v>5</v>
      </c>
    </row>
    <row r="830" spans="1:40" x14ac:dyDescent="0.2">
      <c r="A830" s="12" t="str">
        <f t="shared" si="155"/>
        <v>2014-15MAYRYF</v>
      </c>
      <c r="B830" s="12">
        <f>VLOOKUP(G830,'Selection Sheet'!$C$17:$E$33, 3, 0)</f>
        <v>2</v>
      </c>
      <c r="C830" s="12" t="s">
        <v>196</v>
      </c>
      <c r="D830" s="12" t="s">
        <v>124</v>
      </c>
      <c r="E830" s="12" t="s">
        <v>135</v>
      </c>
      <c r="F830" s="12" t="s">
        <v>36</v>
      </c>
      <c r="G830" s="12" t="s">
        <v>50</v>
      </c>
      <c r="H830" s="12" t="s">
        <v>49</v>
      </c>
      <c r="I830" s="168" t="s">
        <v>106</v>
      </c>
      <c r="J830" s="168" t="s">
        <v>106</v>
      </c>
      <c r="K830" s="168">
        <v>1089</v>
      </c>
      <c r="L830" s="168">
        <v>1445</v>
      </c>
      <c r="M830" s="74">
        <v>14.5</v>
      </c>
      <c r="N830" s="74">
        <v>19956</v>
      </c>
      <c r="O830" s="74">
        <v>26425</v>
      </c>
      <c r="P830" s="74">
        <v>26508</v>
      </c>
      <c r="Q830" s="74">
        <v>27819</v>
      </c>
      <c r="R830" s="74">
        <v>713</v>
      </c>
      <c r="S830" s="74">
        <v>72530</v>
      </c>
      <c r="T830" s="74">
        <v>430</v>
      </c>
      <c r="U830" s="74">
        <v>3059</v>
      </c>
      <c r="V830" s="74">
        <v>1383</v>
      </c>
      <c r="W830" s="74">
        <v>23729</v>
      </c>
      <c r="X830" s="74">
        <v>0</v>
      </c>
      <c r="Y830" s="74">
        <v>72530</v>
      </c>
      <c r="Z830" s="74">
        <v>2</v>
      </c>
      <c r="AA830" s="74">
        <v>20</v>
      </c>
      <c r="AB830" s="74">
        <v>56</v>
      </c>
      <c r="AC830" s="74">
        <v>5.8</v>
      </c>
      <c r="AD830" s="74">
        <v>19.2</v>
      </c>
      <c r="AE830" s="74">
        <v>32</v>
      </c>
      <c r="AF830" s="74">
        <v>3059</v>
      </c>
      <c r="AG830" s="74">
        <v>48278</v>
      </c>
      <c r="AH830" s="74">
        <v>23668</v>
      </c>
      <c r="AI830" s="74">
        <v>45938</v>
      </c>
      <c r="AJ830" s="74">
        <v>37148</v>
      </c>
      <c r="AK830" s="4"/>
      <c r="AM830" s="6">
        <f t="shared" si="157"/>
        <v>0</v>
      </c>
      <c r="AN830" s="4">
        <f t="shared" si="156"/>
        <v>5</v>
      </c>
    </row>
    <row r="831" spans="1:40" x14ac:dyDescent="0.2">
      <c r="A831" s="12" t="str">
        <f t="shared" si="155"/>
        <v>2014-15NOVEMBERR1F</v>
      </c>
      <c r="B831" s="12">
        <f>VLOOKUP(G831,'Selection Sheet'!$C$17:$E$33, 3, 0)</f>
        <v>2</v>
      </c>
      <c r="C831" s="12" t="s">
        <v>196</v>
      </c>
      <c r="D831" s="12" t="s">
        <v>130</v>
      </c>
      <c r="E831" s="12" t="s">
        <v>135</v>
      </c>
      <c r="F831" s="12" t="s">
        <v>36</v>
      </c>
      <c r="G831" s="12" t="s">
        <v>35</v>
      </c>
      <c r="H831" s="12" t="s">
        <v>34</v>
      </c>
      <c r="I831" s="168" t="s">
        <v>106</v>
      </c>
      <c r="J831" s="168" t="s">
        <v>106</v>
      </c>
      <c r="K831" s="74">
        <v>40</v>
      </c>
      <c r="L831" s="74">
        <v>51</v>
      </c>
      <c r="M831" s="74">
        <v>9.75</v>
      </c>
      <c r="N831" s="74">
        <v>418</v>
      </c>
      <c r="O831" s="74">
        <v>552</v>
      </c>
      <c r="P831" s="74">
        <v>549</v>
      </c>
      <c r="Q831" s="74">
        <v>572</v>
      </c>
      <c r="R831" s="74">
        <v>23</v>
      </c>
      <c r="S831" s="74">
        <v>1973</v>
      </c>
      <c r="T831" s="74">
        <v>12</v>
      </c>
      <c r="U831" s="74">
        <v>168</v>
      </c>
      <c r="V831" s="74">
        <v>22</v>
      </c>
      <c r="W831" s="74">
        <v>529</v>
      </c>
      <c r="X831" s="74">
        <v>17</v>
      </c>
      <c r="Y831" s="74">
        <v>1973</v>
      </c>
      <c r="Z831" s="74">
        <v>1</v>
      </c>
      <c r="AA831" s="74">
        <v>1</v>
      </c>
      <c r="AB831" s="74">
        <v>8</v>
      </c>
      <c r="AC831" s="74">
        <v>6.27</v>
      </c>
      <c r="AD831" s="74">
        <v>17.04</v>
      </c>
      <c r="AE831" s="74">
        <v>20.49</v>
      </c>
      <c r="AF831" s="74">
        <v>168</v>
      </c>
      <c r="AG831" s="74">
        <v>1819</v>
      </c>
      <c r="AH831" s="74">
        <v>821</v>
      </c>
      <c r="AI831" s="74">
        <v>1651</v>
      </c>
      <c r="AJ831" s="74">
        <v>1123</v>
      </c>
      <c r="AK831" s="4"/>
      <c r="AM831" s="6">
        <f t="shared" si="157"/>
        <v>1973</v>
      </c>
      <c r="AN831" s="4">
        <f t="shared" si="156"/>
        <v>11</v>
      </c>
    </row>
    <row r="832" spans="1:40" x14ac:dyDescent="0.2">
      <c r="A832" s="12" t="str">
        <f t="shared" si="155"/>
        <v>2014-15NOVEMBERRRU</v>
      </c>
      <c r="B832" s="12">
        <f>VLOOKUP(G832,'Selection Sheet'!$C$17:$E$33, 3, 0)</f>
        <v>4</v>
      </c>
      <c r="C832" s="12" t="s">
        <v>196</v>
      </c>
      <c r="D832" s="12" t="s">
        <v>130</v>
      </c>
      <c r="E832" s="12" t="s">
        <v>136</v>
      </c>
      <c r="F832" s="12" t="s">
        <v>39</v>
      </c>
      <c r="G832" s="12" t="s">
        <v>38</v>
      </c>
      <c r="H832" s="12" t="s">
        <v>37</v>
      </c>
      <c r="I832" s="168" t="s">
        <v>106</v>
      </c>
      <c r="J832" s="168" t="s">
        <v>106</v>
      </c>
      <c r="K832" s="74">
        <v>789</v>
      </c>
      <c r="L832" s="74">
        <v>1228</v>
      </c>
      <c r="M832" s="74">
        <v>18.7</v>
      </c>
      <c r="N832" s="74">
        <v>22412</v>
      </c>
      <c r="O832" s="74">
        <v>40771</v>
      </c>
      <c r="P832" s="74">
        <v>37170</v>
      </c>
      <c r="Q832" s="74">
        <v>41669</v>
      </c>
      <c r="R832" s="74">
        <v>863</v>
      </c>
      <c r="S832" s="74">
        <v>139538</v>
      </c>
      <c r="T832" s="74">
        <v>428</v>
      </c>
      <c r="U832" s="74">
        <v>15048</v>
      </c>
      <c r="V832" s="74">
        <v>1304</v>
      </c>
      <c r="W832" s="74">
        <v>15807</v>
      </c>
      <c r="X832" s="74">
        <v>2204</v>
      </c>
      <c r="Y832" s="74">
        <v>139538</v>
      </c>
      <c r="Z832" s="74">
        <v>0</v>
      </c>
      <c r="AA832" s="74">
        <v>16</v>
      </c>
      <c r="AB832" s="74">
        <v>67</v>
      </c>
      <c r="AC832" s="74">
        <v>8</v>
      </c>
      <c r="AD832" s="74">
        <v>24.2</v>
      </c>
      <c r="AE832" s="74">
        <v>46.8</v>
      </c>
      <c r="AF832" s="74">
        <v>15048</v>
      </c>
      <c r="AG832" s="74">
        <v>99748</v>
      </c>
      <c r="AH832" s="74">
        <v>29164</v>
      </c>
      <c r="AI832" s="74">
        <v>84700</v>
      </c>
      <c r="AJ832" s="74">
        <v>63047</v>
      </c>
      <c r="AK832" s="4"/>
      <c r="AM832" s="6">
        <f t="shared" si="157"/>
        <v>139538</v>
      </c>
      <c r="AN832" s="4">
        <f t="shared" si="156"/>
        <v>11</v>
      </c>
    </row>
    <row r="833" spans="1:40" x14ac:dyDescent="0.2">
      <c r="A833" s="12" t="str">
        <f t="shared" si="155"/>
        <v>2014-15NOVEMBERRX6</v>
      </c>
      <c r="B833" s="12">
        <f>VLOOKUP(G833,'Selection Sheet'!$C$17:$E$33, 3, 0)</f>
        <v>1</v>
      </c>
      <c r="C833" s="12" t="s">
        <v>196</v>
      </c>
      <c r="D833" s="12" t="s">
        <v>130</v>
      </c>
      <c r="E833" s="12" t="s">
        <v>137</v>
      </c>
      <c r="F833" s="12" t="s">
        <v>42</v>
      </c>
      <c r="G833" s="12" t="s">
        <v>41</v>
      </c>
      <c r="H833" s="12" t="s">
        <v>40</v>
      </c>
      <c r="I833" s="168" t="s">
        <v>106</v>
      </c>
      <c r="J833" s="168" t="s">
        <v>106</v>
      </c>
      <c r="K833" s="74">
        <v>681</v>
      </c>
      <c r="L833" s="74">
        <v>1010</v>
      </c>
      <c r="M833" s="74">
        <v>14.36</v>
      </c>
      <c r="N833" s="74">
        <v>10242</v>
      </c>
      <c r="O833" s="74">
        <v>14311</v>
      </c>
      <c r="P833" s="74">
        <v>14292</v>
      </c>
      <c r="Q833" s="74">
        <v>15262</v>
      </c>
      <c r="R833" s="74">
        <v>1790</v>
      </c>
      <c r="S833" s="74">
        <v>43316</v>
      </c>
      <c r="T833" s="74">
        <v>236</v>
      </c>
      <c r="U833" s="74">
        <v>1622</v>
      </c>
      <c r="V833" s="74">
        <v>315</v>
      </c>
      <c r="W833" s="74">
        <v>5015</v>
      </c>
      <c r="X833" s="74">
        <v>692</v>
      </c>
      <c r="Y833" s="74">
        <v>43316</v>
      </c>
      <c r="Z833" s="74">
        <v>1</v>
      </c>
      <c r="AA833" s="74">
        <v>65</v>
      </c>
      <c r="AB833" s="74">
        <v>113</v>
      </c>
      <c r="AC833" s="74">
        <v>6.37</v>
      </c>
      <c r="AD833" s="74">
        <v>22.33</v>
      </c>
      <c r="AE833" s="74">
        <v>37.11</v>
      </c>
      <c r="AF833" s="74">
        <v>1622</v>
      </c>
      <c r="AG833" s="74">
        <v>22859</v>
      </c>
      <c r="AH833" s="74">
        <v>8570</v>
      </c>
      <c r="AI833" s="74">
        <v>28088</v>
      </c>
      <c r="AJ833" s="74">
        <v>20612</v>
      </c>
      <c r="AK833" s="4"/>
      <c r="AM833" s="6">
        <f t="shared" si="157"/>
        <v>43316</v>
      </c>
      <c r="AN833" s="4">
        <f t="shared" si="156"/>
        <v>11</v>
      </c>
    </row>
    <row r="834" spans="1:40" x14ac:dyDescent="0.2">
      <c r="A834" s="12" t="str">
        <f t="shared" si="155"/>
        <v>2014-15NOVEMBERRX7</v>
      </c>
      <c r="B834" s="12">
        <f>VLOOKUP(G834,'Selection Sheet'!$C$17:$E$33, 3, 0)</f>
        <v>1</v>
      </c>
      <c r="C834" s="12" t="s">
        <v>196</v>
      </c>
      <c r="D834" s="12" t="s">
        <v>130</v>
      </c>
      <c r="E834" s="12" t="s">
        <v>137</v>
      </c>
      <c r="F834" s="12" t="s">
        <v>42</v>
      </c>
      <c r="G834" s="12" t="s">
        <v>44</v>
      </c>
      <c r="H834" s="12" t="s">
        <v>43</v>
      </c>
      <c r="I834" s="168" t="s">
        <v>106</v>
      </c>
      <c r="J834" s="168" t="s">
        <v>106</v>
      </c>
      <c r="K834" s="74">
        <v>1596</v>
      </c>
      <c r="L834" s="74">
        <v>2347</v>
      </c>
      <c r="M834" s="74">
        <v>15.37</v>
      </c>
      <c r="N834" s="74">
        <v>23418</v>
      </c>
      <c r="O834" s="74">
        <v>33662</v>
      </c>
      <c r="P834" s="74">
        <v>33441</v>
      </c>
      <c r="Q834" s="74">
        <v>35938</v>
      </c>
      <c r="R834" s="74">
        <v>3224</v>
      </c>
      <c r="S834" s="74">
        <v>111228</v>
      </c>
      <c r="T834" s="74">
        <v>232</v>
      </c>
      <c r="U834" s="74">
        <v>2062</v>
      </c>
      <c r="V834" s="74">
        <v>817</v>
      </c>
      <c r="W834" s="74">
        <v>14872</v>
      </c>
      <c r="X834" s="74">
        <v>1079</v>
      </c>
      <c r="Y834" s="74">
        <v>111228</v>
      </c>
      <c r="Z834" s="74">
        <v>3</v>
      </c>
      <c r="AA834" s="74">
        <v>27</v>
      </c>
      <c r="AB834" s="74">
        <v>77</v>
      </c>
      <c r="AC834" s="74">
        <v>6.83</v>
      </c>
      <c r="AD834" s="74">
        <v>21.57</v>
      </c>
      <c r="AE834" s="74">
        <v>41.13</v>
      </c>
      <c r="AF834" s="74">
        <v>2062</v>
      </c>
      <c r="AG834" s="74">
        <v>64677</v>
      </c>
      <c r="AH834" s="74">
        <v>18459</v>
      </c>
      <c r="AI834" s="74">
        <v>69628</v>
      </c>
      <c r="AJ834" s="74">
        <v>61362</v>
      </c>
      <c r="AK834" s="4"/>
      <c r="AM834" s="6">
        <f t="shared" si="157"/>
        <v>111228</v>
      </c>
      <c r="AN834" s="4">
        <f t="shared" si="156"/>
        <v>11</v>
      </c>
    </row>
    <row r="835" spans="1:40" x14ac:dyDescent="0.2">
      <c r="A835" s="12" t="str">
        <f t="shared" si="155"/>
        <v>2014-15NOVEMBERRX8</v>
      </c>
      <c r="B835" s="12">
        <f>VLOOKUP(G835,'Selection Sheet'!$C$17:$E$33, 3, 0)</f>
        <v>1</v>
      </c>
      <c r="C835" s="12" t="s">
        <v>196</v>
      </c>
      <c r="D835" s="12" t="s">
        <v>130</v>
      </c>
      <c r="E835" s="12" t="s">
        <v>137</v>
      </c>
      <c r="F835" s="12" t="s">
        <v>42</v>
      </c>
      <c r="G835" s="12" t="s">
        <v>54</v>
      </c>
      <c r="H835" s="12" t="s">
        <v>53</v>
      </c>
      <c r="I835" s="168" t="s">
        <v>106</v>
      </c>
      <c r="J835" s="168" t="s">
        <v>106</v>
      </c>
      <c r="K835" s="74">
        <v>1280</v>
      </c>
      <c r="L835" s="74">
        <v>1789</v>
      </c>
      <c r="M835" s="74">
        <v>13.49</v>
      </c>
      <c r="N835" s="74">
        <v>17133</v>
      </c>
      <c r="O835" s="74">
        <v>23730</v>
      </c>
      <c r="P835" s="74">
        <v>24621</v>
      </c>
      <c r="Q835" s="74">
        <v>25480</v>
      </c>
      <c r="R835" s="74">
        <v>592</v>
      </c>
      <c r="S835" s="74">
        <v>72080</v>
      </c>
      <c r="T835" s="74">
        <v>330</v>
      </c>
      <c r="U835" s="74">
        <v>3933</v>
      </c>
      <c r="V835" s="74">
        <v>430</v>
      </c>
      <c r="W835" s="74">
        <v>12408</v>
      </c>
      <c r="X835" s="74">
        <v>1677</v>
      </c>
      <c r="Y835" s="74">
        <v>72080</v>
      </c>
      <c r="Z835" s="74">
        <v>1</v>
      </c>
      <c r="AA835" s="74">
        <v>20</v>
      </c>
      <c r="AB835" s="74">
        <v>64</v>
      </c>
      <c r="AC835" s="74">
        <v>6.12</v>
      </c>
      <c r="AD835" s="74">
        <v>15.81</v>
      </c>
      <c r="AE835" s="74">
        <v>24.58</v>
      </c>
      <c r="AF835" s="74">
        <v>3933</v>
      </c>
      <c r="AG835" s="74">
        <v>36255</v>
      </c>
      <c r="AH835" s="74">
        <v>14961</v>
      </c>
      <c r="AI835" s="74">
        <v>47094</v>
      </c>
      <c r="AJ835" s="74">
        <v>38331</v>
      </c>
      <c r="AK835" s="4"/>
      <c r="AM835" s="6">
        <f t="shared" si="157"/>
        <v>72080</v>
      </c>
      <c r="AN835" s="4">
        <f t="shared" si="156"/>
        <v>11</v>
      </c>
    </row>
    <row r="836" spans="1:40" x14ac:dyDescent="0.2">
      <c r="A836" s="12" t="str">
        <f t="shared" si="155"/>
        <v>2014-15NOVEMBERRX9</v>
      </c>
      <c r="B836" s="12">
        <f>VLOOKUP(G836,'Selection Sheet'!$C$17:$E$33, 3, 0)</f>
        <v>3</v>
      </c>
      <c r="C836" s="12" t="s">
        <v>196</v>
      </c>
      <c r="D836" s="12" t="s">
        <v>130</v>
      </c>
      <c r="E836" s="12" t="s">
        <v>138</v>
      </c>
      <c r="F836" s="12" t="s">
        <v>25</v>
      </c>
      <c r="G836" s="12" t="s">
        <v>24</v>
      </c>
      <c r="H836" s="12" t="s">
        <v>23</v>
      </c>
      <c r="I836" s="168" t="s">
        <v>106</v>
      </c>
      <c r="J836" s="168" t="s">
        <v>106</v>
      </c>
      <c r="K836" s="74">
        <v>769</v>
      </c>
      <c r="L836" s="74">
        <v>1056</v>
      </c>
      <c r="M836" s="74">
        <v>14.41666667</v>
      </c>
      <c r="N836" s="74">
        <v>14902</v>
      </c>
      <c r="O836" s="74">
        <v>20842</v>
      </c>
      <c r="P836" s="74">
        <v>20494</v>
      </c>
      <c r="Q836" s="74">
        <v>21867</v>
      </c>
      <c r="R836" s="74">
        <v>121</v>
      </c>
      <c r="S836" s="74">
        <v>67435</v>
      </c>
      <c r="T836" s="74">
        <v>315</v>
      </c>
      <c r="U836" s="74">
        <v>3912</v>
      </c>
      <c r="V836" s="74">
        <v>736</v>
      </c>
      <c r="W836" s="74">
        <v>15133</v>
      </c>
      <c r="X836" s="74">
        <v>84</v>
      </c>
      <c r="Y836" s="74">
        <v>67435</v>
      </c>
      <c r="Z836" s="74">
        <v>2</v>
      </c>
      <c r="AA836" s="74">
        <v>7</v>
      </c>
      <c r="AB836" s="74">
        <v>38</v>
      </c>
      <c r="AC836" s="74">
        <v>8.6300000000000008</v>
      </c>
      <c r="AD836" s="74">
        <v>16.670000000000002</v>
      </c>
      <c r="AE836" s="74">
        <v>25.5</v>
      </c>
      <c r="AF836" s="74">
        <v>3912</v>
      </c>
      <c r="AG836" s="74">
        <v>53744</v>
      </c>
      <c r="AH836" s="74">
        <v>15718</v>
      </c>
      <c r="AI836" s="74">
        <v>49832</v>
      </c>
      <c r="AJ836" s="74">
        <v>34699</v>
      </c>
      <c r="AK836" s="4"/>
      <c r="AM836" s="6">
        <f t="shared" si="157"/>
        <v>67435</v>
      </c>
      <c r="AN836" s="4">
        <f t="shared" si="156"/>
        <v>11</v>
      </c>
    </row>
    <row r="837" spans="1:40" x14ac:dyDescent="0.2">
      <c r="A837" s="12" t="str">
        <f t="shared" si="155"/>
        <v>2014-15NOVEMBERRYA</v>
      </c>
      <c r="B837" s="12">
        <f>VLOOKUP(G837,'Selection Sheet'!$C$17:$E$33, 3, 0)</f>
        <v>3</v>
      </c>
      <c r="C837" s="12" t="s">
        <v>196</v>
      </c>
      <c r="D837" s="12" t="s">
        <v>130</v>
      </c>
      <c r="E837" s="12" t="s">
        <v>138</v>
      </c>
      <c r="F837" s="12" t="s">
        <v>25</v>
      </c>
      <c r="G837" s="12" t="s">
        <v>52</v>
      </c>
      <c r="H837" s="12" t="s">
        <v>51</v>
      </c>
      <c r="I837" s="168" t="s">
        <v>106</v>
      </c>
      <c r="J837" s="168" t="s">
        <v>106</v>
      </c>
      <c r="K837" s="74">
        <v>1431</v>
      </c>
      <c r="L837" s="74">
        <v>1832</v>
      </c>
      <c r="M837" s="74">
        <v>11.83</v>
      </c>
      <c r="N837" s="74">
        <v>22844</v>
      </c>
      <c r="O837" s="74">
        <v>31493</v>
      </c>
      <c r="P837" s="74">
        <v>32199</v>
      </c>
      <c r="Q837" s="74">
        <v>33325</v>
      </c>
      <c r="R837" s="74">
        <v>776</v>
      </c>
      <c r="S837" s="74">
        <v>87210</v>
      </c>
      <c r="T837" s="74">
        <v>390</v>
      </c>
      <c r="U837" s="74">
        <v>3339</v>
      </c>
      <c r="V837" s="74">
        <v>1237</v>
      </c>
      <c r="W837" s="74">
        <v>21442</v>
      </c>
      <c r="X837" s="74">
        <v>0</v>
      </c>
      <c r="Y837" s="74">
        <v>87210</v>
      </c>
      <c r="Z837" s="74">
        <v>1</v>
      </c>
      <c r="AA837" s="74">
        <v>7</v>
      </c>
      <c r="AB837" s="74">
        <v>50</v>
      </c>
      <c r="AC837" s="74">
        <v>6.27</v>
      </c>
      <c r="AD837" s="74">
        <v>16.850000000000001</v>
      </c>
      <c r="AE837" s="74">
        <v>25.37</v>
      </c>
      <c r="AF837" s="74">
        <v>3339</v>
      </c>
      <c r="AG837" s="74">
        <v>61918</v>
      </c>
      <c r="AH837" s="74">
        <v>25591</v>
      </c>
      <c r="AI837" s="74">
        <v>68051</v>
      </c>
      <c r="AJ837" s="74">
        <v>46736</v>
      </c>
      <c r="AK837" s="4"/>
      <c r="AM837" s="6">
        <f t="shared" si="157"/>
        <v>0</v>
      </c>
      <c r="AN837" s="4">
        <f t="shared" si="156"/>
        <v>11</v>
      </c>
    </row>
    <row r="838" spans="1:40" x14ac:dyDescent="0.2">
      <c r="A838" s="12" t="str">
        <f t="shared" si="155"/>
        <v>2014-15NOVEMBERRYC</v>
      </c>
      <c r="B838" s="12">
        <f>VLOOKUP(G838,'Selection Sheet'!$C$17:$E$33, 3, 0)</f>
        <v>3</v>
      </c>
      <c r="C838" s="12" t="s">
        <v>196</v>
      </c>
      <c r="D838" s="12" t="s">
        <v>130</v>
      </c>
      <c r="E838" s="12" t="s">
        <v>138</v>
      </c>
      <c r="F838" s="12" t="s">
        <v>25</v>
      </c>
      <c r="G838" s="12" t="s">
        <v>27</v>
      </c>
      <c r="H838" s="12" t="s">
        <v>26</v>
      </c>
      <c r="I838" s="168" t="s">
        <v>106</v>
      </c>
      <c r="J838" s="168" t="s">
        <v>106</v>
      </c>
      <c r="K838" s="74">
        <v>976</v>
      </c>
      <c r="L838" s="74">
        <v>1327</v>
      </c>
      <c r="M838" s="74">
        <v>14.6</v>
      </c>
      <c r="N838" s="74">
        <v>15956</v>
      </c>
      <c r="O838" s="74">
        <v>24854</v>
      </c>
      <c r="P838" s="74">
        <v>23941</v>
      </c>
      <c r="Q838" s="74">
        <v>26056</v>
      </c>
      <c r="R838" s="74">
        <v>367</v>
      </c>
      <c r="S838" s="74">
        <v>73467</v>
      </c>
      <c r="T838" s="74">
        <v>388</v>
      </c>
      <c r="U838" s="74">
        <v>3396</v>
      </c>
      <c r="V838" s="74">
        <v>1056</v>
      </c>
      <c r="W838" s="74">
        <v>18568</v>
      </c>
      <c r="X838" s="74">
        <v>192</v>
      </c>
      <c r="Y838" s="74">
        <v>73467</v>
      </c>
      <c r="Z838" s="74">
        <v>1</v>
      </c>
      <c r="AA838" s="74">
        <v>5</v>
      </c>
      <c r="AB838" s="74">
        <v>28</v>
      </c>
      <c r="AC838" s="74">
        <v>7.07</v>
      </c>
      <c r="AD838" s="74">
        <v>22.22</v>
      </c>
      <c r="AE838" s="74">
        <v>33.4</v>
      </c>
      <c r="AF838" s="74">
        <v>3396</v>
      </c>
      <c r="AG838" s="74">
        <v>49275</v>
      </c>
      <c r="AH838" s="74">
        <v>23633</v>
      </c>
      <c r="AI838" s="74">
        <v>56748</v>
      </c>
      <c r="AJ838" s="74">
        <v>39092</v>
      </c>
      <c r="AK838" s="4"/>
      <c r="AM838" s="6">
        <f t="shared" si="157"/>
        <v>73467</v>
      </c>
      <c r="AN838" s="4">
        <f t="shared" si="156"/>
        <v>11</v>
      </c>
    </row>
    <row r="839" spans="1:40" x14ac:dyDescent="0.2">
      <c r="A839" s="12" t="str">
        <f t="shared" si="155"/>
        <v>2014-15NOVEMBERRYD</v>
      </c>
      <c r="B839" s="12">
        <f>VLOOKUP(G839,'Selection Sheet'!$C$17:$E$33, 3, 0)</f>
        <v>2</v>
      </c>
      <c r="C839" s="12" t="s">
        <v>196</v>
      </c>
      <c r="D839" s="12" t="s">
        <v>130</v>
      </c>
      <c r="E839" s="12" t="s">
        <v>135</v>
      </c>
      <c r="F839" s="12" t="s">
        <v>36</v>
      </c>
      <c r="G839" s="12" t="s">
        <v>48</v>
      </c>
      <c r="H839" s="12" t="s">
        <v>47</v>
      </c>
      <c r="I839" s="168" t="s">
        <v>106</v>
      </c>
      <c r="J839" s="168" t="s">
        <v>106</v>
      </c>
      <c r="K839" s="74">
        <v>777</v>
      </c>
      <c r="L839" s="74">
        <v>1035</v>
      </c>
      <c r="M839" s="74">
        <v>13.52</v>
      </c>
      <c r="N839" s="74">
        <v>16494</v>
      </c>
      <c r="O839" s="74">
        <v>21948</v>
      </c>
      <c r="P839" s="74">
        <v>21994</v>
      </c>
      <c r="Q839" s="74">
        <v>22983</v>
      </c>
      <c r="R839" s="74">
        <v>548</v>
      </c>
      <c r="S839" s="74">
        <v>50829</v>
      </c>
      <c r="T839" s="74">
        <v>619</v>
      </c>
      <c r="U839" s="74">
        <v>6510</v>
      </c>
      <c r="V839" s="74">
        <v>907</v>
      </c>
      <c r="W839" s="74">
        <v>20823</v>
      </c>
      <c r="X839" s="74">
        <v>0</v>
      </c>
      <c r="Y839" s="74">
        <v>50829</v>
      </c>
      <c r="Z839" s="74">
        <v>3</v>
      </c>
      <c r="AA839" s="74">
        <v>26</v>
      </c>
      <c r="AB839" s="74">
        <v>69</v>
      </c>
      <c r="AC839" s="74">
        <v>5.95</v>
      </c>
      <c r="AD839" s="74">
        <v>18.78</v>
      </c>
      <c r="AE839" s="74">
        <v>27.47</v>
      </c>
      <c r="AF839" s="74">
        <v>6510</v>
      </c>
      <c r="AG839" s="74">
        <v>61366</v>
      </c>
      <c r="AH839" s="74">
        <v>23616</v>
      </c>
      <c r="AI839" s="74">
        <v>54856</v>
      </c>
      <c r="AJ839" s="74">
        <v>32561</v>
      </c>
      <c r="AK839" s="4"/>
      <c r="AM839" s="6">
        <f t="shared" si="157"/>
        <v>0</v>
      </c>
      <c r="AN839" s="4">
        <f t="shared" si="156"/>
        <v>11</v>
      </c>
    </row>
    <row r="840" spans="1:40" x14ac:dyDescent="0.2">
      <c r="A840" s="12" t="str">
        <f t="shared" ref="A840:A903" si="158">C840&amp;D840&amp;G840</f>
        <v>2014-15NOVEMBERRYE</v>
      </c>
      <c r="B840" s="12">
        <f>VLOOKUP(G840,'Selection Sheet'!$C$17:$E$33, 3, 0)</f>
        <v>2</v>
      </c>
      <c r="C840" s="12" t="s">
        <v>196</v>
      </c>
      <c r="D840" s="12" t="s">
        <v>130</v>
      </c>
      <c r="E840" s="12" t="s">
        <v>135</v>
      </c>
      <c r="F840" s="12" t="s">
        <v>36</v>
      </c>
      <c r="G840" s="12" t="s">
        <v>46</v>
      </c>
      <c r="H840" s="12" t="s">
        <v>45</v>
      </c>
      <c r="I840" s="168" t="s">
        <v>106</v>
      </c>
      <c r="J840" s="168" t="s">
        <v>106</v>
      </c>
      <c r="K840" s="74">
        <v>625</v>
      </c>
      <c r="L840" s="74">
        <v>863</v>
      </c>
      <c r="M840" s="74">
        <v>15.45</v>
      </c>
      <c r="N840" s="74">
        <v>10223</v>
      </c>
      <c r="O840" s="74">
        <v>14001</v>
      </c>
      <c r="P840" s="74">
        <v>14055</v>
      </c>
      <c r="Q840" s="74">
        <v>14839</v>
      </c>
      <c r="R840" s="74">
        <v>774</v>
      </c>
      <c r="S840" s="74">
        <v>40237</v>
      </c>
      <c r="T840" s="74">
        <v>260</v>
      </c>
      <c r="U840" s="74">
        <v>2538</v>
      </c>
      <c r="V840" s="74">
        <v>802</v>
      </c>
      <c r="W840" s="74">
        <v>15307</v>
      </c>
      <c r="X840" s="74">
        <v>913</v>
      </c>
      <c r="Y840" s="74">
        <v>40237</v>
      </c>
      <c r="Z840" s="74">
        <v>3</v>
      </c>
      <c r="AA840" s="74">
        <v>29</v>
      </c>
      <c r="AB840" s="74">
        <v>104</v>
      </c>
      <c r="AC840" s="74">
        <v>6.12</v>
      </c>
      <c r="AD840" s="74">
        <v>19.45</v>
      </c>
      <c r="AE840" s="74">
        <v>34.549999999999997</v>
      </c>
      <c r="AF840" s="74">
        <v>2538</v>
      </c>
      <c r="AG840" s="74">
        <v>40142</v>
      </c>
      <c r="AH840" s="74">
        <v>15706</v>
      </c>
      <c r="AI840" s="74">
        <v>37675</v>
      </c>
      <c r="AJ840" s="74">
        <v>22228</v>
      </c>
      <c r="AK840" s="4"/>
      <c r="AM840" s="6">
        <f t="shared" si="157"/>
        <v>40237</v>
      </c>
      <c r="AN840" s="4">
        <f t="shared" si="156"/>
        <v>11</v>
      </c>
    </row>
    <row r="841" spans="1:40" x14ac:dyDescent="0.2">
      <c r="A841" s="12" t="str">
        <f t="shared" si="158"/>
        <v>2014-15NOVEMBERRYF</v>
      </c>
      <c r="B841" s="12">
        <f>VLOOKUP(G841,'Selection Sheet'!$C$17:$E$33, 3, 0)</f>
        <v>2</v>
      </c>
      <c r="C841" s="12" t="s">
        <v>196</v>
      </c>
      <c r="D841" s="12" t="s">
        <v>130</v>
      </c>
      <c r="E841" s="12" t="s">
        <v>135</v>
      </c>
      <c r="F841" s="12" t="s">
        <v>36</v>
      </c>
      <c r="G841" s="12" t="s">
        <v>50</v>
      </c>
      <c r="H841" s="12" t="s">
        <v>49</v>
      </c>
      <c r="I841" s="168" t="s">
        <v>106</v>
      </c>
      <c r="J841" s="168" t="s">
        <v>106</v>
      </c>
      <c r="K841" s="74">
        <v>1125</v>
      </c>
      <c r="L841" s="74">
        <v>1507</v>
      </c>
      <c r="M841" s="74">
        <v>15.4</v>
      </c>
      <c r="N841" s="74">
        <v>17711</v>
      </c>
      <c r="O841" s="74">
        <v>25009</v>
      </c>
      <c r="P841" s="74">
        <v>24706</v>
      </c>
      <c r="Q841" s="74">
        <v>26447</v>
      </c>
      <c r="R841" s="74">
        <v>605</v>
      </c>
      <c r="S841" s="74">
        <v>72278</v>
      </c>
      <c r="T841" s="74">
        <v>527</v>
      </c>
      <c r="U841" s="74">
        <v>3827</v>
      </c>
      <c r="V841" s="74">
        <v>1371</v>
      </c>
      <c r="W841" s="74">
        <v>23301</v>
      </c>
      <c r="X841" s="74">
        <v>0</v>
      </c>
      <c r="Y841" s="74">
        <v>72278</v>
      </c>
      <c r="Z841" s="74">
        <v>2</v>
      </c>
      <c r="AA841" s="74">
        <v>15</v>
      </c>
      <c r="AB841" s="74">
        <v>55</v>
      </c>
      <c r="AC841" s="74">
        <v>6.2</v>
      </c>
      <c r="AD841" s="74">
        <v>21.2</v>
      </c>
      <c r="AE841" s="74">
        <v>34.9</v>
      </c>
      <c r="AF841" s="74">
        <v>3827</v>
      </c>
      <c r="AG841" s="74">
        <v>47062</v>
      </c>
      <c r="AH841" s="74">
        <v>23065</v>
      </c>
      <c r="AI841" s="74">
        <v>43916</v>
      </c>
      <c r="AJ841" s="74">
        <v>35481</v>
      </c>
      <c r="AK841" s="4"/>
      <c r="AM841" s="6">
        <f t="shared" si="157"/>
        <v>0</v>
      </c>
      <c r="AN841" s="4">
        <f t="shared" si="156"/>
        <v>11</v>
      </c>
    </row>
    <row r="842" spans="1:40" x14ac:dyDescent="0.2">
      <c r="A842" s="12" t="str">
        <f t="shared" si="158"/>
        <v>2014-15OCTOBERR1F</v>
      </c>
      <c r="B842" s="12">
        <f>VLOOKUP(G842,'Selection Sheet'!$C$17:$E$33, 3, 0)</f>
        <v>2</v>
      </c>
      <c r="C842" s="12" t="s">
        <v>196</v>
      </c>
      <c r="D842" s="12" t="s">
        <v>129</v>
      </c>
      <c r="E842" s="12" t="s">
        <v>135</v>
      </c>
      <c r="F842" s="12" t="s">
        <v>36</v>
      </c>
      <c r="G842" s="12" t="s">
        <v>35</v>
      </c>
      <c r="H842" s="12" t="s">
        <v>34</v>
      </c>
      <c r="I842" s="168" t="s">
        <v>106</v>
      </c>
      <c r="J842" s="168" t="s">
        <v>106</v>
      </c>
      <c r="K842" s="74">
        <v>33</v>
      </c>
      <c r="L842" s="74">
        <v>41</v>
      </c>
      <c r="M842" s="74">
        <v>9.25</v>
      </c>
      <c r="N842" s="74">
        <v>441</v>
      </c>
      <c r="O842" s="74">
        <v>581</v>
      </c>
      <c r="P842" s="74">
        <v>585</v>
      </c>
      <c r="Q842" s="74">
        <v>600</v>
      </c>
      <c r="R842" s="74">
        <v>27</v>
      </c>
      <c r="S842" s="74">
        <v>1969</v>
      </c>
      <c r="T842" s="74">
        <v>4</v>
      </c>
      <c r="U842" s="74">
        <v>132</v>
      </c>
      <c r="V842" s="74">
        <v>15</v>
      </c>
      <c r="W842" s="74">
        <v>519</v>
      </c>
      <c r="X842" s="74">
        <v>24</v>
      </c>
      <c r="Y842" s="74">
        <v>1969</v>
      </c>
      <c r="Z842" s="74">
        <v>1</v>
      </c>
      <c r="AA842" s="74">
        <v>1</v>
      </c>
      <c r="AB842" s="74">
        <v>6</v>
      </c>
      <c r="AC842" s="74">
        <v>5.52</v>
      </c>
      <c r="AD842" s="74">
        <v>17.010000000000002</v>
      </c>
      <c r="AE842" s="74">
        <v>19.91</v>
      </c>
      <c r="AF842" s="74">
        <v>132</v>
      </c>
      <c r="AG842" s="74">
        <v>1801</v>
      </c>
      <c r="AH842" s="74">
        <v>784</v>
      </c>
      <c r="AI842" s="74">
        <v>1669</v>
      </c>
      <c r="AJ842" s="74">
        <v>1146</v>
      </c>
      <c r="AK842" s="4"/>
      <c r="AM842" s="6">
        <f t="shared" si="157"/>
        <v>1969</v>
      </c>
      <c r="AN842" s="4">
        <f t="shared" si="156"/>
        <v>10</v>
      </c>
    </row>
    <row r="843" spans="1:40" x14ac:dyDescent="0.2">
      <c r="A843" s="12" t="str">
        <f t="shared" si="158"/>
        <v>2014-15OCTOBERRRU</v>
      </c>
      <c r="B843" s="12">
        <f>VLOOKUP(G843,'Selection Sheet'!$C$17:$E$33, 3, 0)</f>
        <v>4</v>
      </c>
      <c r="C843" s="12" t="s">
        <v>196</v>
      </c>
      <c r="D843" s="12" t="s">
        <v>129</v>
      </c>
      <c r="E843" s="12" t="s">
        <v>136</v>
      </c>
      <c r="F843" s="12" t="s">
        <v>39</v>
      </c>
      <c r="G843" s="12" t="s">
        <v>38</v>
      </c>
      <c r="H843" s="12" t="s">
        <v>37</v>
      </c>
      <c r="I843" s="168" t="s">
        <v>106</v>
      </c>
      <c r="J843" s="168" t="s">
        <v>106</v>
      </c>
      <c r="K843" s="74">
        <v>824</v>
      </c>
      <c r="L843" s="74">
        <v>1285</v>
      </c>
      <c r="M843" s="74">
        <v>21.1</v>
      </c>
      <c r="N843" s="74">
        <v>23624</v>
      </c>
      <c r="O843" s="74">
        <v>41069</v>
      </c>
      <c r="P843" s="74">
        <v>38519</v>
      </c>
      <c r="Q843" s="74">
        <v>42078</v>
      </c>
      <c r="R843" s="74">
        <v>663</v>
      </c>
      <c r="S843" s="74">
        <v>147579</v>
      </c>
      <c r="T843" s="74">
        <v>9</v>
      </c>
      <c r="U843" s="74">
        <v>15425</v>
      </c>
      <c r="V843" s="74">
        <v>1261</v>
      </c>
      <c r="W843" s="74">
        <v>16374</v>
      </c>
      <c r="X843" s="74">
        <v>2046</v>
      </c>
      <c r="Y843" s="74">
        <v>147579</v>
      </c>
      <c r="Z843" s="74">
        <v>0</v>
      </c>
      <c r="AA843" s="74">
        <v>14</v>
      </c>
      <c r="AB843" s="74">
        <v>67</v>
      </c>
      <c r="AC843" s="74">
        <v>7.7</v>
      </c>
      <c r="AD843" s="74">
        <v>21.1</v>
      </c>
      <c r="AE843" s="74">
        <v>37.4</v>
      </c>
      <c r="AF843" s="74">
        <v>15425</v>
      </c>
      <c r="AG843" s="74">
        <v>102135</v>
      </c>
      <c r="AH843" s="74">
        <v>30036</v>
      </c>
      <c r="AI843" s="74">
        <v>86710</v>
      </c>
      <c r="AJ843" s="74">
        <v>64503</v>
      </c>
      <c r="AK843" s="4"/>
      <c r="AM843" s="6">
        <f t="shared" si="157"/>
        <v>147579</v>
      </c>
      <c r="AN843" s="4">
        <f t="shared" si="156"/>
        <v>10</v>
      </c>
    </row>
    <row r="844" spans="1:40" x14ac:dyDescent="0.2">
      <c r="A844" s="12" t="str">
        <f t="shared" si="158"/>
        <v>2014-15OCTOBERRX6</v>
      </c>
      <c r="B844" s="12">
        <f>VLOOKUP(G844,'Selection Sheet'!$C$17:$E$33, 3, 0)</f>
        <v>1</v>
      </c>
      <c r="C844" s="12" t="s">
        <v>196</v>
      </c>
      <c r="D844" s="12" t="s">
        <v>129</v>
      </c>
      <c r="E844" s="12" t="s">
        <v>137</v>
      </c>
      <c r="F844" s="12" t="s">
        <v>42</v>
      </c>
      <c r="G844" s="12" t="s">
        <v>41</v>
      </c>
      <c r="H844" s="12" t="s">
        <v>40</v>
      </c>
      <c r="I844" s="168" t="s">
        <v>106</v>
      </c>
      <c r="J844" s="168" t="s">
        <v>106</v>
      </c>
      <c r="K844" s="74">
        <v>675</v>
      </c>
      <c r="L844" s="74">
        <v>1025</v>
      </c>
      <c r="M844" s="74">
        <v>16.013333329999998</v>
      </c>
      <c r="N844" s="74">
        <v>10491</v>
      </c>
      <c r="O844" s="74">
        <v>14722</v>
      </c>
      <c r="P844" s="74">
        <v>14624</v>
      </c>
      <c r="Q844" s="74">
        <v>15659</v>
      </c>
      <c r="R844" s="74">
        <v>1593</v>
      </c>
      <c r="S844" s="74">
        <v>45422</v>
      </c>
      <c r="T844" s="74">
        <v>203</v>
      </c>
      <c r="U844" s="74">
        <v>1547</v>
      </c>
      <c r="V844" s="74">
        <v>296</v>
      </c>
      <c r="W844" s="74">
        <v>5077</v>
      </c>
      <c r="X844" s="74">
        <v>748</v>
      </c>
      <c r="Y844" s="74">
        <v>45422</v>
      </c>
      <c r="Z844" s="74">
        <v>1</v>
      </c>
      <c r="AA844" s="74">
        <v>50</v>
      </c>
      <c r="AB844" s="74">
        <v>104</v>
      </c>
      <c r="AC844" s="74">
        <v>6.42</v>
      </c>
      <c r="AD844" s="74">
        <v>22.36</v>
      </c>
      <c r="AE844" s="74">
        <v>36.520000000000003</v>
      </c>
      <c r="AF844" s="74">
        <v>1547</v>
      </c>
      <c r="AG844" s="74">
        <v>23020</v>
      </c>
      <c r="AH844" s="74">
        <v>8792</v>
      </c>
      <c r="AI844" s="74">
        <v>28316</v>
      </c>
      <c r="AJ844" s="74">
        <v>20700</v>
      </c>
      <c r="AK844" s="4"/>
      <c r="AM844" s="6">
        <f t="shared" si="157"/>
        <v>45422</v>
      </c>
      <c r="AN844" s="4">
        <f t="shared" si="156"/>
        <v>10</v>
      </c>
    </row>
    <row r="845" spans="1:40" x14ac:dyDescent="0.2">
      <c r="A845" s="12" t="str">
        <f t="shared" si="158"/>
        <v>2014-15OCTOBERRX7</v>
      </c>
      <c r="B845" s="12">
        <f>VLOOKUP(G845,'Selection Sheet'!$C$17:$E$33, 3, 0)</f>
        <v>1</v>
      </c>
      <c r="C845" s="12" t="s">
        <v>196</v>
      </c>
      <c r="D845" s="12" t="s">
        <v>129</v>
      </c>
      <c r="E845" s="12" t="s">
        <v>137</v>
      </c>
      <c r="F845" s="12" t="s">
        <v>42</v>
      </c>
      <c r="G845" s="12" t="s">
        <v>44</v>
      </c>
      <c r="H845" s="12" t="s">
        <v>43</v>
      </c>
      <c r="I845" s="168" t="s">
        <v>106</v>
      </c>
      <c r="J845" s="168" t="s">
        <v>106</v>
      </c>
      <c r="K845" s="74">
        <v>1589</v>
      </c>
      <c r="L845" s="74">
        <v>2229</v>
      </c>
      <c r="M845" s="74">
        <v>14.6</v>
      </c>
      <c r="N845" s="74">
        <v>24711</v>
      </c>
      <c r="O845" s="74">
        <v>33528</v>
      </c>
      <c r="P845" s="74">
        <v>33390</v>
      </c>
      <c r="Q845" s="74">
        <v>35684</v>
      </c>
      <c r="R845" s="74">
        <v>3714</v>
      </c>
      <c r="S845" s="74">
        <v>113713</v>
      </c>
      <c r="T845" s="74">
        <v>265</v>
      </c>
      <c r="U845" s="74">
        <v>2305</v>
      </c>
      <c r="V845" s="74">
        <v>897</v>
      </c>
      <c r="W845" s="74">
        <v>15236</v>
      </c>
      <c r="X845" s="74">
        <v>1237</v>
      </c>
      <c r="Y845" s="74">
        <v>113713</v>
      </c>
      <c r="Z845" s="74">
        <v>1</v>
      </c>
      <c r="AA845" s="74">
        <v>21</v>
      </c>
      <c r="AB845" s="74">
        <v>65</v>
      </c>
      <c r="AC845" s="74">
        <v>6.5</v>
      </c>
      <c r="AD845" s="74">
        <v>21.25</v>
      </c>
      <c r="AE845" s="74">
        <v>42.65</v>
      </c>
      <c r="AF845" s="74">
        <v>2305</v>
      </c>
      <c r="AG845" s="74">
        <v>66118</v>
      </c>
      <c r="AH845" s="74">
        <v>18967</v>
      </c>
      <c r="AI845" s="74">
        <v>70388</v>
      </c>
      <c r="AJ845" s="74">
        <v>62051</v>
      </c>
      <c r="AK845" s="4"/>
      <c r="AM845" s="6">
        <f t="shared" si="157"/>
        <v>113713</v>
      </c>
      <c r="AN845" s="4">
        <f t="shared" si="156"/>
        <v>10</v>
      </c>
    </row>
    <row r="846" spans="1:40" x14ac:dyDescent="0.2">
      <c r="A846" s="12" t="str">
        <f t="shared" si="158"/>
        <v>2014-15OCTOBERRX8</v>
      </c>
      <c r="B846" s="12">
        <f>VLOOKUP(G846,'Selection Sheet'!$C$17:$E$33, 3, 0)</f>
        <v>1</v>
      </c>
      <c r="C846" s="12" t="s">
        <v>196</v>
      </c>
      <c r="D846" s="12" t="s">
        <v>129</v>
      </c>
      <c r="E846" s="12" t="s">
        <v>137</v>
      </c>
      <c r="F846" s="12" t="s">
        <v>42</v>
      </c>
      <c r="G846" s="12" t="s">
        <v>54</v>
      </c>
      <c r="H846" s="12" t="s">
        <v>53</v>
      </c>
      <c r="I846" s="168" t="s">
        <v>106</v>
      </c>
      <c r="J846" s="168" t="s">
        <v>106</v>
      </c>
      <c r="K846" s="74">
        <v>1246</v>
      </c>
      <c r="L846" s="74">
        <v>1704</v>
      </c>
      <c r="M846" s="74">
        <v>13.44</v>
      </c>
      <c r="N846" s="74">
        <v>17119</v>
      </c>
      <c r="O846" s="74">
        <v>23170</v>
      </c>
      <c r="P846" s="74">
        <v>23868</v>
      </c>
      <c r="Q846" s="74">
        <v>24656</v>
      </c>
      <c r="R846" s="74">
        <v>577</v>
      </c>
      <c r="S846" s="74">
        <v>74449</v>
      </c>
      <c r="T846" s="74">
        <v>259</v>
      </c>
      <c r="U846" s="74">
        <v>3047</v>
      </c>
      <c r="V846" s="74">
        <v>442</v>
      </c>
      <c r="W846" s="74">
        <v>12913</v>
      </c>
      <c r="X846" s="74">
        <v>1771</v>
      </c>
      <c r="Y846" s="74">
        <v>74449</v>
      </c>
      <c r="Z846" s="74">
        <v>1</v>
      </c>
      <c r="AA846" s="74">
        <v>26</v>
      </c>
      <c r="AB846" s="74">
        <v>88</v>
      </c>
      <c r="AC846" s="74">
        <v>5.8</v>
      </c>
      <c r="AD846" s="74">
        <v>14.96</v>
      </c>
      <c r="AE846" s="74">
        <v>22.44</v>
      </c>
      <c r="AF846" s="74">
        <v>3047</v>
      </c>
      <c r="AG846" s="74">
        <v>39185</v>
      </c>
      <c r="AH846" s="74">
        <v>15936</v>
      </c>
      <c r="AI846" s="74">
        <v>48562</v>
      </c>
      <c r="AJ846" s="74">
        <v>38120</v>
      </c>
      <c r="AK846" s="4"/>
      <c r="AM846" s="6">
        <f t="shared" si="157"/>
        <v>74449</v>
      </c>
      <c r="AN846" s="4">
        <f t="shared" si="156"/>
        <v>10</v>
      </c>
    </row>
    <row r="847" spans="1:40" x14ac:dyDescent="0.2">
      <c r="A847" s="12" t="str">
        <f t="shared" si="158"/>
        <v>2014-15OCTOBERRX9</v>
      </c>
      <c r="B847" s="12">
        <f>VLOOKUP(G847,'Selection Sheet'!$C$17:$E$33, 3, 0)</f>
        <v>3</v>
      </c>
      <c r="C847" s="12" t="s">
        <v>196</v>
      </c>
      <c r="D847" s="12" t="s">
        <v>129</v>
      </c>
      <c r="E847" s="12" t="s">
        <v>138</v>
      </c>
      <c r="F847" s="12" t="s">
        <v>25</v>
      </c>
      <c r="G847" s="12" t="s">
        <v>24</v>
      </c>
      <c r="H847" s="12" t="s">
        <v>23</v>
      </c>
      <c r="I847" s="168" t="s">
        <v>106</v>
      </c>
      <c r="J847" s="168" t="s">
        <v>106</v>
      </c>
      <c r="K847" s="74">
        <v>770</v>
      </c>
      <c r="L847" s="74">
        <v>1061</v>
      </c>
      <c r="M847" s="74">
        <v>14.81666667</v>
      </c>
      <c r="N847" s="74">
        <v>15218</v>
      </c>
      <c r="O847" s="74">
        <v>21064</v>
      </c>
      <c r="P847" s="74">
        <v>20683</v>
      </c>
      <c r="Q847" s="74">
        <v>22092</v>
      </c>
      <c r="R847" s="74">
        <v>261</v>
      </c>
      <c r="S847" s="74">
        <v>69061</v>
      </c>
      <c r="T847" s="74">
        <v>313</v>
      </c>
      <c r="U847" s="74">
        <v>4001</v>
      </c>
      <c r="V847" s="74">
        <v>720</v>
      </c>
      <c r="W847" s="74">
        <v>15083</v>
      </c>
      <c r="X847" s="74">
        <v>78</v>
      </c>
      <c r="Y847" s="74">
        <v>69061</v>
      </c>
      <c r="Z847" s="74">
        <v>2</v>
      </c>
      <c r="AA847" s="74">
        <v>10</v>
      </c>
      <c r="AB847" s="74">
        <v>42</v>
      </c>
      <c r="AC847" s="74">
        <v>8.48</v>
      </c>
      <c r="AD847" s="74">
        <v>16.420000000000002</v>
      </c>
      <c r="AE847" s="74">
        <v>24.97</v>
      </c>
      <c r="AF847" s="74">
        <v>4001</v>
      </c>
      <c r="AG847" s="74">
        <v>53911</v>
      </c>
      <c r="AH847" s="74">
        <v>15628</v>
      </c>
      <c r="AI847" s="74">
        <v>49910</v>
      </c>
      <c r="AJ847" s="74">
        <v>34827</v>
      </c>
      <c r="AK847" s="4"/>
      <c r="AM847" s="6">
        <f t="shared" si="157"/>
        <v>69061</v>
      </c>
      <c r="AN847" s="4">
        <f t="shared" si="156"/>
        <v>10</v>
      </c>
    </row>
    <row r="848" spans="1:40" x14ac:dyDescent="0.2">
      <c r="A848" s="12" t="str">
        <f t="shared" si="158"/>
        <v>2014-15OCTOBERRYA</v>
      </c>
      <c r="B848" s="12">
        <f>VLOOKUP(G848,'Selection Sheet'!$C$17:$E$33, 3, 0)</f>
        <v>3</v>
      </c>
      <c r="C848" s="12" t="s">
        <v>196</v>
      </c>
      <c r="D848" s="12" t="s">
        <v>129</v>
      </c>
      <c r="E848" s="12" t="s">
        <v>138</v>
      </c>
      <c r="F848" s="12" t="s">
        <v>25</v>
      </c>
      <c r="G848" s="12" t="s">
        <v>52</v>
      </c>
      <c r="H848" s="12" t="s">
        <v>51</v>
      </c>
      <c r="I848" s="168" t="s">
        <v>106</v>
      </c>
      <c r="J848" s="168" t="s">
        <v>106</v>
      </c>
      <c r="K848" s="74">
        <v>1352</v>
      </c>
      <c r="L848" s="74">
        <v>1763</v>
      </c>
      <c r="M848" s="74">
        <v>12.22</v>
      </c>
      <c r="N848" s="74">
        <v>23403</v>
      </c>
      <c r="O848" s="74">
        <v>31991</v>
      </c>
      <c r="P848" s="74">
        <v>32704</v>
      </c>
      <c r="Q848" s="74">
        <v>33754</v>
      </c>
      <c r="R848" s="74">
        <v>895</v>
      </c>
      <c r="S848" s="74">
        <v>81633</v>
      </c>
      <c r="T848" s="74">
        <v>390</v>
      </c>
      <c r="U848" s="74">
        <v>3327</v>
      </c>
      <c r="V848" s="74">
        <v>1264</v>
      </c>
      <c r="W848" s="74">
        <v>21921</v>
      </c>
      <c r="X848" s="74">
        <v>0</v>
      </c>
      <c r="Y848" s="74">
        <v>81633</v>
      </c>
      <c r="Z848" s="74">
        <v>1</v>
      </c>
      <c r="AA848" s="74">
        <v>13</v>
      </c>
      <c r="AB848" s="74">
        <v>57</v>
      </c>
      <c r="AC848" s="74">
        <v>6.23</v>
      </c>
      <c r="AD848" s="74">
        <v>16.600000000000001</v>
      </c>
      <c r="AE848" s="74">
        <v>25.13</v>
      </c>
      <c r="AF848" s="74">
        <v>3327</v>
      </c>
      <c r="AG848" s="74">
        <v>62536</v>
      </c>
      <c r="AH848" s="74">
        <v>26002</v>
      </c>
      <c r="AI848" s="74">
        <v>68390</v>
      </c>
      <c r="AJ848" s="74">
        <v>46986</v>
      </c>
      <c r="AK848" s="4"/>
      <c r="AM848" s="6">
        <f t="shared" si="157"/>
        <v>0</v>
      </c>
      <c r="AN848" s="4">
        <f t="shared" si="156"/>
        <v>10</v>
      </c>
    </row>
    <row r="849" spans="1:40" x14ac:dyDescent="0.2">
      <c r="A849" s="12" t="str">
        <f t="shared" si="158"/>
        <v>2014-15OCTOBERRYC</v>
      </c>
      <c r="B849" s="12">
        <f>VLOOKUP(G849,'Selection Sheet'!$C$17:$E$33, 3, 0)</f>
        <v>3</v>
      </c>
      <c r="C849" s="12" t="s">
        <v>196</v>
      </c>
      <c r="D849" s="12" t="s">
        <v>129</v>
      </c>
      <c r="E849" s="12" t="s">
        <v>138</v>
      </c>
      <c r="F849" s="12" t="s">
        <v>25</v>
      </c>
      <c r="G849" s="12" t="s">
        <v>27</v>
      </c>
      <c r="H849" s="12" t="s">
        <v>26</v>
      </c>
      <c r="I849" s="168" t="s">
        <v>106</v>
      </c>
      <c r="J849" s="168" t="s">
        <v>106</v>
      </c>
      <c r="K849" s="74">
        <v>928</v>
      </c>
      <c r="L849" s="74">
        <v>1264</v>
      </c>
      <c r="M849" s="74">
        <v>15.1</v>
      </c>
      <c r="N849" s="74">
        <v>15205</v>
      </c>
      <c r="O849" s="74">
        <v>24321</v>
      </c>
      <c r="P849" s="74">
        <v>23034</v>
      </c>
      <c r="Q849" s="74">
        <v>25462</v>
      </c>
      <c r="R849" s="74">
        <v>469</v>
      </c>
      <c r="S849" s="74">
        <v>75469</v>
      </c>
      <c r="T849" s="74">
        <v>383</v>
      </c>
      <c r="U849" s="74">
        <v>3378</v>
      </c>
      <c r="V849" s="74">
        <v>1083</v>
      </c>
      <c r="W849" s="74">
        <v>18749</v>
      </c>
      <c r="X849" s="74">
        <v>167</v>
      </c>
      <c r="Y849" s="74">
        <v>75469</v>
      </c>
      <c r="Z849" s="74">
        <v>1</v>
      </c>
      <c r="AA849" s="74">
        <v>5</v>
      </c>
      <c r="AB849" s="74">
        <v>33</v>
      </c>
      <c r="AC849" s="74">
        <v>7.37</v>
      </c>
      <c r="AD849" s="74">
        <v>23.25</v>
      </c>
      <c r="AE849" s="74">
        <v>35.520000000000003</v>
      </c>
      <c r="AF849" s="74">
        <v>3378</v>
      </c>
      <c r="AG849" s="74">
        <v>49720</v>
      </c>
      <c r="AH849" s="74">
        <v>23343</v>
      </c>
      <c r="AI849" s="74">
        <v>56345</v>
      </c>
      <c r="AJ849" s="74">
        <v>39407</v>
      </c>
      <c r="AK849" s="4"/>
      <c r="AM849" s="6">
        <f t="shared" si="157"/>
        <v>75469</v>
      </c>
      <c r="AN849" s="4">
        <f t="shared" si="156"/>
        <v>10</v>
      </c>
    </row>
    <row r="850" spans="1:40" x14ac:dyDescent="0.2">
      <c r="A850" s="12" t="str">
        <f t="shared" si="158"/>
        <v>2014-15OCTOBERRYD</v>
      </c>
      <c r="B850" s="12">
        <f>VLOOKUP(G850,'Selection Sheet'!$C$17:$E$33, 3, 0)</f>
        <v>2</v>
      </c>
      <c r="C850" s="12" t="s">
        <v>196</v>
      </c>
      <c r="D850" s="12" t="s">
        <v>129</v>
      </c>
      <c r="E850" s="12" t="s">
        <v>135</v>
      </c>
      <c r="F850" s="12" t="s">
        <v>36</v>
      </c>
      <c r="G850" s="12" t="s">
        <v>48</v>
      </c>
      <c r="H850" s="12" t="s">
        <v>47</v>
      </c>
      <c r="I850" s="168" t="s">
        <v>106</v>
      </c>
      <c r="J850" s="168" t="s">
        <v>106</v>
      </c>
      <c r="K850" s="74">
        <v>777</v>
      </c>
      <c r="L850" s="74">
        <v>1031</v>
      </c>
      <c r="M850" s="74">
        <v>14.63</v>
      </c>
      <c r="N850" s="74">
        <v>16543</v>
      </c>
      <c r="O850" s="74">
        <v>21836</v>
      </c>
      <c r="P850" s="74">
        <v>21920</v>
      </c>
      <c r="Q850" s="74">
        <v>22867</v>
      </c>
      <c r="R850" s="74">
        <v>426</v>
      </c>
      <c r="S850" s="74">
        <v>50746</v>
      </c>
      <c r="T850" s="74">
        <v>545</v>
      </c>
      <c r="U850" s="74">
        <v>6058</v>
      </c>
      <c r="V850" s="74">
        <v>870</v>
      </c>
      <c r="W850" s="74">
        <v>20977</v>
      </c>
      <c r="X850" s="74">
        <v>0</v>
      </c>
      <c r="Y850" s="74">
        <v>50746</v>
      </c>
      <c r="Z850" s="74">
        <v>3</v>
      </c>
      <c r="AA850" s="74">
        <v>26</v>
      </c>
      <c r="AB850" s="74">
        <v>69</v>
      </c>
      <c r="AC850" s="74">
        <v>5.9</v>
      </c>
      <c r="AD850" s="74">
        <v>18.7</v>
      </c>
      <c r="AE850" s="74">
        <v>27.97</v>
      </c>
      <c r="AF850" s="74">
        <v>6058</v>
      </c>
      <c r="AG850" s="74">
        <v>60900</v>
      </c>
      <c r="AH850" s="74">
        <v>23768</v>
      </c>
      <c r="AI850" s="74">
        <v>54842</v>
      </c>
      <c r="AJ850" s="74">
        <v>32403</v>
      </c>
      <c r="AK850" s="4"/>
      <c r="AM850" s="6">
        <f t="shared" si="157"/>
        <v>0</v>
      </c>
      <c r="AN850" s="4">
        <f t="shared" si="156"/>
        <v>10</v>
      </c>
    </row>
    <row r="851" spans="1:40" x14ac:dyDescent="0.2">
      <c r="A851" s="12" t="str">
        <f t="shared" si="158"/>
        <v>2014-15OCTOBERRYE</v>
      </c>
      <c r="B851" s="12">
        <f>VLOOKUP(G851,'Selection Sheet'!$C$17:$E$33, 3, 0)</f>
        <v>2</v>
      </c>
      <c r="C851" s="12" t="s">
        <v>196</v>
      </c>
      <c r="D851" s="12" t="s">
        <v>129</v>
      </c>
      <c r="E851" s="12" t="s">
        <v>135</v>
      </c>
      <c r="F851" s="12" t="s">
        <v>36</v>
      </c>
      <c r="G851" s="12" t="s">
        <v>46</v>
      </c>
      <c r="H851" s="12" t="s">
        <v>45</v>
      </c>
      <c r="I851" s="168" t="s">
        <v>106</v>
      </c>
      <c r="J851" s="168" t="s">
        <v>106</v>
      </c>
      <c r="K851" s="74">
        <v>673</v>
      </c>
      <c r="L851" s="74">
        <v>946</v>
      </c>
      <c r="M851" s="74">
        <v>14.41</v>
      </c>
      <c r="N851" s="74">
        <v>9908</v>
      </c>
      <c r="O851" s="74">
        <v>13303</v>
      </c>
      <c r="P851" s="74">
        <v>13524</v>
      </c>
      <c r="Q851" s="74">
        <v>14220</v>
      </c>
      <c r="R851" s="74">
        <v>987</v>
      </c>
      <c r="S851" s="74">
        <v>36347</v>
      </c>
      <c r="T851" s="74">
        <v>225</v>
      </c>
      <c r="U851" s="74">
        <v>2249</v>
      </c>
      <c r="V851" s="74">
        <v>745</v>
      </c>
      <c r="W851" s="74">
        <v>14940</v>
      </c>
      <c r="X851" s="74">
        <v>884</v>
      </c>
      <c r="Y851" s="74">
        <v>36347</v>
      </c>
      <c r="Z851" s="74">
        <v>4</v>
      </c>
      <c r="AA851" s="74">
        <v>78</v>
      </c>
      <c r="AB851" s="74">
        <v>168</v>
      </c>
      <c r="AC851" s="74">
        <v>5.97</v>
      </c>
      <c r="AD851" s="74">
        <v>18.82</v>
      </c>
      <c r="AE851" s="74">
        <v>31.15</v>
      </c>
      <c r="AF851" s="74">
        <v>2249</v>
      </c>
      <c r="AG851" s="74">
        <v>39357</v>
      </c>
      <c r="AH851" s="74">
        <v>15336</v>
      </c>
      <c r="AI851" s="74">
        <v>37186</v>
      </c>
      <c r="AJ851" s="74">
        <v>22112</v>
      </c>
      <c r="AK851" s="4"/>
      <c r="AM851" s="6">
        <f t="shared" si="157"/>
        <v>36347</v>
      </c>
      <c r="AN851" s="4">
        <f t="shared" si="156"/>
        <v>10</v>
      </c>
    </row>
    <row r="852" spans="1:40" x14ac:dyDescent="0.2">
      <c r="A852" s="12" t="str">
        <f t="shared" si="158"/>
        <v>2014-15OCTOBERRYF</v>
      </c>
      <c r="B852" s="12">
        <f>VLOOKUP(G852,'Selection Sheet'!$C$17:$E$33, 3, 0)</f>
        <v>2</v>
      </c>
      <c r="C852" s="12" t="s">
        <v>196</v>
      </c>
      <c r="D852" s="12" t="s">
        <v>129</v>
      </c>
      <c r="E852" s="12" t="s">
        <v>135</v>
      </c>
      <c r="F852" s="12" t="s">
        <v>36</v>
      </c>
      <c r="G852" s="12" t="s">
        <v>50</v>
      </c>
      <c r="H852" s="12" t="s">
        <v>49</v>
      </c>
      <c r="I852" s="168" t="s">
        <v>106</v>
      </c>
      <c r="J852" s="168" t="s">
        <v>106</v>
      </c>
      <c r="K852" s="74">
        <v>1118</v>
      </c>
      <c r="L852" s="74">
        <v>1488</v>
      </c>
      <c r="M852" s="74">
        <v>14.8</v>
      </c>
      <c r="N852" s="74">
        <v>18474</v>
      </c>
      <c r="O852" s="74">
        <v>25114</v>
      </c>
      <c r="P852" s="74">
        <v>24911</v>
      </c>
      <c r="Q852" s="74">
        <v>26537</v>
      </c>
      <c r="R852" s="74">
        <v>451</v>
      </c>
      <c r="S852" s="74">
        <v>73265</v>
      </c>
      <c r="T852" s="74">
        <v>488</v>
      </c>
      <c r="U852" s="74">
        <v>3683</v>
      </c>
      <c r="V852" s="74">
        <v>1403</v>
      </c>
      <c r="W852" s="74">
        <v>24029</v>
      </c>
      <c r="X852" s="74">
        <v>0</v>
      </c>
      <c r="Y852" s="74">
        <v>73265</v>
      </c>
      <c r="Z852" s="74">
        <v>2</v>
      </c>
      <c r="AA852" s="74">
        <v>16</v>
      </c>
      <c r="AB852" s="74">
        <v>54</v>
      </c>
      <c r="AC852" s="74">
        <v>6</v>
      </c>
      <c r="AD852" s="74">
        <v>20</v>
      </c>
      <c r="AE852" s="74">
        <v>31.2</v>
      </c>
      <c r="AF852" s="74">
        <v>3683</v>
      </c>
      <c r="AG852" s="74">
        <v>48305</v>
      </c>
      <c r="AH852" s="74">
        <v>23687</v>
      </c>
      <c r="AI852" s="74">
        <v>45251</v>
      </c>
      <c r="AJ852" s="74">
        <v>36248</v>
      </c>
      <c r="AK852" s="4"/>
      <c r="AM852" s="6">
        <f t="shared" si="157"/>
        <v>0</v>
      </c>
      <c r="AN852" s="4">
        <f t="shared" si="156"/>
        <v>10</v>
      </c>
    </row>
    <row r="853" spans="1:40" x14ac:dyDescent="0.2">
      <c r="A853" s="12" t="str">
        <f t="shared" si="158"/>
        <v>2014-15SEPTEMBERR1F</v>
      </c>
      <c r="B853" s="12">
        <f>VLOOKUP(G853,'Selection Sheet'!$C$17:$E$33, 3, 0)</f>
        <v>2</v>
      </c>
      <c r="C853" s="12" t="s">
        <v>196</v>
      </c>
      <c r="D853" s="12" t="s">
        <v>128</v>
      </c>
      <c r="E853" s="12" t="s">
        <v>135</v>
      </c>
      <c r="F853" s="12" t="s">
        <v>36</v>
      </c>
      <c r="G853" s="12" t="s">
        <v>35</v>
      </c>
      <c r="H853" s="12" t="s">
        <v>34</v>
      </c>
      <c r="I853" s="168" t="s">
        <v>106</v>
      </c>
      <c r="J853" s="168" t="s">
        <v>106</v>
      </c>
      <c r="K853" s="74">
        <v>27</v>
      </c>
      <c r="L853" s="74">
        <v>33</v>
      </c>
      <c r="M853" s="74">
        <v>9.25</v>
      </c>
      <c r="N853" s="74">
        <v>401</v>
      </c>
      <c r="O853" s="74">
        <v>527</v>
      </c>
      <c r="P853" s="74">
        <v>535</v>
      </c>
      <c r="Q853" s="74">
        <v>545</v>
      </c>
      <c r="R853" s="74">
        <v>21</v>
      </c>
      <c r="S853" s="74">
        <v>1982</v>
      </c>
      <c r="T853" s="74">
        <v>10</v>
      </c>
      <c r="U853" s="74">
        <v>167</v>
      </c>
      <c r="V853" s="74">
        <v>21</v>
      </c>
      <c r="W853" s="74">
        <v>480</v>
      </c>
      <c r="X853" s="74">
        <v>19</v>
      </c>
      <c r="Y853" s="74">
        <v>1982</v>
      </c>
      <c r="Z853" s="74">
        <v>1</v>
      </c>
      <c r="AA853" s="74">
        <v>1</v>
      </c>
      <c r="AB853" s="74">
        <v>6</v>
      </c>
      <c r="AC853" s="74">
        <v>5.01</v>
      </c>
      <c r="AD853" s="74">
        <v>16.23</v>
      </c>
      <c r="AE853" s="74">
        <v>19.55</v>
      </c>
      <c r="AF853" s="74">
        <v>167</v>
      </c>
      <c r="AG853" s="74">
        <v>1748</v>
      </c>
      <c r="AH853" s="74">
        <v>738</v>
      </c>
      <c r="AI853" s="74">
        <v>1581</v>
      </c>
      <c r="AJ853" s="74">
        <v>1101</v>
      </c>
      <c r="AM853" s="6">
        <f t="shared" si="157"/>
        <v>1982</v>
      </c>
      <c r="AN853" s="4">
        <f t="shared" si="156"/>
        <v>9</v>
      </c>
    </row>
    <row r="854" spans="1:40" x14ac:dyDescent="0.2">
      <c r="A854" s="12" t="str">
        <f t="shared" si="158"/>
        <v>2014-15SEPTEMBERRRU</v>
      </c>
      <c r="B854" s="12">
        <f>VLOOKUP(G854,'Selection Sheet'!$C$17:$E$33, 3, 0)</f>
        <v>4</v>
      </c>
      <c r="C854" s="12" t="s">
        <v>196</v>
      </c>
      <c r="D854" s="12" t="s">
        <v>128</v>
      </c>
      <c r="E854" s="12" t="s">
        <v>136</v>
      </c>
      <c r="F854" s="12" t="s">
        <v>39</v>
      </c>
      <c r="G854" s="12" t="s">
        <v>38</v>
      </c>
      <c r="H854" s="12" t="s">
        <v>37</v>
      </c>
      <c r="I854" s="168" t="s">
        <v>106</v>
      </c>
      <c r="J854" s="168" t="s">
        <v>106</v>
      </c>
      <c r="K854" s="74">
        <v>735</v>
      </c>
      <c r="L854" s="74">
        <v>1185</v>
      </c>
      <c r="M854" s="74">
        <v>19.399999999999999</v>
      </c>
      <c r="N854" s="74">
        <v>20445</v>
      </c>
      <c r="O854" s="74">
        <v>37788</v>
      </c>
      <c r="P854" s="74">
        <v>35002</v>
      </c>
      <c r="Q854" s="74">
        <v>38682</v>
      </c>
      <c r="R854" s="74">
        <v>809</v>
      </c>
      <c r="S854" s="74">
        <v>146319</v>
      </c>
      <c r="T854" s="74">
        <v>36</v>
      </c>
      <c r="U854" s="74">
        <v>13778</v>
      </c>
      <c r="V854" s="74">
        <v>1154</v>
      </c>
      <c r="W854" s="74">
        <v>15447</v>
      </c>
      <c r="X854" s="74">
        <v>2329</v>
      </c>
      <c r="Y854" s="74">
        <v>146319</v>
      </c>
      <c r="Z854" s="74">
        <v>0</v>
      </c>
      <c r="AA854" s="74">
        <v>24</v>
      </c>
      <c r="AB854" s="74">
        <v>74</v>
      </c>
      <c r="AC854" s="74">
        <v>8.1</v>
      </c>
      <c r="AD854" s="74">
        <v>22.5</v>
      </c>
      <c r="AE854" s="74">
        <v>39.799999999999997</v>
      </c>
      <c r="AF854" s="74">
        <v>13778</v>
      </c>
      <c r="AG854" s="74">
        <v>95232</v>
      </c>
      <c r="AH854" s="74">
        <v>28534</v>
      </c>
      <c r="AI854" s="74">
        <v>81454</v>
      </c>
      <c r="AJ854" s="74">
        <v>60372</v>
      </c>
      <c r="AM854" s="6">
        <f t="shared" si="157"/>
        <v>146319</v>
      </c>
      <c r="AN854" s="4">
        <f t="shared" si="156"/>
        <v>9</v>
      </c>
    </row>
    <row r="855" spans="1:40" x14ac:dyDescent="0.2">
      <c r="A855" s="12" t="str">
        <f t="shared" si="158"/>
        <v>2014-15SEPTEMBERRX6</v>
      </c>
      <c r="B855" s="12">
        <f>VLOOKUP(G855,'Selection Sheet'!$C$17:$E$33, 3, 0)</f>
        <v>1</v>
      </c>
      <c r="C855" s="12" t="s">
        <v>196</v>
      </c>
      <c r="D855" s="12" t="s">
        <v>128</v>
      </c>
      <c r="E855" s="12" t="s">
        <v>137</v>
      </c>
      <c r="F855" s="12" t="s">
        <v>42</v>
      </c>
      <c r="G855" s="12" t="s">
        <v>41</v>
      </c>
      <c r="H855" s="12" t="s">
        <v>40</v>
      </c>
      <c r="I855" s="168" t="s">
        <v>106</v>
      </c>
      <c r="J855" s="168" t="s">
        <v>106</v>
      </c>
      <c r="K855" s="74">
        <v>292</v>
      </c>
      <c r="L855" s="74">
        <v>383</v>
      </c>
      <c r="M855" s="74">
        <v>12.7</v>
      </c>
      <c r="N855" s="74">
        <v>11303</v>
      </c>
      <c r="O855" s="74">
        <v>14995</v>
      </c>
      <c r="P855" s="74">
        <v>13776</v>
      </c>
      <c r="Q855" s="74">
        <v>14494</v>
      </c>
      <c r="R855" s="74">
        <v>1583</v>
      </c>
      <c r="S855" s="74">
        <v>43300</v>
      </c>
      <c r="T855" s="74">
        <v>183</v>
      </c>
      <c r="U855" s="74">
        <v>1266</v>
      </c>
      <c r="V855" s="74">
        <v>312</v>
      </c>
      <c r="W855" s="74">
        <v>5747</v>
      </c>
      <c r="X855" s="74">
        <v>506</v>
      </c>
      <c r="Y855" s="74">
        <v>43300</v>
      </c>
      <c r="Z855" s="74">
        <v>1</v>
      </c>
      <c r="AA855" s="74">
        <v>61</v>
      </c>
      <c r="AB855" s="74">
        <v>111</v>
      </c>
      <c r="AC855" s="74">
        <v>6.1</v>
      </c>
      <c r="AD855" s="74">
        <v>20.05</v>
      </c>
      <c r="AE855" s="74">
        <v>33.83</v>
      </c>
      <c r="AF855" s="74">
        <v>1266</v>
      </c>
      <c r="AG855" s="74">
        <v>22770</v>
      </c>
      <c r="AH855" s="74">
        <v>9115</v>
      </c>
      <c r="AI855" s="74">
        <v>27797</v>
      </c>
      <c r="AJ855" s="74">
        <v>19892</v>
      </c>
      <c r="AM855" s="6">
        <f t="shared" si="157"/>
        <v>43300</v>
      </c>
      <c r="AN855" s="4">
        <f t="shared" si="156"/>
        <v>9</v>
      </c>
    </row>
    <row r="856" spans="1:40" x14ac:dyDescent="0.2">
      <c r="A856" s="12" t="str">
        <f t="shared" si="158"/>
        <v>2014-15SEPTEMBERRX7</v>
      </c>
      <c r="B856" s="12">
        <f>VLOOKUP(G856,'Selection Sheet'!$C$17:$E$33, 3, 0)</f>
        <v>1</v>
      </c>
      <c r="C856" s="12" t="s">
        <v>196</v>
      </c>
      <c r="D856" s="12" t="s">
        <v>128</v>
      </c>
      <c r="E856" s="12" t="s">
        <v>137</v>
      </c>
      <c r="F856" s="12" t="s">
        <v>42</v>
      </c>
      <c r="G856" s="12" t="s">
        <v>44</v>
      </c>
      <c r="H856" s="12" t="s">
        <v>43</v>
      </c>
      <c r="I856" s="168" t="s">
        <v>106</v>
      </c>
      <c r="J856" s="168" t="s">
        <v>106</v>
      </c>
      <c r="K856" s="74">
        <v>1710</v>
      </c>
      <c r="L856" s="74">
        <v>2391</v>
      </c>
      <c r="M856" s="74">
        <v>14.2</v>
      </c>
      <c r="N856" s="74">
        <v>22743</v>
      </c>
      <c r="O856" s="74">
        <v>31023</v>
      </c>
      <c r="P856" s="74">
        <v>31720</v>
      </c>
      <c r="Q856" s="74">
        <v>33370</v>
      </c>
      <c r="R856" s="74">
        <v>4262</v>
      </c>
      <c r="S856" s="74">
        <v>108647</v>
      </c>
      <c r="T856" s="74">
        <v>239</v>
      </c>
      <c r="U856" s="74">
        <v>2174</v>
      </c>
      <c r="V856" s="74">
        <v>783</v>
      </c>
      <c r="W856" s="74">
        <v>14413</v>
      </c>
      <c r="X856" s="74">
        <v>1021</v>
      </c>
      <c r="Y856" s="74">
        <v>108647</v>
      </c>
      <c r="Z856" s="74">
        <v>1</v>
      </c>
      <c r="AA856" s="74">
        <v>25</v>
      </c>
      <c r="AB856" s="74">
        <v>62</v>
      </c>
      <c r="AC856" s="74">
        <v>6.33</v>
      </c>
      <c r="AD856" s="74">
        <v>18.899999999999999</v>
      </c>
      <c r="AE856" s="74">
        <v>33.82</v>
      </c>
      <c r="AF856" s="74">
        <v>2174</v>
      </c>
      <c r="AG856" s="74">
        <v>63917</v>
      </c>
      <c r="AH856" s="74">
        <v>17823</v>
      </c>
      <c r="AI856" s="74">
        <v>67364</v>
      </c>
      <c r="AJ856" s="74">
        <v>59482</v>
      </c>
      <c r="AM856" s="6">
        <f t="shared" si="157"/>
        <v>108647</v>
      </c>
      <c r="AN856" s="4">
        <f t="shared" si="156"/>
        <v>9</v>
      </c>
    </row>
    <row r="857" spans="1:40" x14ac:dyDescent="0.2">
      <c r="A857" s="12" t="str">
        <f t="shared" si="158"/>
        <v>2014-15SEPTEMBERRX8</v>
      </c>
      <c r="B857" s="12">
        <f>VLOOKUP(G857,'Selection Sheet'!$C$17:$E$33, 3, 0)</f>
        <v>1</v>
      </c>
      <c r="C857" s="12" t="s">
        <v>196</v>
      </c>
      <c r="D857" s="12" t="s">
        <v>128</v>
      </c>
      <c r="E857" s="12" t="s">
        <v>137</v>
      </c>
      <c r="F857" s="12" t="s">
        <v>42</v>
      </c>
      <c r="G857" s="12" t="s">
        <v>54</v>
      </c>
      <c r="H857" s="12" t="s">
        <v>53</v>
      </c>
      <c r="I857" s="168" t="s">
        <v>106</v>
      </c>
      <c r="J857" s="168" t="s">
        <v>106</v>
      </c>
      <c r="K857" s="74">
        <v>1068</v>
      </c>
      <c r="L857" s="74">
        <v>1555</v>
      </c>
      <c r="M857" s="74">
        <v>13.87</v>
      </c>
      <c r="N857" s="74">
        <v>15283</v>
      </c>
      <c r="O857" s="74">
        <v>21615</v>
      </c>
      <c r="P857" s="74">
        <v>22316</v>
      </c>
      <c r="Q857" s="74">
        <v>23130</v>
      </c>
      <c r="R857" s="74">
        <v>736</v>
      </c>
      <c r="S857" s="74">
        <v>67806</v>
      </c>
      <c r="T857" s="74">
        <v>145</v>
      </c>
      <c r="U857" s="74">
        <v>1779</v>
      </c>
      <c r="V857" s="74">
        <v>444</v>
      </c>
      <c r="W857" s="74">
        <v>12071</v>
      </c>
      <c r="X857" s="74">
        <v>1968</v>
      </c>
      <c r="Y857" s="74">
        <v>67806</v>
      </c>
      <c r="Z857" s="74">
        <v>1</v>
      </c>
      <c r="AA857" s="74">
        <v>21</v>
      </c>
      <c r="AB857" s="74">
        <v>72</v>
      </c>
      <c r="AC857" s="74">
        <v>5.85</v>
      </c>
      <c r="AD857" s="74">
        <v>15.1</v>
      </c>
      <c r="AE857" s="74">
        <v>22.74</v>
      </c>
      <c r="AF857" s="74">
        <v>1779</v>
      </c>
      <c r="AG857" s="74">
        <v>40329</v>
      </c>
      <c r="AH857" s="74">
        <v>15020</v>
      </c>
      <c r="AI857" s="74">
        <v>46038</v>
      </c>
      <c r="AJ857" s="74">
        <v>36740</v>
      </c>
      <c r="AM857" s="6">
        <f t="shared" si="157"/>
        <v>67806</v>
      </c>
      <c r="AN857" s="4">
        <f t="shared" si="156"/>
        <v>9</v>
      </c>
    </row>
    <row r="858" spans="1:40" x14ac:dyDescent="0.2">
      <c r="A858" s="12" t="str">
        <f t="shared" si="158"/>
        <v>2014-15SEPTEMBERRX9</v>
      </c>
      <c r="B858" s="12">
        <f>VLOOKUP(G858,'Selection Sheet'!$C$17:$E$33, 3, 0)</f>
        <v>3</v>
      </c>
      <c r="C858" s="12" t="s">
        <v>196</v>
      </c>
      <c r="D858" s="12" t="s">
        <v>128</v>
      </c>
      <c r="E858" s="12" t="s">
        <v>138</v>
      </c>
      <c r="F858" s="12" t="s">
        <v>25</v>
      </c>
      <c r="G858" s="12" t="s">
        <v>24</v>
      </c>
      <c r="H858" s="12" t="s">
        <v>23</v>
      </c>
      <c r="I858" s="168" t="s">
        <v>106</v>
      </c>
      <c r="J858" s="168" t="s">
        <v>106</v>
      </c>
      <c r="K858" s="74">
        <v>821</v>
      </c>
      <c r="L858" s="74">
        <v>1130</v>
      </c>
      <c r="M858" s="74">
        <v>14.383333329999999</v>
      </c>
      <c r="N858" s="74">
        <v>14128</v>
      </c>
      <c r="O858" s="74">
        <v>19635</v>
      </c>
      <c r="P858" s="74">
        <v>19422</v>
      </c>
      <c r="Q858" s="74">
        <v>20745</v>
      </c>
      <c r="R858" s="74">
        <v>356</v>
      </c>
      <c r="S858" s="74">
        <v>66292</v>
      </c>
      <c r="T858" s="74">
        <v>234</v>
      </c>
      <c r="U858" s="74">
        <v>3920</v>
      </c>
      <c r="V858" s="74">
        <v>716</v>
      </c>
      <c r="W858" s="74">
        <v>14030</v>
      </c>
      <c r="X858" s="74">
        <v>223</v>
      </c>
      <c r="Y858" s="74">
        <v>66292</v>
      </c>
      <c r="Z858" s="74">
        <v>2</v>
      </c>
      <c r="AA858" s="74">
        <v>16</v>
      </c>
      <c r="AB858" s="74">
        <v>60</v>
      </c>
      <c r="AC858" s="74">
        <v>8.6199999999999992</v>
      </c>
      <c r="AD858" s="74">
        <v>16.77</v>
      </c>
      <c r="AE858" s="74">
        <v>25.58</v>
      </c>
      <c r="AF858" s="74">
        <v>3920</v>
      </c>
      <c r="AG858" s="74">
        <v>50981</v>
      </c>
      <c r="AH858" s="74">
        <v>14561</v>
      </c>
      <c r="AI858" s="74">
        <v>47061</v>
      </c>
      <c r="AJ858" s="74">
        <v>33031</v>
      </c>
      <c r="AM858" s="6">
        <f t="shared" si="157"/>
        <v>66292</v>
      </c>
      <c r="AN858" s="4">
        <f t="shared" si="156"/>
        <v>9</v>
      </c>
    </row>
    <row r="859" spans="1:40" x14ac:dyDescent="0.2">
      <c r="A859" s="12" t="str">
        <f t="shared" si="158"/>
        <v>2014-15SEPTEMBERRYA</v>
      </c>
      <c r="B859" s="12">
        <f>VLOOKUP(G859,'Selection Sheet'!$C$17:$E$33, 3, 0)</f>
        <v>3</v>
      </c>
      <c r="C859" s="12" t="s">
        <v>196</v>
      </c>
      <c r="D859" s="12" t="s">
        <v>128</v>
      </c>
      <c r="E859" s="12" t="s">
        <v>138</v>
      </c>
      <c r="F859" s="12" t="s">
        <v>25</v>
      </c>
      <c r="G859" s="12" t="s">
        <v>52</v>
      </c>
      <c r="H859" s="12" t="s">
        <v>51</v>
      </c>
      <c r="I859" s="168" t="s">
        <v>106</v>
      </c>
      <c r="J859" s="168" t="s">
        <v>106</v>
      </c>
      <c r="K859" s="74">
        <v>551</v>
      </c>
      <c r="L859" s="74">
        <v>664</v>
      </c>
      <c r="M859" s="74">
        <v>10.77</v>
      </c>
      <c r="N859" s="74">
        <v>23103</v>
      </c>
      <c r="O859" s="74">
        <v>30537</v>
      </c>
      <c r="P859" s="74">
        <v>30361</v>
      </c>
      <c r="Q859" s="74">
        <v>31201</v>
      </c>
      <c r="R859" s="74">
        <v>719</v>
      </c>
      <c r="S859" s="74">
        <v>77086</v>
      </c>
      <c r="T859" s="74">
        <v>357</v>
      </c>
      <c r="U859" s="74">
        <v>3086</v>
      </c>
      <c r="V859" s="74">
        <v>1146</v>
      </c>
      <c r="W859" s="74">
        <v>20665</v>
      </c>
      <c r="X859" s="74">
        <v>0</v>
      </c>
      <c r="Y859" s="74">
        <v>77086</v>
      </c>
      <c r="Z859" s="74">
        <v>1</v>
      </c>
      <c r="AA859" s="74">
        <v>9</v>
      </c>
      <c r="AB859" s="74">
        <v>53</v>
      </c>
      <c r="AC859" s="74">
        <v>5.98</v>
      </c>
      <c r="AD859" s="74">
        <v>15.8</v>
      </c>
      <c r="AE859" s="74">
        <v>23.67</v>
      </c>
      <c r="AF859" s="74">
        <v>3086</v>
      </c>
      <c r="AG859" s="74">
        <v>59701</v>
      </c>
      <c r="AH859" s="74">
        <v>24483</v>
      </c>
      <c r="AI859" s="74">
        <v>65247</v>
      </c>
      <c r="AJ859" s="74">
        <v>45131</v>
      </c>
      <c r="AM859" s="6">
        <f t="shared" si="157"/>
        <v>0</v>
      </c>
      <c r="AN859" s="4">
        <f t="shared" si="156"/>
        <v>9</v>
      </c>
    </row>
    <row r="860" spans="1:40" x14ac:dyDescent="0.2">
      <c r="A860" s="12" t="str">
        <f t="shared" si="158"/>
        <v>2014-15SEPTEMBERRYC</v>
      </c>
      <c r="B860" s="12">
        <f>VLOOKUP(G860,'Selection Sheet'!$C$17:$E$33, 3, 0)</f>
        <v>3</v>
      </c>
      <c r="C860" s="12" t="s">
        <v>196</v>
      </c>
      <c r="D860" s="12" t="s">
        <v>128</v>
      </c>
      <c r="E860" s="12" t="s">
        <v>138</v>
      </c>
      <c r="F860" s="12" t="s">
        <v>25</v>
      </c>
      <c r="G860" s="12" t="s">
        <v>27</v>
      </c>
      <c r="H860" s="12" t="s">
        <v>26</v>
      </c>
      <c r="I860" s="168" t="s">
        <v>106</v>
      </c>
      <c r="J860" s="168" t="s">
        <v>106</v>
      </c>
      <c r="K860" s="74">
        <v>886</v>
      </c>
      <c r="L860" s="74">
        <v>1246</v>
      </c>
      <c r="M860" s="74">
        <v>15.18</v>
      </c>
      <c r="N860" s="74">
        <v>13906</v>
      </c>
      <c r="O860" s="74">
        <v>22214</v>
      </c>
      <c r="P860" s="74">
        <v>21402</v>
      </c>
      <c r="Q860" s="74">
        <v>23379</v>
      </c>
      <c r="R860" s="74">
        <v>532</v>
      </c>
      <c r="S860" s="74">
        <v>71731</v>
      </c>
      <c r="T860" s="74">
        <v>338</v>
      </c>
      <c r="U860" s="74">
        <v>2924</v>
      </c>
      <c r="V860" s="74">
        <v>1075</v>
      </c>
      <c r="W860" s="74">
        <v>17950</v>
      </c>
      <c r="X860" s="74">
        <v>157</v>
      </c>
      <c r="Y860" s="74">
        <v>71731</v>
      </c>
      <c r="Z860" s="74">
        <v>1</v>
      </c>
      <c r="AA860" s="74">
        <v>23</v>
      </c>
      <c r="AB860" s="74">
        <v>89</v>
      </c>
      <c r="AC860" s="74">
        <v>7.28</v>
      </c>
      <c r="AD860" s="74">
        <v>22.45</v>
      </c>
      <c r="AE860" s="74">
        <v>34.9</v>
      </c>
      <c r="AF860" s="74">
        <v>2924</v>
      </c>
      <c r="AG860" s="74">
        <v>47051</v>
      </c>
      <c r="AH860" s="74">
        <v>22320</v>
      </c>
      <c r="AI860" s="74">
        <v>52878</v>
      </c>
      <c r="AJ860" s="74">
        <v>36712</v>
      </c>
      <c r="AM860" s="6">
        <f t="shared" si="157"/>
        <v>71731</v>
      </c>
      <c r="AN860" s="4">
        <f t="shared" si="156"/>
        <v>9</v>
      </c>
    </row>
    <row r="861" spans="1:40" x14ac:dyDescent="0.2">
      <c r="A861" s="12" t="str">
        <f t="shared" si="158"/>
        <v>2014-15SEPTEMBERRYD</v>
      </c>
      <c r="B861" s="12">
        <f>VLOOKUP(G861,'Selection Sheet'!$C$17:$E$33, 3, 0)</f>
        <v>2</v>
      </c>
      <c r="C861" s="12" t="s">
        <v>196</v>
      </c>
      <c r="D861" s="12" t="s">
        <v>128</v>
      </c>
      <c r="E861" s="12" t="s">
        <v>135</v>
      </c>
      <c r="F861" s="12" t="s">
        <v>36</v>
      </c>
      <c r="G861" s="12" t="s">
        <v>48</v>
      </c>
      <c r="H861" s="12" t="s">
        <v>47</v>
      </c>
      <c r="I861" s="168" t="s">
        <v>106</v>
      </c>
      <c r="J861" s="168" t="s">
        <v>106</v>
      </c>
      <c r="K861" s="74">
        <v>757</v>
      </c>
      <c r="L861" s="74">
        <v>962</v>
      </c>
      <c r="M861" s="74">
        <v>13.27</v>
      </c>
      <c r="N861" s="74">
        <v>15189</v>
      </c>
      <c r="O861" s="74">
        <v>20348</v>
      </c>
      <c r="P861" s="74">
        <v>20343</v>
      </c>
      <c r="Q861" s="74">
        <v>21310</v>
      </c>
      <c r="R861" s="74">
        <v>755</v>
      </c>
      <c r="S861" s="74">
        <v>47579</v>
      </c>
      <c r="T861" s="74">
        <v>570</v>
      </c>
      <c r="U861" s="74">
        <v>6102</v>
      </c>
      <c r="V861" s="74">
        <v>794</v>
      </c>
      <c r="W861" s="74">
        <v>19567</v>
      </c>
      <c r="X861" s="74">
        <v>0</v>
      </c>
      <c r="Y861" s="74">
        <v>47579</v>
      </c>
      <c r="Z861" s="74">
        <v>3</v>
      </c>
      <c r="AA861" s="74">
        <v>31</v>
      </c>
      <c r="AB861" s="74">
        <v>76</v>
      </c>
      <c r="AC861" s="74">
        <v>5.95</v>
      </c>
      <c r="AD861" s="74">
        <v>18.97</v>
      </c>
      <c r="AE861" s="74">
        <v>28.43</v>
      </c>
      <c r="AF861" s="74">
        <v>6102</v>
      </c>
      <c r="AG861" s="74">
        <v>57637</v>
      </c>
      <c r="AH861" s="74">
        <v>22466</v>
      </c>
      <c r="AI861" s="74">
        <v>51528</v>
      </c>
      <c r="AJ861" s="74">
        <v>30138</v>
      </c>
      <c r="AM861" s="6">
        <f t="shared" si="157"/>
        <v>0</v>
      </c>
      <c r="AN861" s="4">
        <f t="shared" si="156"/>
        <v>9</v>
      </c>
    </row>
    <row r="862" spans="1:40" x14ac:dyDescent="0.2">
      <c r="A862" s="12" t="str">
        <f t="shared" si="158"/>
        <v>2014-15SEPTEMBERRYE</v>
      </c>
      <c r="B862" s="12">
        <f>VLOOKUP(G862,'Selection Sheet'!$C$17:$E$33, 3, 0)</f>
        <v>2</v>
      </c>
      <c r="C862" s="12" t="s">
        <v>196</v>
      </c>
      <c r="D862" s="12" t="s">
        <v>128</v>
      </c>
      <c r="E862" s="12" t="s">
        <v>135</v>
      </c>
      <c r="F862" s="12" t="s">
        <v>36</v>
      </c>
      <c r="G862" s="12" t="s">
        <v>46</v>
      </c>
      <c r="H862" s="12" t="s">
        <v>45</v>
      </c>
      <c r="I862" s="168" t="s">
        <v>106</v>
      </c>
      <c r="J862" s="168" t="s">
        <v>106</v>
      </c>
      <c r="K862" s="74">
        <v>672</v>
      </c>
      <c r="L862" s="74">
        <v>884</v>
      </c>
      <c r="M862" s="74">
        <v>13.83</v>
      </c>
      <c r="N862" s="74">
        <v>9954</v>
      </c>
      <c r="O862" s="74">
        <v>13031</v>
      </c>
      <c r="P862" s="74">
        <v>13307</v>
      </c>
      <c r="Q862" s="74">
        <v>13893</v>
      </c>
      <c r="R862" s="74">
        <v>1840</v>
      </c>
      <c r="S862" s="74">
        <v>40112</v>
      </c>
      <c r="T862" s="74">
        <v>293</v>
      </c>
      <c r="U862" s="74">
        <v>2291</v>
      </c>
      <c r="V862" s="74">
        <v>737</v>
      </c>
      <c r="W862" s="74">
        <v>14247</v>
      </c>
      <c r="X862" s="74">
        <v>1099</v>
      </c>
      <c r="Y862" s="74">
        <v>40112</v>
      </c>
      <c r="Z862" s="74">
        <v>3</v>
      </c>
      <c r="AA862" s="74">
        <v>52</v>
      </c>
      <c r="AB862" s="74">
        <v>107</v>
      </c>
      <c r="AC862" s="74">
        <v>5.7</v>
      </c>
      <c r="AD862" s="74">
        <v>17.32</v>
      </c>
      <c r="AE862" s="74">
        <v>29.75</v>
      </c>
      <c r="AF862" s="74">
        <v>2291</v>
      </c>
      <c r="AG862" s="74">
        <v>38024</v>
      </c>
      <c r="AH862" s="74">
        <v>14730</v>
      </c>
      <c r="AI862" s="74">
        <v>35733</v>
      </c>
      <c r="AJ862" s="74">
        <v>21003</v>
      </c>
      <c r="AM862" s="6">
        <f t="shared" si="157"/>
        <v>40112</v>
      </c>
      <c r="AN862" s="4">
        <f t="shared" si="156"/>
        <v>9</v>
      </c>
    </row>
    <row r="863" spans="1:40" x14ac:dyDescent="0.2">
      <c r="A863" s="12" t="str">
        <f t="shared" si="158"/>
        <v>2014-15SEPTEMBERRYF</v>
      </c>
      <c r="B863" s="12">
        <f>VLOOKUP(G863,'Selection Sheet'!$C$17:$E$33, 3, 0)</f>
        <v>2</v>
      </c>
      <c r="C863" s="12" t="s">
        <v>196</v>
      </c>
      <c r="D863" s="12" t="s">
        <v>128</v>
      </c>
      <c r="E863" s="12" t="s">
        <v>135</v>
      </c>
      <c r="F863" s="12" t="s">
        <v>36</v>
      </c>
      <c r="G863" s="12" t="s">
        <v>50</v>
      </c>
      <c r="H863" s="12" t="s">
        <v>49</v>
      </c>
      <c r="I863" s="168" t="s">
        <v>106</v>
      </c>
      <c r="J863" s="168" t="s">
        <v>106</v>
      </c>
      <c r="K863" s="74">
        <v>1054</v>
      </c>
      <c r="L863" s="74">
        <v>1359</v>
      </c>
      <c r="M863" s="74">
        <v>14</v>
      </c>
      <c r="N863" s="74">
        <v>19066</v>
      </c>
      <c r="O863" s="74">
        <v>24807</v>
      </c>
      <c r="P863" s="74">
        <v>24869</v>
      </c>
      <c r="Q863" s="74">
        <v>26110</v>
      </c>
      <c r="R863" s="74">
        <v>616</v>
      </c>
      <c r="S863" s="74">
        <v>70350</v>
      </c>
      <c r="T863" s="74">
        <v>445</v>
      </c>
      <c r="U863" s="74">
        <v>3197</v>
      </c>
      <c r="V863" s="74">
        <v>1336</v>
      </c>
      <c r="W863" s="74">
        <v>22833</v>
      </c>
      <c r="X863" s="74">
        <v>0</v>
      </c>
      <c r="Y863" s="74">
        <v>70350</v>
      </c>
      <c r="Z863" s="74">
        <v>2</v>
      </c>
      <c r="AA863" s="74">
        <v>22</v>
      </c>
      <c r="AB863" s="74">
        <v>65</v>
      </c>
      <c r="AC863" s="74">
        <v>5.5</v>
      </c>
      <c r="AD863" s="74">
        <v>18.600000000000001</v>
      </c>
      <c r="AE863" s="74">
        <v>30.8</v>
      </c>
      <c r="AF863" s="74">
        <v>3197</v>
      </c>
      <c r="AG863" s="74">
        <v>46944</v>
      </c>
      <c r="AH863" s="74">
        <v>23026</v>
      </c>
      <c r="AI863" s="74">
        <v>44343</v>
      </c>
      <c r="AJ863" s="74">
        <v>35355</v>
      </c>
      <c r="AM863" s="6">
        <f t="shared" si="157"/>
        <v>0</v>
      </c>
      <c r="AN863" s="4">
        <f t="shared" si="156"/>
        <v>9</v>
      </c>
    </row>
    <row r="864" spans="1:40" x14ac:dyDescent="0.2">
      <c r="A864" s="12" t="str">
        <f t="shared" si="158"/>
        <v>2015-16APRILR1F</v>
      </c>
      <c r="B864" s="12">
        <f>VLOOKUP(G864,'Selection Sheet'!$C$17:$E$33, 3, 0)</f>
        <v>2</v>
      </c>
      <c r="C864" s="12" t="s">
        <v>237</v>
      </c>
      <c r="D864" s="12" t="s">
        <v>103</v>
      </c>
      <c r="E864" s="12" t="s">
        <v>135</v>
      </c>
      <c r="F864" s="12" t="s">
        <v>36</v>
      </c>
      <c r="G864" s="12" t="s">
        <v>35</v>
      </c>
      <c r="H864" s="12" t="s">
        <v>34</v>
      </c>
      <c r="I864" s="168" t="s">
        <v>106</v>
      </c>
      <c r="J864" s="168" t="s">
        <v>106</v>
      </c>
      <c r="K864" s="168">
        <v>24</v>
      </c>
      <c r="L864" s="168">
        <v>32</v>
      </c>
      <c r="M864" s="168">
        <v>9.1</v>
      </c>
      <c r="N864" s="168">
        <v>459</v>
      </c>
      <c r="O864" s="74">
        <v>617</v>
      </c>
      <c r="P864" s="74">
        <v>532</v>
      </c>
      <c r="Q864" s="74">
        <v>554</v>
      </c>
      <c r="R864" s="74">
        <v>23</v>
      </c>
      <c r="S864" s="74">
        <v>1872</v>
      </c>
      <c r="T864" s="74">
        <v>11</v>
      </c>
      <c r="U864" s="74">
        <v>189</v>
      </c>
      <c r="V864" s="74">
        <v>15</v>
      </c>
      <c r="W864" s="74">
        <v>431</v>
      </c>
      <c r="X864" s="74">
        <v>19</v>
      </c>
      <c r="Y864" s="74">
        <v>1872</v>
      </c>
      <c r="Z864" s="74">
        <v>1</v>
      </c>
      <c r="AA864" s="74">
        <v>1</v>
      </c>
      <c r="AB864" s="74">
        <v>7</v>
      </c>
      <c r="AC864" s="74">
        <v>5.24</v>
      </c>
      <c r="AD864" s="74">
        <v>16.36</v>
      </c>
      <c r="AE864" s="74">
        <v>19.84</v>
      </c>
      <c r="AF864" s="74">
        <v>189</v>
      </c>
      <c r="AG864" s="74">
        <v>1711</v>
      </c>
      <c r="AH864" s="74">
        <v>757</v>
      </c>
      <c r="AI864" s="74">
        <v>1522</v>
      </c>
      <c r="AJ864" s="74">
        <v>1203</v>
      </c>
      <c r="AK864" s="74"/>
      <c r="AL864" s="74"/>
      <c r="AM864" s="6">
        <f t="shared" si="157"/>
        <v>1872</v>
      </c>
      <c r="AN864" s="4">
        <f t="shared" si="156"/>
        <v>4</v>
      </c>
    </row>
    <row r="865" spans="1:40" x14ac:dyDescent="0.2">
      <c r="A865" s="12" t="str">
        <f t="shared" si="158"/>
        <v>2015-16APRILRRU</v>
      </c>
      <c r="B865" s="12">
        <f>VLOOKUP(G865,'Selection Sheet'!$C$17:$E$33, 3, 0)</f>
        <v>4</v>
      </c>
      <c r="C865" s="12" t="s">
        <v>237</v>
      </c>
      <c r="D865" s="12" t="s">
        <v>103</v>
      </c>
      <c r="E865" s="12" t="s">
        <v>136</v>
      </c>
      <c r="F865" s="12" t="s">
        <v>39</v>
      </c>
      <c r="G865" s="12" t="s">
        <v>38</v>
      </c>
      <c r="H865" s="12" t="s">
        <v>37</v>
      </c>
      <c r="I865" s="168" t="s">
        <v>106</v>
      </c>
      <c r="J865" s="168" t="s">
        <v>106</v>
      </c>
      <c r="K865" s="168">
        <v>755</v>
      </c>
      <c r="L865" s="168">
        <v>1081</v>
      </c>
      <c r="M865" s="168">
        <v>13</v>
      </c>
      <c r="N865" s="168">
        <v>24228</v>
      </c>
      <c r="O865" s="74">
        <v>37018</v>
      </c>
      <c r="P865" s="74">
        <v>35882</v>
      </c>
      <c r="Q865" s="74">
        <v>37880</v>
      </c>
      <c r="R865" s="74">
        <v>71</v>
      </c>
      <c r="S865" s="74">
        <v>118439</v>
      </c>
      <c r="T865" s="74">
        <v>370</v>
      </c>
      <c r="U865" s="74">
        <v>13133</v>
      </c>
      <c r="V865" s="74">
        <v>1257</v>
      </c>
      <c r="W865" s="74">
        <v>14907</v>
      </c>
      <c r="X865" s="74">
        <v>1078</v>
      </c>
      <c r="Y865" s="74">
        <v>118439</v>
      </c>
      <c r="Z865" s="74">
        <v>0</v>
      </c>
      <c r="AA865" s="74">
        <v>2</v>
      </c>
      <c r="AB865" s="74">
        <v>20</v>
      </c>
      <c r="AC865" s="74">
        <v>6.9</v>
      </c>
      <c r="AD865" s="74">
        <v>17.7</v>
      </c>
      <c r="AE865" s="74">
        <v>28.7</v>
      </c>
      <c r="AF865" s="74">
        <v>13133</v>
      </c>
      <c r="AG865" s="74">
        <v>94999</v>
      </c>
      <c r="AH865" s="74">
        <v>27666</v>
      </c>
      <c r="AI865" s="74">
        <v>81866</v>
      </c>
      <c r="AJ865" s="74">
        <v>61582</v>
      </c>
      <c r="AK865" s="74"/>
      <c r="AL865" s="74"/>
      <c r="AM865" s="6">
        <f t="shared" si="157"/>
        <v>118439</v>
      </c>
      <c r="AN865" s="4">
        <f t="shared" si="156"/>
        <v>4</v>
      </c>
    </row>
    <row r="866" spans="1:40" x14ac:dyDescent="0.2">
      <c r="A866" s="12" t="str">
        <f t="shared" si="158"/>
        <v>2015-16APRILRX6</v>
      </c>
      <c r="B866" s="12">
        <f>VLOOKUP(G866,'Selection Sheet'!$C$17:$E$33, 3, 0)</f>
        <v>1</v>
      </c>
      <c r="C866" s="12" t="s">
        <v>237</v>
      </c>
      <c r="D866" s="12" t="s">
        <v>103</v>
      </c>
      <c r="E866" s="12" t="s">
        <v>137</v>
      </c>
      <c r="F866" s="12" t="s">
        <v>42</v>
      </c>
      <c r="G866" s="12" t="s">
        <v>41</v>
      </c>
      <c r="H866" s="12" t="s">
        <v>40</v>
      </c>
      <c r="I866" s="168" t="s">
        <v>106</v>
      </c>
      <c r="J866" s="168" t="s">
        <v>106</v>
      </c>
      <c r="K866" s="168">
        <v>714</v>
      </c>
      <c r="L866" s="168">
        <v>975</v>
      </c>
      <c r="M866" s="168">
        <v>13.2</v>
      </c>
      <c r="N866" s="168">
        <v>10509</v>
      </c>
      <c r="O866" s="74">
        <v>13619</v>
      </c>
      <c r="P866" s="74">
        <v>13871</v>
      </c>
      <c r="Q866" s="74">
        <v>14487</v>
      </c>
      <c r="R866" s="74">
        <v>293</v>
      </c>
      <c r="S866" s="74">
        <v>39088</v>
      </c>
      <c r="T866" s="74">
        <v>199</v>
      </c>
      <c r="U866" s="74">
        <v>1405</v>
      </c>
      <c r="V866" s="74">
        <v>223</v>
      </c>
      <c r="W866" s="74">
        <v>4889</v>
      </c>
      <c r="X866" s="74">
        <v>133</v>
      </c>
      <c r="Y866" s="74">
        <v>39088</v>
      </c>
      <c r="Z866" s="74">
        <v>1</v>
      </c>
      <c r="AA866" s="74">
        <v>42</v>
      </c>
      <c r="AB866" s="74">
        <v>79</v>
      </c>
      <c r="AC866" s="74">
        <v>6.25</v>
      </c>
      <c r="AD866" s="74">
        <v>20.75</v>
      </c>
      <c r="AE866" s="74">
        <v>34.950000000000003</v>
      </c>
      <c r="AF866" s="74">
        <v>1405</v>
      </c>
      <c r="AG866" s="74">
        <v>19197</v>
      </c>
      <c r="AH866" s="74">
        <v>7605</v>
      </c>
      <c r="AI866" s="74">
        <v>24768</v>
      </c>
      <c r="AJ866" s="74">
        <v>20633</v>
      </c>
      <c r="AK866" s="74"/>
      <c r="AL866" s="74"/>
      <c r="AM866" s="6">
        <f t="shared" si="157"/>
        <v>39088</v>
      </c>
      <c r="AN866" s="4">
        <f t="shared" si="156"/>
        <v>4</v>
      </c>
    </row>
    <row r="867" spans="1:40" x14ac:dyDescent="0.2">
      <c r="A867" s="12" t="str">
        <f t="shared" si="158"/>
        <v>2015-16APRILRX7</v>
      </c>
      <c r="B867" s="12">
        <f>VLOOKUP(G867,'Selection Sheet'!$C$17:$E$33, 3, 0)</f>
        <v>1</v>
      </c>
      <c r="C867" s="12" t="s">
        <v>237</v>
      </c>
      <c r="D867" s="12" t="s">
        <v>103</v>
      </c>
      <c r="E867" s="12" t="s">
        <v>137</v>
      </c>
      <c r="F867" s="12" t="s">
        <v>42</v>
      </c>
      <c r="G867" s="12" t="s">
        <v>44</v>
      </c>
      <c r="H867" s="12" t="s">
        <v>43</v>
      </c>
      <c r="I867" s="168" t="s">
        <v>106</v>
      </c>
      <c r="J867" s="168" t="s">
        <v>106</v>
      </c>
      <c r="K867" s="168">
        <v>1717</v>
      </c>
      <c r="L867" s="168">
        <v>2411</v>
      </c>
      <c r="M867" s="168">
        <v>14.5</v>
      </c>
      <c r="N867" s="168">
        <v>24059</v>
      </c>
      <c r="O867" s="74">
        <v>33355</v>
      </c>
      <c r="P867" s="74">
        <v>33173</v>
      </c>
      <c r="Q867" s="74">
        <v>35561</v>
      </c>
      <c r="R867" s="74">
        <v>647</v>
      </c>
      <c r="S867" s="74">
        <v>101988</v>
      </c>
      <c r="T867" s="74">
        <v>233</v>
      </c>
      <c r="U867" s="74">
        <v>7184</v>
      </c>
      <c r="V867" s="74">
        <v>459</v>
      </c>
      <c r="W867" s="74">
        <v>14289</v>
      </c>
      <c r="X867" s="74">
        <v>536</v>
      </c>
      <c r="Y867" s="74">
        <v>101988</v>
      </c>
      <c r="Z867" s="74">
        <v>1</v>
      </c>
      <c r="AA867" s="74">
        <v>4</v>
      </c>
      <c r="AB867" s="74">
        <v>40</v>
      </c>
      <c r="AC867" s="74">
        <v>6.58</v>
      </c>
      <c r="AD867" s="74">
        <v>21.42</v>
      </c>
      <c r="AE867" s="74">
        <v>39.119999999999997</v>
      </c>
      <c r="AF867" s="74">
        <v>7184</v>
      </c>
      <c r="AG867" s="74">
        <v>68356</v>
      </c>
      <c r="AH867" s="74">
        <v>19243</v>
      </c>
      <c r="AI867" s="74">
        <v>68229</v>
      </c>
      <c r="AJ867" s="74">
        <v>56925</v>
      </c>
      <c r="AK867" s="74"/>
      <c r="AL867" s="74"/>
      <c r="AM867" s="6">
        <f t="shared" si="157"/>
        <v>101988</v>
      </c>
      <c r="AN867" s="4">
        <f t="shared" si="156"/>
        <v>4</v>
      </c>
    </row>
    <row r="868" spans="1:40" x14ac:dyDescent="0.2">
      <c r="A868" s="12" t="str">
        <f t="shared" si="158"/>
        <v>2015-16APRILRX8</v>
      </c>
      <c r="B868" s="12">
        <f>VLOOKUP(G868,'Selection Sheet'!$C$17:$E$33, 3, 0)</f>
        <v>1</v>
      </c>
      <c r="C868" s="12" t="s">
        <v>237</v>
      </c>
      <c r="D868" s="12" t="s">
        <v>103</v>
      </c>
      <c r="E868" s="12" t="s">
        <v>137</v>
      </c>
      <c r="F868" s="12" t="s">
        <v>42</v>
      </c>
      <c r="G868" s="12" t="s">
        <v>54</v>
      </c>
      <c r="H868" s="12" t="s">
        <v>53</v>
      </c>
      <c r="I868" s="168" t="s">
        <v>106</v>
      </c>
      <c r="J868" s="168" t="s">
        <v>106</v>
      </c>
      <c r="K868" s="168">
        <v>1160</v>
      </c>
      <c r="L868" s="168">
        <v>1548</v>
      </c>
      <c r="M868" s="168">
        <v>12.94</v>
      </c>
      <c r="N868" s="168">
        <v>15809</v>
      </c>
      <c r="O868" s="74">
        <v>21759</v>
      </c>
      <c r="P868" s="74">
        <v>22360</v>
      </c>
      <c r="Q868" s="74">
        <v>23244</v>
      </c>
      <c r="R868" s="74">
        <v>622</v>
      </c>
      <c r="S868" s="74">
        <v>68510</v>
      </c>
      <c r="T868" s="74">
        <v>61</v>
      </c>
      <c r="U868" s="74">
        <v>3592</v>
      </c>
      <c r="V868" s="74">
        <v>359</v>
      </c>
      <c r="W868" s="74">
        <v>10761</v>
      </c>
      <c r="X868" s="74">
        <v>1114</v>
      </c>
      <c r="Y868" s="74">
        <v>68510</v>
      </c>
      <c r="Z868" s="74">
        <v>1</v>
      </c>
      <c r="AA868" s="74">
        <v>18</v>
      </c>
      <c r="AB868" s="74">
        <v>30</v>
      </c>
      <c r="AC868" s="74">
        <v>5.74</v>
      </c>
      <c r="AD868" s="74">
        <v>14.41</v>
      </c>
      <c r="AE868" s="74">
        <v>21.45</v>
      </c>
      <c r="AF868" s="74">
        <v>3592</v>
      </c>
      <c r="AG868" s="74">
        <v>36883</v>
      </c>
      <c r="AH868" s="74">
        <v>12880</v>
      </c>
      <c r="AI868" s="74">
        <v>41273</v>
      </c>
      <c r="AJ868" s="74">
        <v>33187</v>
      </c>
      <c r="AK868" s="74"/>
      <c r="AL868" s="74"/>
      <c r="AM868" s="6">
        <f t="shared" si="157"/>
        <v>68510</v>
      </c>
      <c r="AN868" s="4">
        <f t="shared" si="156"/>
        <v>4</v>
      </c>
    </row>
    <row r="869" spans="1:40" x14ac:dyDescent="0.2">
      <c r="A869" s="12" t="str">
        <f t="shared" si="158"/>
        <v>2015-16APRILRX9</v>
      </c>
      <c r="B869" s="12">
        <f>VLOOKUP(G869,'Selection Sheet'!$C$17:$E$33, 3, 0)</f>
        <v>3</v>
      </c>
      <c r="C869" s="12" t="s">
        <v>237</v>
      </c>
      <c r="D869" s="12" t="s">
        <v>103</v>
      </c>
      <c r="E869" s="12" t="s">
        <v>138</v>
      </c>
      <c r="F869" s="12" t="s">
        <v>25</v>
      </c>
      <c r="G869" s="12" t="s">
        <v>24</v>
      </c>
      <c r="H869" s="12" t="s">
        <v>23</v>
      </c>
      <c r="I869" s="168" t="s">
        <v>106</v>
      </c>
      <c r="J869" s="168" t="s">
        <v>106</v>
      </c>
      <c r="K869" s="168">
        <v>828</v>
      </c>
      <c r="L869" s="168">
        <v>1102</v>
      </c>
      <c r="M869" s="168">
        <v>13.283329999999999</v>
      </c>
      <c r="N869" s="168">
        <v>15114</v>
      </c>
      <c r="O869" s="74">
        <v>20240</v>
      </c>
      <c r="P869" s="74">
        <v>20034</v>
      </c>
      <c r="Q869" s="74">
        <v>21299</v>
      </c>
      <c r="R869" s="74">
        <v>66</v>
      </c>
      <c r="S869" s="74">
        <v>64991</v>
      </c>
      <c r="T869" s="74">
        <v>302</v>
      </c>
      <c r="U869" s="74">
        <v>7553</v>
      </c>
      <c r="V869" s="74">
        <v>668</v>
      </c>
      <c r="W869" s="74">
        <v>14108</v>
      </c>
      <c r="X869" s="74">
        <v>294</v>
      </c>
      <c r="Y869" s="74">
        <v>64991</v>
      </c>
      <c r="Z869" s="74">
        <v>2</v>
      </c>
      <c r="AA869" s="74">
        <v>4</v>
      </c>
      <c r="AB869" s="74">
        <v>33</v>
      </c>
      <c r="AC869" s="74">
        <v>8.1199999999999992</v>
      </c>
      <c r="AD869" s="74">
        <v>15.78</v>
      </c>
      <c r="AE869" s="74">
        <v>24.44</v>
      </c>
      <c r="AF869" s="74">
        <v>7553</v>
      </c>
      <c r="AG869" s="74">
        <v>55420</v>
      </c>
      <c r="AH869" s="74">
        <v>16157</v>
      </c>
      <c r="AI869" s="74">
        <v>47867</v>
      </c>
      <c r="AJ869" s="74">
        <v>36055</v>
      </c>
      <c r="AK869" s="74"/>
      <c r="AL869" s="74"/>
      <c r="AM869" s="6">
        <f t="shared" si="157"/>
        <v>64991</v>
      </c>
      <c r="AN869" s="4">
        <f t="shared" si="156"/>
        <v>4</v>
      </c>
    </row>
    <row r="870" spans="1:40" x14ac:dyDescent="0.2">
      <c r="A870" s="12" t="str">
        <f t="shared" si="158"/>
        <v>2015-16APRILRYA</v>
      </c>
      <c r="B870" s="12">
        <f>VLOOKUP(G870,'Selection Sheet'!$C$17:$E$33, 3, 0)</f>
        <v>3</v>
      </c>
      <c r="C870" s="12" t="s">
        <v>237</v>
      </c>
      <c r="D870" s="12" t="s">
        <v>103</v>
      </c>
      <c r="E870" s="12" t="s">
        <v>138</v>
      </c>
      <c r="F870" s="12" t="s">
        <v>25</v>
      </c>
      <c r="G870" s="12" t="s">
        <v>52</v>
      </c>
      <c r="H870" s="12" t="s">
        <v>51</v>
      </c>
      <c r="I870" s="168" t="s">
        <v>106</v>
      </c>
      <c r="J870" s="168" t="s">
        <v>106</v>
      </c>
      <c r="K870" s="168">
        <v>1513</v>
      </c>
      <c r="L870" s="168">
        <v>1864</v>
      </c>
      <c r="M870" s="168">
        <v>11.02</v>
      </c>
      <c r="N870" s="168">
        <v>23060</v>
      </c>
      <c r="O870" s="74">
        <v>30019</v>
      </c>
      <c r="P870" s="74">
        <v>31129</v>
      </c>
      <c r="Q870" s="74">
        <v>31883</v>
      </c>
      <c r="R870" s="74">
        <v>360</v>
      </c>
      <c r="S870" s="74">
        <v>97015</v>
      </c>
      <c r="T870" s="74">
        <v>324</v>
      </c>
      <c r="U870" s="74">
        <v>3000</v>
      </c>
      <c r="V870" s="74">
        <v>1216</v>
      </c>
      <c r="W870" s="74">
        <v>21103</v>
      </c>
      <c r="X870" s="74">
        <v>0</v>
      </c>
      <c r="Y870" s="74">
        <v>97015</v>
      </c>
      <c r="Z870" s="74">
        <v>1</v>
      </c>
      <c r="AA870" s="74">
        <v>3</v>
      </c>
      <c r="AB870" s="74">
        <v>29</v>
      </c>
      <c r="AC870" s="74">
        <v>5.85</v>
      </c>
      <c r="AD870" s="74">
        <v>15.28</v>
      </c>
      <c r="AE870" s="74">
        <v>23.13</v>
      </c>
      <c r="AF870" s="74">
        <v>3000</v>
      </c>
      <c r="AG870" s="74">
        <v>59992</v>
      </c>
      <c r="AH870" s="74">
        <v>24456</v>
      </c>
      <c r="AI870" s="74">
        <v>64957</v>
      </c>
      <c r="AJ870" s="74">
        <v>44888</v>
      </c>
      <c r="AK870" s="74"/>
      <c r="AL870" s="74"/>
      <c r="AM870" s="6">
        <f t="shared" si="157"/>
        <v>0</v>
      </c>
      <c r="AN870" s="4">
        <f t="shared" si="156"/>
        <v>4</v>
      </c>
    </row>
    <row r="871" spans="1:40" x14ac:dyDescent="0.2">
      <c r="A871" s="12" t="str">
        <f t="shared" si="158"/>
        <v>2015-16APRILRYC</v>
      </c>
      <c r="B871" s="12">
        <f>VLOOKUP(G871,'Selection Sheet'!$C$17:$E$33, 3, 0)</f>
        <v>3</v>
      </c>
      <c r="C871" s="12" t="s">
        <v>237</v>
      </c>
      <c r="D871" s="12" t="s">
        <v>103</v>
      </c>
      <c r="E871" s="12" t="s">
        <v>138</v>
      </c>
      <c r="F871" s="12" t="s">
        <v>25</v>
      </c>
      <c r="G871" s="12" t="s">
        <v>27</v>
      </c>
      <c r="H871" s="12" t="s">
        <v>26</v>
      </c>
      <c r="I871" s="168" t="s">
        <v>106</v>
      </c>
      <c r="J871" s="168" t="s">
        <v>106</v>
      </c>
      <c r="K871" s="168">
        <v>1039</v>
      </c>
      <c r="L871" s="168">
        <v>1303</v>
      </c>
      <c r="M871" s="168">
        <v>13.5</v>
      </c>
      <c r="N871" s="168">
        <v>16752</v>
      </c>
      <c r="O871" s="74">
        <v>23463</v>
      </c>
      <c r="P871" s="74">
        <v>23597</v>
      </c>
      <c r="Q871" s="74">
        <v>24699</v>
      </c>
      <c r="R871" s="74">
        <v>119</v>
      </c>
      <c r="S871" s="74">
        <v>54599</v>
      </c>
      <c r="T871" s="74">
        <v>220</v>
      </c>
      <c r="U871" s="74">
        <v>2317</v>
      </c>
      <c r="V871" s="74">
        <v>964</v>
      </c>
      <c r="W871" s="74">
        <v>17794</v>
      </c>
      <c r="X871" s="74">
        <v>207</v>
      </c>
      <c r="Y871" s="74">
        <v>54599</v>
      </c>
      <c r="Z871" s="74">
        <v>1</v>
      </c>
      <c r="AA871" s="74">
        <v>3</v>
      </c>
      <c r="AB871" s="74">
        <v>6</v>
      </c>
      <c r="AC871" s="74">
        <v>6.37</v>
      </c>
      <c r="AD871" s="74">
        <v>19.02</v>
      </c>
      <c r="AE871" s="74">
        <v>28.43</v>
      </c>
      <c r="AF871" s="74">
        <v>2317</v>
      </c>
      <c r="AG871" s="74">
        <v>46614</v>
      </c>
      <c r="AH871" s="74">
        <v>22565</v>
      </c>
      <c r="AI871" s="74">
        <v>55072</v>
      </c>
      <c r="AJ871" s="74">
        <v>38932</v>
      </c>
      <c r="AK871" s="74"/>
      <c r="AL871" s="74"/>
      <c r="AM871" s="6">
        <f t="shared" si="157"/>
        <v>54599</v>
      </c>
      <c r="AN871" s="4">
        <f t="shared" si="156"/>
        <v>4</v>
      </c>
    </row>
    <row r="872" spans="1:40" x14ac:dyDescent="0.2">
      <c r="A872" s="12" t="str">
        <f t="shared" si="158"/>
        <v>2015-16APRILRYD</v>
      </c>
      <c r="B872" s="12">
        <f>VLOOKUP(G872,'Selection Sheet'!$C$17:$E$33, 3, 0)</f>
        <v>2</v>
      </c>
      <c r="C872" s="12" t="s">
        <v>237</v>
      </c>
      <c r="D872" s="12" t="s">
        <v>103</v>
      </c>
      <c r="E872" s="12" t="s">
        <v>135</v>
      </c>
      <c r="F872" s="12" t="s">
        <v>36</v>
      </c>
      <c r="G872" s="12" t="s">
        <v>48</v>
      </c>
      <c r="H872" s="12" t="s">
        <v>47</v>
      </c>
      <c r="I872" s="168" t="s">
        <v>106</v>
      </c>
      <c r="J872" s="168" t="s">
        <v>106</v>
      </c>
      <c r="K872" s="168">
        <v>904</v>
      </c>
      <c r="L872" s="168">
        <v>1187</v>
      </c>
      <c r="M872" s="168">
        <v>13.93</v>
      </c>
      <c r="N872" s="168">
        <v>15830</v>
      </c>
      <c r="O872" s="74">
        <v>21178</v>
      </c>
      <c r="P872" s="74">
        <v>21557</v>
      </c>
      <c r="Q872" s="74">
        <v>22365</v>
      </c>
      <c r="R872" s="74">
        <v>215</v>
      </c>
      <c r="S872" s="74">
        <v>48795</v>
      </c>
      <c r="T872" s="74">
        <v>502</v>
      </c>
      <c r="U872" s="74">
        <v>6032</v>
      </c>
      <c r="V872" s="74">
        <v>860</v>
      </c>
      <c r="W872" s="74">
        <v>19767</v>
      </c>
      <c r="X872" s="74">
        <v>0</v>
      </c>
      <c r="Y872" s="74">
        <v>48795</v>
      </c>
      <c r="Z872" s="74">
        <v>3</v>
      </c>
      <c r="AA872" s="74">
        <v>14</v>
      </c>
      <c r="AB872" s="74">
        <v>47</v>
      </c>
      <c r="AC872" s="74">
        <v>5.72</v>
      </c>
      <c r="AD872" s="74">
        <v>17.88</v>
      </c>
      <c r="AE872" s="74">
        <v>26.53</v>
      </c>
      <c r="AF872" s="74">
        <v>6032</v>
      </c>
      <c r="AG872" s="74">
        <v>58347</v>
      </c>
      <c r="AH872" s="74">
        <v>22378</v>
      </c>
      <c r="AI872" s="74">
        <v>52315</v>
      </c>
      <c r="AJ872" s="74">
        <v>31141</v>
      </c>
      <c r="AK872" s="74"/>
      <c r="AL872" s="74"/>
      <c r="AM872" s="6">
        <f t="shared" si="157"/>
        <v>0</v>
      </c>
      <c r="AN872" s="4">
        <f t="shared" si="156"/>
        <v>4</v>
      </c>
    </row>
    <row r="873" spans="1:40" x14ac:dyDescent="0.2">
      <c r="A873" s="12" t="str">
        <f t="shared" si="158"/>
        <v>2015-16APRILRYE</v>
      </c>
      <c r="B873" s="12">
        <f>VLOOKUP(G873,'Selection Sheet'!$C$17:$E$33, 3, 0)</f>
        <v>2</v>
      </c>
      <c r="C873" s="12" t="s">
        <v>237</v>
      </c>
      <c r="D873" s="12" t="s">
        <v>103</v>
      </c>
      <c r="E873" s="12" t="s">
        <v>135</v>
      </c>
      <c r="F873" s="12" t="s">
        <v>36</v>
      </c>
      <c r="G873" s="12" t="s">
        <v>46</v>
      </c>
      <c r="H873" s="12" t="s">
        <v>45</v>
      </c>
      <c r="I873" s="168" t="s">
        <v>106</v>
      </c>
      <c r="J873" s="168" t="s">
        <v>106</v>
      </c>
      <c r="K873" s="168">
        <v>831</v>
      </c>
      <c r="L873" s="168">
        <v>1081</v>
      </c>
      <c r="M873" s="168">
        <v>13.48</v>
      </c>
      <c r="N873" s="168">
        <v>10006</v>
      </c>
      <c r="O873" s="74">
        <v>13043</v>
      </c>
      <c r="P873" s="74">
        <v>13383</v>
      </c>
      <c r="Q873" s="74">
        <v>13980</v>
      </c>
      <c r="R873" s="74">
        <v>335</v>
      </c>
      <c r="S873" s="74">
        <v>40601</v>
      </c>
      <c r="T873" s="74">
        <v>290</v>
      </c>
      <c r="U873" s="74">
        <v>2275</v>
      </c>
      <c r="V873" s="74">
        <v>760</v>
      </c>
      <c r="W873" s="74">
        <v>14533</v>
      </c>
      <c r="X873" s="74">
        <v>885</v>
      </c>
      <c r="Y873" s="74">
        <v>40601</v>
      </c>
      <c r="Z873" s="74">
        <v>3</v>
      </c>
      <c r="AA873" s="74">
        <v>5</v>
      </c>
      <c r="AB873" s="74">
        <v>68</v>
      </c>
      <c r="AC873" s="74">
        <v>5.77</v>
      </c>
      <c r="AD873" s="74">
        <v>18.100000000000001</v>
      </c>
      <c r="AE873" s="74">
        <v>29.45</v>
      </c>
      <c r="AF873" s="74">
        <v>2275</v>
      </c>
      <c r="AG873" s="74">
        <v>37257</v>
      </c>
      <c r="AH873" s="74">
        <v>14914</v>
      </c>
      <c r="AI873" s="74">
        <v>35197</v>
      </c>
      <c r="AJ873" s="74">
        <v>20396</v>
      </c>
      <c r="AK873" s="74"/>
      <c r="AL873" s="74"/>
      <c r="AM873" s="6">
        <f t="shared" si="157"/>
        <v>40601</v>
      </c>
      <c r="AN873" s="4">
        <f t="shared" si="156"/>
        <v>4</v>
      </c>
    </row>
    <row r="874" spans="1:40" x14ac:dyDescent="0.2">
      <c r="A874" s="12" t="str">
        <f t="shared" si="158"/>
        <v>2015-16APRILRYF</v>
      </c>
      <c r="B874" s="12">
        <f>VLOOKUP(G874,'Selection Sheet'!$C$17:$E$33, 3, 0)</f>
        <v>2</v>
      </c>
      <c r="C874" s="12" t="s">
        <v>237</v>
      </c>
      <c r="D874" s="12" t="s">
        <v>103</v>
      </c>
      <c r="E874" s="12" t="s">
        <v>135</v>
      </c>
      <c r="F874" s="12" t="s">
        <v>36</v>
      </c>
      <c r="G874" s="12" t="s">
        <v>50</v>
      </c>
      <c r="H874" s="12" t="s">
        <v>49</v>
      </c>
      <c r="I874" s="168" t="s">
        <v>106</v>
      </c>
      <c r="J874" s="168" t="s">
        <v>106</v>
      </c>
      <c r="K874" s="168">
        <v>1045</v>
      </c>
      <c r="L874" s="168">
        <v>1322</v>
      </c>
      <c r="M874" s="168">
        <v>13</v>
      </c>
      <c r="N874" s="168">
        <v>15834</v>
      </c>
      <c r="O874" s="74">
        <v>23184</v>
      </c>
      <c r="P874" s="74">
        <v>22678</v>
      </c>
      <c r="Q874" s="74">
        <v>24475</v>
      </c>
      <c r="R874" s="74">
        <v>531</v>
      </c>
      <c r="S874" s="74">
        <v>71811</v>
      </c>
      <c r="T874" s="74">
        <v>857</v>
      </c>
      <c r="U874" s="74">
        <v>6136</v>
      </c>
      <c r="V874" s="74">
        <v>1322</v>
      </c>
      <c r="W874" s="74">
        <v>22470</v>
      </c>
      <c r="X874" s="74">
        <v>0</v>
      </c>
      <c r="Y874" s="74">
        <v>71811</v>
      </c>
      <c r="Z874" s="74">
        <v>2</v>
      </c>
      <c r="AA874" s="74">
        <v>15</v>
      </c>
      <c r="AB874" s="74">
        <v>54</v>
      </c>
      <c r="AC874" s="74">
        <v>6.8</v>
      </c>
      <c r="AD874" s="74">
        <v>22.2</v>
      </c>
      <c r="AE874" s="74">
        <v>33.6</v>
      </c>
      <c r="AF874" s="74">
        <v>6136</v>
      </c>
      <c r="AG874" s="74">
        <v>47498</v>
      </c>
      <c r="AH874" s="74">
        <v>21947</v>
      </c>
      <c r="AI874" s="74">
        <v>42131</v>
      </c>
      <c r="AJ874" s="74">
        <v>30913</v>
      </c>
      <c r="AK874" s="74"/>
      <c r="AL874" s="74"/>
      <c r="AM874" s="6">
        <f t="shared" si="157"/>
        <v>0</v>
      </c>
      <c r="AN874" s="4">
        <f t="shared" si="156"/>
        <v>4</v>
      </c>
    </row>
    <row r="875" spans="1:40" x14ac:dyDescent="0.2">
      <c r="A875" s="12" t="str">
        <f t="shared" si="158"/>
        <v>2015-16AUGUSTR1F</v>
      </c>
      <c r="B875" s="12">
        <f>VLOOKUP(G875,'Selection Sheet'!$C$17:$E$33, 3, 0)</f>
        <v>2</v>
      </c>
      <c r="C875" s="12" t="s">
        <v>237</v>
      </c>
      <c r="D875" s="12" t="s">
        <v>127</v>
      </c>
      <c r="E875" s="12" t="s">
        <v>135</v>
      </c>
      <c r="F875" s="12" t="s">
        <v>36</v>
      </c>
      <c r="G875" s="12" t="s">
        <v>35</v>
      </c>
      <c r="H875" s="12" t="s">
        <v>34</v>
      </c>
      <c r="I875" s="168" t="s">
        <v>106</v>
      </c>
      <c r="J875" s="168" t="s">
        <v>106</v>
      </c>
      <c r="K875" s="168">
        <v>35</v>
      </c>
      <c r="L875" s="168">
        <v>51</v>
      </c>
      <c r="M875" s="168">
        <v>10.45</v>
      </c>
      <c r="N875" s="168">
        <v>423</v>
      </c>
      <c r="O875" s="4">
        <v>618</v>
      </c>
      <c r="P875" s="4">
        <v>607</v>
      </c>
      <c r="Q875" s="4">
        <v>641</v>
      </c>
      <c r="R875" s="4">
        <v>33</v>
      </c>
      <c r="S875" s="4">
        <v>2292</v>
      </c>
      <c r="T875" s="4">
        <v>11</v>
      </c>
      <c r="U875" s="4">
        <v>244</v>
      </c>
      <c r="V875" s="4">
        <v>14</v>
      </c>
      <c r="W875" s="4">
        <v>526</v>
      </c>
      <c r="X875" s="4">
        <v>17</v>
      </c>
      <c r="Y875" s="4">
        <v>2292</v>
      </c>
      <c r="Z875" s="4">
        <v>1</v>
      </c>
      <c r="AA875" s="4">
        <v>1</v>
      </c>
      <c r="AB875" s="4">
        <v>10</v>
      </c>
      <c r="AC875" s="4">
        <v>5.17</v>
      </c>
      <c r="AD875" s="4">
        <v>16.48</v>
      </c>
      <c r="AE875" s="4">
        <v>19.62</v>
      </c>
      <c r="AF875" s="4">
        <v>244</v>
      </c>
      <c r="AG875" s="4">
        <v>2000</v>
      </c>
      <c r="AH875" s="4">
        <v>867</v>
      </c>
      <c r="AI875" s="4">
        <v>1756</v>
      </c>
      <c r="AJ875" s="4">
        <v>1224</v>
      </c>
      <c r="AK875" s="4"/>
      <c r="AM875" s="6">
        <f t="shared" si="157"/>
        <v>2292</v>
      </c>
      <c r="AN875" s="4">
        <f t="shared" si="156"/>
        <v>8</v>
      </c>
    </row>
    <row r="876" spans="1:40" x14ac:dyDescent="0.2">
      <c r="A876" s="12" t="str">
        <f t="shared" si="158"/>
        <v>2015-16AUGUSTRRU</v>
      </c>
      <c r="B876" s="12">
        <f>VLOOKUP(G876,'Selection Sheet'!$C$17:$E$33, 3, 0)</f>
        <v>4</v>
      </c>
      <c r="C876" s="12" t="s">
        <v>237</v>
      </c>
      <c r="D876" s="12" t="s">
        <v>127</v>
      </c>
      <c r="E876" s="12" t="s">
        <v>136</v>
      </c>
      <c r="F876" s="12" t="s">
        <v>39</v>
      </c>
      <c r="G876" s="12" t="s">
        <v>38</v>
      </c>
      <c r="H876" s="12" t="s">
        <v>37</v>
      </c>
      <c r="I876" s="168" t="s">
        <v>106</v>
      </c>
      <c r="J876" s="168" t="s">
        <v>106</v>
      </c>
      <c r="K876" s="168">
        <v>805</v>
      </c>
      <c r="L876" s="168">
        <v>1195</v>
      </c>
      <c r="M876" s="168">
        <v>14.7</v>
      </c>
      <c r="N876" s="168">
        <v>25622</v>
      </c>
      <c r="O876" s="4">
        <v>38918</v>
      </c>
      <c r="P876" s="4">
        <v>37473</v>
      </c>
      <c r="Q876" s="4">
        <v>39845</v>
      </c>
      <c r="R876" s="4">
        <v>226</v>
      </c>
      <c r="S876" s="4">
        <v>126345</v>
      </c>
      <c r="T876" s="4">
        <v>312</v>
      </c>
      <c r="U876" s="4">
        <v>12405</v>
      </c>
      <c r="V876" s="4">
        <v>1378</v>
      </c>
      <c r="W876" s="4">
        <v>16043</v>
      </c>
      <c r="X876" s="4">
        <v>2036</v>
      </c>
      <c r="Y876" s="4">
        <v>126345</v>
      </c>
      <c r="Z876" s="4">
        <v>0</v>
      </c>
      <c r="AA876" s="4">
        <v>2</v>
      </c>
      <c r="AB876" s="4">
        <v>49</v>
      </c>
      <c r="AC876" s="4">
        <v>6.8</v>
      </c>
      <c r="AD876" s="4">
        <v>18.100000000000001</v>
      </c>
      <c r="AE876" s="4">
        <v>31.6</v>
      </c>
      <c r="AF876" s="4">
        <v>12405</v>
      </c>
      <c r="AG876" s="4">
        <v>97511</v>
      </c>
      <c r="AH876" s="4">
        <v>29876</v>
      </c>
      <c r="AI876" s="4">
        <v>85106</v>
      </c>
      <c r="AJ876" s="4">
        <v>62753</v>
      </c>
      <c r="AK876" s="4"/>
      <c r="AM876" s="6">
        <f t="shared" si="157"/>
        <v>126345</v>
      </c>
      <c r="AN876" s="4">
        <f t="shared" si="156"/>
        <v>8</v>
      </c>
    </row>
    <row r="877" spans="1:40" x14ac:dyDescent="0.2">
      <c r="A877" s="12" t="str">
        <f t="shared" si="158"/>
        <v>2015-16AUGUSTRX6</v>
      </c>
      <c r="B877" s="12">
        <f>VLOOKUP(G877,'Selection Sheet'!$C$17:$E$33, 3, 0)</f>
        <v>1</v>
      </c>
      <c r="C877" s="12" t="s">
        <v>237</v>
      </c>
      <c r="D877" s="12" t="s">
        <v>127</v>
      </c>
      <c r="E877" s="12" t="s">
        <v>137</v>
      </c>
      <c r="F877" s="12" t="s">
        <v>42</v>
      </c>
      <c r="G877" s="12" t="s">
        <v>41</v>
      </c>
      <c r="H877" s="12" t="s">
        <v>40</v>
      </c>
      <c r="I877" s="168" t="s">
        <v>106</v>
      </c>
      <c r="J877" s="168" t="s">
        <v>106</v>
      </c>
      <c r="K877" s="168">
        <v>642</v>
      </c>
      <c r="L877" s="168">
        <v>887</v>
      </c>
      <c r="M877" s="168">
        <v>14.08</v>
      </c>
      <c r="N877" s="168">
        <v>10192</v>
      </c>
      <c r="O877" s="4">
        <v>14390</v>
      </c>
      <c r="P877" s="4">
        <v>14007</v>
      </c>
      <c r="Q877" s="4">
        <v>14930</v>
      </c>
      <c r="R877" s="4">
        <v>786</v>
      </c>
      <c r="S877" s="4">
        <v>42542</v>
      </c>
      <c r="T877" s="4">
        <v>208</v>
      </c>
      <c r="U877" s="4">
        <v>1538</v>
      </c>
      <c r="V877" s="4">
        <v>258</v>
      </c>
      <c r="W877" s="4">
        <v>5134</v>
      </c>
      <c r="X877" s="4">
        <v>68</v>
      </c>
      <c r="Y877" s="4">
        <v>42542</v>
      </c>
      <c r="Z877" s="4">
        <v>1</v>
      </c>
      <c r="AA877" s="4">
        <v>48</v>
      </c>
      <c r="AB877" s="4">
        <v>117</v>
      </c>
      <c r="AC877" s="4">
        <v>6.92</v>
      </c>
      <c r="AD877" s="4">
        <v>22.82</v>
      </c>
      <c r="AE877" s="4">
        <v>38.299999999999997</v>
      </c>
      <c r="AF877" s="4">
        <v>1538</v>
      </c>
      <c r="AG877" s="4">
        <v>19597</v>
      </c>
      <c r="AH877" s="4">
        <v>7832</v>
      </c>
      <c r="AI877" s="4">
        <v>24650</v>
      </c>
      <c r="AJ877" s="4">
        <v>20243</v>
      </c>
      <c r="AK877" s="4"/>
      <c r="AM877" s="6">
        <f t="shared" si="157"/>
        <v>42542</v>
      </c>
      <c r="AN877" s="4">
        <f t="shared" si="156"/>
        <v>8</v>
      </c>
    </row>
    <row r="878" spans="1:40" x14ac:dyDescent="0.2">
      <c r="A878" s="12" t="str">
        <f t="shared" si="158"/>
        <v>2015-16AUGUSTRX7</v>
      </c>
      <c r="B878" s="12">
        <f>VLOOKUP(G878,'Selection Sheet'!$C$17:$E$33, 3, 0)</f>
        <v>1</v>
      </c>
      <c r="C878" s="12" t="s">
        <v>237</v>
      </c>
      <c r="D878" s="12" t="s">
        <v>127</v>
      </c>
      <c r="E878" s="12" t="s">
        <v>137</v>
      </c>
      <c r="F878" s="12" t="s">
        <v>42</v>
      </c>
      <c r="G878" s="12" t="s">
        <v>44</v>
      </c>
      <c r="H878" s="12" t="s">
        <v>43</v>
      </c>
      <c r="I878" s="168" t="s">
        <v>106</v>
      </c>
      <c r="J878" s="168" t="s">
        <v>106</v>
      </c>
      <c r="K878" s="168">
        <v>1781</v>
      </c>
      <c r="L878" s="168">
        <v>2291</v>
      </c>
      <c r="M878" s="168">
        <v>12.73</v>
      </c>
      <c r="N878" s="168">
        <v>26144</v>
      </c>
      <c r="O878" s="4">
        <v>34658</v>
      </c>
      <c r="P878" s="4">
        <v>35082</v>
      </c>
      <c r="Q878" s="4">
        <v>36883</v>
      </c>
      <c r="R878" s="4">
        <v>380</v>
      </c>
      <c r="S878" s="4">
        <v>106842</v>
      </c>
      <c r="T878" s="4">
        <v>389</v>
      </c>
      <c r="U878" s="4">
        <v>7827</v>
      </c>
      <c r="V878" s="4">
        <v>930</v>
      </c>
      <c r="W878" s="4">
        <v>17123</v>
      </c>
      <c r="X878" s="4">
        <v>652</v>
      </c>
      <c r="Y878" s="4">
        <v>106842</v>
      </c>
      <c r="Z878" s="4">
        <v>1</v>
      </c>
      <c r="AA878" s="4">
        <v>3</v>
      </c>
      <c r="AB878" s="4">
        <v>30</v>
      </c>
      <c r="AC878" s="4">
        <v>6.13</v>
      </c>
      <c r="AD878" s="4">
        <v>18.78</v>
      </c>
      <c r="AE878" s="4">
        <v>32.93</v>
      </c>
      <c r="AF878" s="4">
        <v>7827</v>
      </c>
      <c r="AG878" s="4">
        <v>72365</v>
      </c>
      <c r="AH878" s="4">
        <v>22607</v>
      </c>
      <c r="AI878" s="4">
        <v>71850</v>
      </c>
      <c r="AJ878" s="4">
        <v>56504</v>
      </c>
      <c r="AK878" s="4"/>
      <c r="AM878" s="6">
        <f t="shared" si="157"/>
        <v>106842</v>
      </c>
      <c r="AN878" s="4">
        <f t="shared" si="156"/>
        <v>8</v>
      </c>
    </row>
    <row r="879" spans="1:40" x14ac:dyDescent="0.2">
      <c r="A879" s="12" t="str">
        <f t="shared" si="158"/>
        <v>2015-16AUGUSTRX8</v>
      </c>
      <c r="B879" s="12">
        <f>VLOOKUP(G879,'Selection Sheet'!$C$17:$E$33, 3, 0)</f>
        <v>1</v>
      </c>
      <c r="C879" s="12" t="s">
        <v>237</v>
      </c>
      <c r="D879" s="12" t="s">
        <v>127</v>
      </c>
      <c r="E879" s="12" t="s">
        <v>137</v>
      </c>
      <c r="F879" s="12" t="s">
        <v>42</v>
      </c>
      <c r="G879" s="12" t="s">
        <v>54</v>
      </c>
      <c r="H879" s="12" t="s">
        <v>53</v>
      </c>
      <c r="I879" s="168" t="s">
        <v>106</v>
      </c>
      <c r="J879" s="168" t="s">
        <v>106</v>
      </c>
      <c r="K879" s="168">
        <v>1132</v>
      </c>
      <c r="L879" s="168">
        <v>1647</v>
      </c>
      <c r="M879" s="168">
        <v>15.39</v>
      </c>
      <c r="N879" s="168">
        <v>16697</v>
      </c>
      <c r="O879" s="4">
        <v>23844</v>
      </c>
      <c r="P879" s="4">
        <v>24095</v>
      </c>
      <c r="Q879" s="4">
        <v>25356</v>
      </c>
      <c r="R879" s="4">
        <v>517</v>
      </c>
      <c r="S879" s="4">
        <v>76289</v>
      </c>
      <c r="T879" s="4">
        <v>70</v>
      </c>
      <c r="U879" s="4">
        <v>3224</v>
      </c>
      <c r="V879" s="4">
        <v>368</v>
      </c>
      <c r="W879" s="4">
        <v>12029</v>
      </c>
      <c r="X879" s="4">
        <v>1387</v>
      </c>
      <c r="Y879" s="4">
        <v>76289</v>
      </c>
      <c r="Z879" s="4">
        <v>1</v>
      </c>
      <c r="AA879" s="4">
        <v>19</v>
      </c>
      <c r="AB879" s="4">
        <v>57</v>
      </c>
      <c r="AC879" s="4">
        <v>5.89</v>
      </c>
      <c r="AD879" s="4">
        <v>15.48</v>
      </c>
      <c r="AE879" s="4">
        <v>23.65</v>
      </c>
      <c r="AF879" s="4">
        <v>3224</v>
      </c>
      <c r="AG879" s="4">
        <v>39139</v>
      </c>
      <c r="AH879" s="4">
        <v>14362</v>
      </c>
      <c r="AI879" s="4">
        <v>43633</v>
      </c>
      <c r="AJ879" s="4">
        <v>36107</v>
      </c>
      <c r="AK879" s="4"/>
      <c r="AM879" s="6">
        <f t="shared" si="157"/>
        <v>76289</v>
      </c>
      <c r="AN879" s="4">
        <f t="shared" si="156"/>
        <v>8</v>
      </c>
    </row>
    <row r="880" spans="1:40" x14ac:dyDescent="0.2">
      <c r="A880" s="12" t="str">
        <f t="shared" si="158"/>
        <v>2015-16AUGUSTRX9</v>
      </c>
      <c r="B880" s="12">
        <f>VLOOKUP(G880,'Selection Sheet'!$C$17:$E$33, 3, 0)</f>
        <v>3</v>
      </c>
      <c r="C880" s="12" t="s">
        <v>237</v>
      </c>
      <c r="D880" s="12" t="s">
        <v>127</v>
      </c>
      <c r="E880" s="12" t="s">
        <v>138</v>
      </c>
      <c r="F880" s="12" t="s">
        <v>25</v>
      </c>
      <c r="G880" s="12" t="s">
        <v>24</v>
      </c>
      <c r="H880" s="12" t="s">
        <v>23</v>
      </c>
      <c r="I880" s="168" t="s">
        <v>106</v>
      </c>
      <c r="J880" s="168" t="s">
        <v>106</v>
      </c>
      <c r="K880" s="168">
        <v>744</v>
      </c>
      <c r="L880" s="168">
        <v>1046</v>
      </c>
      <c r="M880" s="168">
        <v>15.283329999999999</v>
      </c>
      <c r="N880" s="168">
        <v>14185</v>
      </c>
      <c r="O880" s="4">
        <v>21689</v>
      </c>
      <c r="P880" s="4">
        <v>20169</v>
      </c>
      <c r="Q880" s="4">
        <v>22672</v>
      </c>
      <c r="R880" s="4">
        <v>440</v>
      </c>
      <c r="S880" s="4">
        <v>71099</v>
      </c>
      <c r="T880" s="4">
        <v>281</v>
      </c>
      <c r="U880" s="4">
        <v>9123</v>
      </c>
      <c r="V880" s="4">
        <v>718</v>
      </c>
      <c r="W880" s="4">
        <v>14334</v>
      </c>
      <c r="X880" s="4">
        <v>151</v>
      </c>
      <c r="Y880" s="4">
        <v>71099</v>
      </c>
      <c r="Z880" s="4">
        <v>2</v>
      </c>
      <c r="AA880" s="4">
        <v>19</v>
      </c>
      <c r="AB880" s="4">
        <v>64</v>
      </c>
      <c r="AC880" s="4">
        <v>9.86</v>
      </c>
      <c r="AD880" s="4">
        <v>20.27</v>
      </c>
      <c r="AE880" s="4">
        <v>33.619999999999997</v>
      </c>
      <c r="AF880" s="4">
        <v>9123</v>
      </c>
      <c r="AG880" s="4">
        <v>57613</v>
      </c>
      <c r="AH880" s="4">
        <v>16657</v>
      </c>
      <c r="AI880" s="4">
        <v>48490</v>
      </c>
      <c r="AJ880" s="4">
        <v>36004</v>
      </c>
      <c r="AK880" s="4"/>
      <c r="AM880" s="6">
        <f t="shared" si="157"/>
        <v>71099</v>
      </c>
      <c r="AN880" s="4">
        <f t="shared" si="156"/>
        <v>8</v>
      </c>
    </row>
    <row r="881" spans="1:40" x14ac:dyDescent="0.2">
      <c r="A881" s="12" t="str">
        <f t="shared" si="158"/>
        <v>2015-16AUGUSTRYA</v>
      </c>
      <c r="B881" s="12">
        <f>VLOOKUP(G881,'Selection Sheet'!$C$17:$E$33, 3, 0)</f>
        <v>3</v>
      </c>
      <c r="C881" s="12" t="s">
        <v>237</v>
      </c>
      <c r="D881" s="12" t="s">
        <v>127</v>
      </c>
      <c r="E881" s="12" t="s">
        <v>138</v>
      </c>
      <c r="F881" s="12" t="s">
        <v>25</v>
      </c>
      <c r="G881" s="12" t="s">
        <v>52</v>
      </c>
      <c r="H881" s="12" t="s">
        <v>51</v>
      </c>
      <c r="I881" s="168" t="s">
        <v>106</v>
      </c>
      <c r="J881" s="168" t="s">
        <v>106</v>
      </c>
      <c r="K881" s="168">
        <v>1437</v>
      </c>
      <c r="L881" s="168">
        <v>1782</v>
      </c>
      <c r="M881" s="168">
        <v>11.77</v>
      </c>
      <c r="N881" s="168">
        <v>24102</v>
      </c>
      <c r="O881" s="4">
        <v>31639</v>
      </c>
      <c r="P881" s="4">
        <v>32544</v>
      </c>
      <c r="Q881" s="4">
        <v>33421</v>
      </c>
      <c r="R881" s="4">
        <v>883</v>
      </c>
      <c r="S881" s="4">
        <v>97048</v>
      </c>
      <c r="T881" s="4">
        <v>421</v>
      </c>
      <c r="U881" s="4">
        <v>3089</v>
      </c>
      <c r="V881" s="4">
        <v>1453</v>
      </c>
      <c r="W881" s="4">
        <v>22178</v>
      </c>
      <c r="X881" s="4">
        <v>0</v>
      </c>
      <c r="Y881" s="4">
        <v>97048</v>
      </c>
      <c r="Z881" s="4">
        <v>1</v>
      </c>
      <c r="AA881" s="4">
        <v>4</v>
      </c>
      <c r="AB881" s="4">
        <v>36</v>
      </c>
      <c r="AC881" s="4">
        <v>5.93</v>
      </c>
      <c r="AD881" s="4">
        <v>15.7</v>
      </c>
      <c r="AE881" s="4">
        <v>23.55</v>
      </c>
      <c r="AF881" s="4">
        <v>3089</v>
      </c>
      <c r="AG881" s="4">
        <v>62169</v>
      </c>
      <c r="AH881" s="4">
        <v>25755</v>
      </c>
      <c r="AI881" s="4">
        <v>67654</v>
      </c>
      <c r="AJ881" s="4">
        <v>45967</v>
      </c>
      <c r="AK881" s="4"/>
      <c r="AM881" s="6">
        <f t="shared" si="157"/>
        <v>0</v>
      </c>
      <c r="AN881" s="4">
        <f t="shared" si="156"/>
        <v>8</v>
      </c>
    </row>
    <row r="882" spans="1:40" x14ac:dyDescent="0.2">
      <c r="A882" s="12" t="str">
        <f t="shared" si="158"/>
        <v>2015-16AUGUSTRYC</v>
      </c>
      <c r="B882" s="12">
        <f>VLOOKUP(G882,'Selection Sheet'!$C$17:$E$33, 3, 0)</f>
        <v>3</v>
      </c>
      <c r="C882" s="12" t="s">
        <v>237</v>
      </c>
      <c r="D882" s="12" t="s">
        <v>127</v>
      </c>
      <c r="E882" s="12" t="s">
        <v>138</v>
      </c>
      <c r="F882" s="12" t="s">
        <v>25</v>
      </c>
      <c r="G882" s="12" t="s">
        <v>27</v>
      </c>
      <c r="H882" s="12" t="s">
        <v>26</v>
      </c>
      <c r="I882" s="168" t="s">
        <v>106</v>
      </c>
      <c r="J882" s="168" t="s">
        <v>106</v>
      </c>
      <c r="K882" s="168">
        <v>1048</v>
      </c>
      <c r="L882" s="168">
        <v>1430</v>
      </c>
      <c r="M882" s="168">
        <v>14.78</v>
      </c>
      <c r="N882" s="168">
        <v>15681</v>
      </c>
      <c r="O882" s="4">
        <v>25413</v>
      </c>
      <c r="P882" s="4">
        <v>24170</v>
      </c>
      <c r="Q882" s="4">
        <v>26704</v>
      </c>
      <c r="R882" s="4">
        <v>415</v>
      </c>
      <c r="S882" s="4">
        <v>78562</v>
      </c>
      <c r="T882" s="4">
        <v>268</v>
      </c>
      <c r="U882" s="4">
        <v>2835</v>
      </c>
      <c r="V882" s="4">
        <v>1011</v>
      </c>
      <c r="W882" s="4">
        <v>19250</v>
      </c>
      <c r="X882" s="4">
        <v>241</v>
      </c>
      <c r="Y882" s="4">
        <v>78562</v>
      </c>
      <c r="Z882" s="4">
        <v>1</v>
      </c>
      <c r="AA882" s="4">
        <v>6</v>
      </c>
      <c r="AB882" s="4">
        <v>50</v>
      </c>
      <c r="AC882" s="4">
        <v>7.5</v>
      </c>
      <c r="AD882" s="4">
        <v>23.17</v>
      </c>
      <c r="AE882" s="4">
        <v>34.18</v>
      </c>
      <c r="AF882" s="4">
        <v>2835</v>
      </c>
      <c r="AG882" s="4">
        <v>49352</v>
      </c>
      <c r="AH882" s="4">
        <v>23652</v>
      </c>
      <c r="AI882" s="4">
        <v>57837</v>
      </c>
      <c r="AJ882" s="4">
        <v>40996</v>
      </c>
      <c r="AK882" s="4"/>
      <c r="AM882" s="6">
        <f t="shared" si="157"/>
        <v>78562</v>
      </c>
      <c r="AN882" s="4">
        <f t="shared" si="156"/>
        <v>8</v>
      </c>
    </row>
    <row r="883" spans="1:40" x14ac:dyDescent="0.2">
      <c r="A883" s="12" t="str">
        <f t="shared" si="158"/>
        <v>2015-16AUGUSTRYD</v>
      </c>
      <c r="B883" s="12">
        <f>VLOOKUP(G883,'Selection Sheet'!$C$17:$E$33, 3, 0)</f>
        <v>2</v>
      </c>
      <c r="C883" s="12" t="s">
        <v>237</v>
      </c>
      <c r="D883" s="12" t="s">
        <v>127</v>
      </c>
      <c r="E883" s="12" t="s">
        <v>135</v>
      </c>
      <c r="F883" s="12" t="s">
        <v>36</v>
      </c>
      <c r="G883" s="12" t="s">
        <v>48</v>
      </c>
      <c r="H883" s="12" t="s">
        <v>47</v>
      </c>
      <c r="I883" s="168" t="s">
        <v>106</v>
      </c>
      <c r="J883" s="168" t="s">
        <v>106</v>
      </c>
      <c r="K883" s="168">
        <v>789</v>
      </c>
      <c r="L883" s="168">
        <v>1090</v>
      </c>
      <c r="M883" s="168">
        <v>15.77</v>
      </c>
      <c r="N883" s="168">
        <v>15590</v>
      </c>
      <c r="O883" s="4">
        <v>22411</v>
      </c>
      <c r="P883" s="4">
        <v>22126</v>
      </c>
      <c r="Q883" s="4">
        <v>23501</v>
      </c>
      <c r="R883" s="4">
        <v>623</v>
      </c>
      <c r="S883" s="4">
        <v>54237</v>
      </c>
      <c r="T883" s="4">
        <v>600</v>
      </c>
      <c r="U883" s="4">
        <v>7342</v>
      </c>
      <c r="V883" s="4">
        <v>916</v>
      </c>
      <c r="W883" s="4">
        <v>21292</v>
      </c>
      <c r="X883" s="4">
        <v>0</v>
      </c>
      <c r="Y883" s="4">
        <v>54237</v>
      </c>
      <c r="Z883" s="4">
        <v>3</v>
      </c>
      <c r="AA883" s="4">
        <v>63</v>
      </c>
      <c r="AB883" s="4">
        <v>139</v>
      </c>
      <c r="AC883" s="4">
        <v>6.18</v>
      </c>
      <c r="AD883" s="4">
        <v>20.57</v>
      </c>
      <c r="AE883" s="4">
        <v>31</v>
      </c>
      <c r="AF883" s="4">
        <v>7342</v>
      </c>
      <c r="AG883" s="4">
        <v>61940</v>
      </c>
      <c r="AH883" s="4">
        <v>24132</v>
      </c>
      <c r="AI883" s="4">
        <v>54598</v>
      </c>
      <c r="AJ883" s="4">
        <v>31551</v>
      </c>
      <c r="AK883" s="4"/>
      <c r="AM883" s="6">
        <f t="shared" si="157"/>
        <v>0</v>
      </c>
      <c r="AN883" s="4">
        <f t="shared" si="156"/>
        <v>8</v>
      </c>
    </row>
    <row r="884" spans="1:40" x14ac:dyDescent="0.2">
      <c r="A884" s="12" t="str">
        <f t="shared" si="158"/>
        <v>2015-16AUGUSTRYE</v>
      </c>
      <c r="B884" s="12">
        <f>VLOOKUP(G884,'Selection Sheet'!$C$17:$E$33, 3, 0)</f>
        <v>2</v>
      </c>
      <c r="C884" s="12" t="s">
        <v>237</v>
      </c>
      <c r="D884" s="12" t="s">
        <v>127</v>
      </c>
      <c r="E884" s="12" t="s">
        <v>135</v>
      </c>
      <c r="F884" s="12" t="s">
        <v>36</v>
      </c>
      <c r="G884" s="12" t="s">
        <v>46</v>
      </c>
      <c r="H884" s="12" t="s">
        <v>45</v>
      </c>
      <c r="I884" s="168" t="s">
        <v>106</v>
      </c>
      <c r="J884" s="168" t="s">
        <v>106</v>
      </c>
      <c r="K884" s="168">
        <v>635</v>
      </c>
      <c r="L884" s="168">
        <v>886</v>
      </c>
      <c r="M884" s="168">
        <v>14.87</v>
      </c>
      <c r="N884" s="168">
        <v>10322</v>
      </c>
      <c r="O884" s="4">
        <v>14374</v>
      </c>
      <c r="P884" s="4">
        <v>14224</v>
      </c>
      <c r="Q884" s="4">
        <v>15136</v>
      </c>
      <c r="R884" s="4">
        <v>358</v>
      </c>
      <c r="S884" s="4">
        <v>45595</v>
      </c>
      <c r="T884" s="4">
        <v>394</v>
      </c>
      <c r="U884" s="4">
        <v>4167</v>
      </c>
      <c r="V884" s="4">
        <v>774</v>
      </c>
      <c r="W884" s="4">
        <v>14941</v>
      </c>
      <c r="X884" s="4">
        <v>873</v>
      </c>
      <c r="Y884" s="4">
        <v>45595</v>
      </c>
      <c r="Z884" s="4">
        <v>3</v>
      </c>
      <c r="AA884" s="4">
        <v>11</v>
      </c>
      <c r="AB884" s="4">
        <v>71</v>
      </c>
      <c r="AC884" s="4">
        <v>6.32</v>
      </c>
      <c r="AD884" s="4">
        <v>20.18</v>
      </c>
      <c r="AE884" s="4">
        <v>35.049999999999997</v>
      </c>
      <c r="AF884" s="4">
        <v>4167</v>
      </c>
      <c r="AG884" s="4">
        <v>40313</v>
      </c>
      <c r="AH884" s="4">
        <v>15335</v>
      </c>
      <c r="AI884" s="4">
        <v>36363</v>
      </c>
      <c r="AJ884" s="4">
        <v>21146</v>
      </c>
      <c r="AK884" s="4"/>
      <c r="AM884" s="6">
        <f t="shared" si="157"/>
        <v>45595</v>
      </c>
      <c r="AN884" s="4">
        <f t="shared" si="156"/>
        <v>8</v>
      </c>
    </row>
    <row r="885" spans="1:40" x14ac:dyDescent="0.2">
      <c r="A885" s="12" t="str">
        <f t="shared" si="158"/>
        <v>2015-16AUGUSTRYF</v>
      </c>
      <c r="B885" s="12">
        <f>VLOOKUP(G885,'Selection Sheet'!$C$17:$E$33, 3, 0)</f>
        <v>2</v>
      </c>
      <c r="C885" s="12" t="s">
        <v>237</v>
      </c>
      <c r="D885" s="12" t="s">
        <v>127</v>
      </c>
      <c r="E885" s="12" t="s">
        <v>135</v>
      </c>
      <c r="F885" s="12" t="s">
        <v>36</v>
      </c>
      <c r="G885" s="12" t="s">
        <v>50</v>
      </c>
      <c r="H885" s="12" t="s">
        <v>49</v>
      </c>
      <c r="I885" s="168" t="s">
        <v>106</v>
      </c>
      <c r="J885" s="168" t="s">
        <v>106</v>
      </c>
      <c r="K885" s="168">
        <v>1135</v>
      </c>
      <c r="L885" s="168">
        <v>1490</v>
      </c>
      <c r="M885" s="168">
        <v>14.7</v>
      </c>
      <c r="N885" s="168">
        <v>18025</v>
      </c>
      <c r="O885" s="4">
        <v>26123</v>
      </c>
      <c r="P885" s="4">
        <v>24900</v>
      </c>
      <c r="Q885" s="4">
        <v>27152</v>
      </c>
      <c r="R885" s="4">
        <v>485</v>
      </c>
      <c r="S885" s="4">
        <v>76692</v>
      </c>
      <c r="T885" s="4">
        <v>776</v>
      </c>
      <c r="U885" s="4">
        <v>5895</v>
      </c>
      <c r="V885" s="4">
        <v>1399</v>
      </c>
      <c r="W885" s="4">
        <v>24598</v>
      </c>
      <c r="X885" s="4">
        <v>0</v>
      </c>
      <c r="Y885" s="4">
        <v>76692</v>
      </c>
      <c r="Z885" s="4">
        <v>2</v>
      </c>
      <c r="AA885" s="4">
        <v>14</v>
      </c>
      <c r="AB885" s="4">
        <v>61</v>
      </c>
      <c r="AC885" s="4">
        <v>6.8</v>
      </c>
      <c r="AD885" s="4">
        <v>23.3</v>
      </c>
      <c r="AE885" s="4">
        <v>36.200000000000003</v>
      </c>
      <c r="AF885" s="4">
        <v>5895</v>
      </c>
      <c r="AG885" s="4">
        <v>51034</v>
      </c>
      <c r="AH885" s="4">
        <v>24518</v>
      </c>
      <c r="AI885" s="4">
        <v>46044</v>
      </c>
      <c r="AJ885" s="4">
        <v>31982</v>
      </c>
      <c r="AK885" s="4"/>
      <c r="AM885" s="6">
        <f t="shared" si="157"/>
        <v>0</v>
      </c>
      <c r="AN885" s="4">
        <f t="shared" si="156"/>
        <v>8</v>
      </c>
    </row>
    <row r="886" spans="1:40" x14ac:dyDescent="0.2">
      <c r="A886" s="12" t="str">
        <f t="shared" si="158"/>
        <v>2015-16DECEMBERR1F</v>
      </c>
      <c r="B886" s="12">
        <f>VLOOKUP(G886,'Selection Sheet'!$C$17:$E$33, 3, 0)</f>
        <v>2</v>
      </c>
      <c r="C886" s="12" t="s">
        <v>237</v>
      </c>
      <c r="D886" s="12" t="s">
        <v>131</v>
      </c>
      <c r="E886" s="12" t="s">
        <v>135</v>
      </c>
      <c r="F886" s="12" t="s">
        <v>36</v>
      </c>
      <c r="G886" s="12" t="s">
        <v>35</v>
      </c>
      <c r="H886" s="12" t="s">
        <v>34</v>
      </c>
      <c r="I886" s="168" t="s">
        <v>106</v>
      </c>
      <c r="J886" s="168" t="s">
        <v>106</v>
      </c>
      <c r="K886" s="168">
        <v>24</v>
      </c>
      <c r="L886" s="168">
        <v>34</v>
      </c>
      <c r="M886" s="168">
        <v>9.4499999999999993</v>
      </c>
      <c r="N886" s="168">
        <v>402</v>
      </c>
      <c r="O886" s="4">
        <v>512</v>
      </c>
      <c r="P886" s="4">
        <v>503</v>
      </c>
      <c r="Q886" s="4">
        <v>522</v>
      </c>
      <c r="R886" s="4">
        <v>43</v>
      </c>
      <c r="S886" s="4">
        <v>1948</v>
      </c>
      <c r="T886" s="4">
        <v>12</v>
      </c>
      <c r="U886" s="4">
        <v>152</v>
      </c>
      <c r="V886" s="4">
        <v>11</v>
      </c>
      <c r="W886" s="4">
        <v>427</v>
      </c>
      <c r="X886" s="4">
        <v>21</v>
      </c>
      <c r="Y886" s="4">
        <v>1948</v>
      </c>
      <c r="Z886" s="4">
        <v>1</v>
      </c>
      <c r="AA886" s="4">
        <v>1</v>
      </c>
      <c r="AB886" s="4">
        <v>6</v>
      </c>
      <c r="AC886" s="4">
        <v>4.38</v>
      </c>
      <c r="AD886" s="4">
        <v>16.399999999999999</v>
      </c>
      <c r="AE886" s="4">
        <v>20.5</v>
      </c>
      <c r="AF886" s="4">
        <v>152</v>
      </c>
      <c r="AG886" s="4">
        <v>1715</v>
      </c>
      <c r="AH886" s="4">
        <v>967</v>
      </c>
      <c r="AI886" s="4">
        <v>1563</v>
      </c>
      <c r="AJ886" s="4">
        <v>1137</v>
      </c>
      <c r="AK886" s="4"/>
      <c r="AM886" s="6">
        <f t="shared" si="157"/>
        <v>1948</v>
      </c>
      <c r="AN886" s="4">
        <f t="shared" si="156"/>
        <v>12</v>
      </c>
    </row>
    <row r="887" spans="1:40" x14ac:dyDescent="0.2">
      <c r="A887" s="12" t="str">
        <f t="shared" si="158"/>
        <v>2015-16DECEMBERRRU</v>
      </c>
      <c r="B887" s="12">
        <f>VLOOKUP(G887,'Selection Sheet'!$C$17:$E$33, 3, 0)</f>
        <v>4</v>
      </c>
      <c r="C887" s="12" t="s">
        <v>237</v>
      </c>
      <c r="D887" s="12" t="s">
        <v>131</v>
      </c>
      <c r="E887" s="12" t="s">
        <v>136</v>
      </c>
      <c r="F887" s="12" t="s">
        <v>39</v>
      </c>
      <c r="G887" s="12" t="s">
        <v>38</v>
      </c>
      <c r="H887" s="12" t="s">
        <v>37</v>
      </c>
      <c r="I887" s="168" t="s">
        <v>106</v>
      </c>
      <c r="J887" s="168" t="s">
        <v>106</v>
      </c>
      <c r="K887" s="168">
        <v>948</v>
      </c>
      <c r="L887" s="168">
        <v>1284</v>
      </c>
      <c r="M887" s="168">
        <v>13.1</v>
      </c>
      <c r="N887" s="168">
        <v>29187</v>
      </c>
      <c r="O887" s="4">
        <v>43946</v>
      </c>
      <c r="P887" s="4">
        <v>42247</v>
      </c>
      <c r="Q887" s="4">
        <v>44844</v>
      </c>
      <c r="R887" s="4">
        <v>74</v>
      </c>
      <c r="S887" s="4">
        <v>127517</v>
      </c>
      <c r="T887" s="4">
        <v>438</v>
      </c>
      <c r="U887" s="4">
        <v>12363</v>
      </c>
      <c r="V887" s="4">
        <v>1552</v>
      </c>
      <c r="W887" s="4">
        <v>17328</v>
      </c>
      <c r="X887" s="4">
        <v>1270</v>
      </c>
      <c r="Y887" s="4">
        <v>127517</v>
      </c>
      <c r="Z887" s="4">
        <v>0</v>
      </c>
      <c r="AA887" s="4">
        <v>2</v>
      </c>
      <c r="AB887" s="4">
        <v>20</v>
      </c>
      <c r="AC887" s="4">
        <v>6.8</v>
      </c>
      <c r="AD887" s="4">
        <v>18.2</v>
      </c>
      <c r="AE887" s="4">
        <v>35</v>
      </c>
      <c r="AF887" s="4">
        <v>12363</v>
      </c>
      <c r="AG887" s="4">
        <v>105477</v>
      </c>
      <c r="AH887" s="4">
        <v>32453</v>
      </c>
      <c r="AI887" s="4">
        <v>93114</v>
      </c>
      <c r="AJ887" s="4">
        <v>68489</v>
      </c>
      <c r="AK887" s="4"/>
      <c r="AM887" s="6">
        <f t="shared" si="157"/>
        <v>127517</v>
      </c>
      <c r="AN887" s="4">
        <f t="shared" ref="AN887:AN940" si="159">MONTH(1&amp;D887)</f>
        <v>12</v>
      </c>
    </row>
    <row r="888" spans="1:40" x14ac:dyDescent="0.2">
      <c r="A888" s="12" t="str">
        <f t="shared" si="158"/>
        <v>2015-16DECEMBERRX6</v>
      </c>
      <c r="B888" s="12">
        <f>VLOOKUP(G888,'Selection Sheet'!$C$17:$E$33, 3, 0)</f>
        <v>1</v>
      </c>
      <c r="C888" s="12" t="s">
        <v>237</v>
      </c>
      <c r="D888" s="12" t="s">
        <v>131</v>
      </c>
      <c r="E888" s="12" t="s">
        <v>137</v>
      </c>
      <c r="F888" s="12" t="s">
        <v>42</v>
      </c>
      <c r="G888" s="12" t="s">
        <v>41</v>
      </c>
      <c r="H888" s="12" t="s">
        <v>40</v>
      </c>
      <c r="I888" s="168" t="s">
        <v>106</v>
      </c>
      <c r="J888" s="168" t="s">
        <v>106</v>
      </c>
      <c r="K888" s="168">
        <v>712</v>
      </c>
      <c r="L888" s="168">
        <v>1153</v>
      </c>
      <c r="M888" s="168">
        <v>15.78</v>
      </c>
      <c r="N888" s="168">
        <v>10271</v>
      </c>
      <c r="O888" s="4">
        <v>16630</v>
      </c>
      <c r="P888" s="4">
        <v>15422</v>
      </c>
      <c r="Q888" s="4">
        <v>17449</v>
      </c>
      <c r="R888" s="4">
        <v>188</v>
      </c>
      <c r="S888" s="4">
        <v>44781</v>
      </c>
      <c r="T888" s="4">
        <v>219</v>
      </c>
      <c r="U888" s="4">
        <v>1710</v>
      </c>
      <c r="V888" s="4">
        <v>267</v>
      </c>
      <c r="W888" s="4">
        <v>5246</v>
      </c>
      <c r="X888" s="4">
        <v>98</v>
      </c>
      <c r="Y888" s="4">
        <v>44781</v>
      </c>
      <c r="Z888" s="4">
        <v>1</v>
      </c>
      <c r="AA888" s="4">
        <v>41</v>
      </c>
      <c r="AB888" s="4">
        <v>63</v>
      </c>
      <c r="AC888" s="4">
        <v>7.97</v>
      </c>
      <c r="AD888" s="4">
        <v>29.43</v>
      </c>
      <c r="AE888" s="4">
        <v>50.62</v>
      </c>
      <c r="AF888" s="4">
        <v>1710</v>
      </c>
      <c r="AG888" s="4">
        <v>19581</v>
      </c>
      <c r="AH888" s="4">
        <v>8473</v>
      </c>
      <c r="AI888" s="4">
        <v>25344</v>
      </c>
      <c r="AJ888" s="4">
        <v>20849</v>
      </c>
      <c r="AK888" s="4"/>
      <c r="AM888" s="6">
        <f t="shared" si="157"/>
        <v>44781</v>
      </c>
      <c r="AN888" s="4">
        <f t="shared" si="159"/>
        <v>12</v>
      </c>
    </row>
    <row r="889" spans="1:40" x14ac:dyDescent="0.2">
      <c r="A889" s="12" t="str">
        <f t="shared" si="158"/>
        <v>2015-16DECEMBERRX7</v>
      </c>
      <c r="B889" s="12">
        <f>VLOOKUP(G889,'Selection Sheet'!$C$17:$E$33, 3, 0)</f>
        <v>1</v>
      </c>
      <c r="C889" s="12" t="s">
        <v>237</v>
      </c>
      <c r="D889" s="12" t="s">
        <v>131</v>
      </c>
      <c r="E889" s="12" t="s">
        <v>137</v>
      </c>
      <c r="F889" s="12" t="s">
        <v>42</v>
      </c>
      <c r="G889" s="12" t="s">
        <v>44</v>
      </c>
      <c r="H889" s="12" t="s">
        <v>43</v>
      </c>
      <c r="I889" s="168" t="s">
        <v>106</v>
      </c>
      <c r="J889" s="168" t="s">
        <v>106</v>
      </c>
      <c r="K889" s="168">
        <v>1980</v>
      </c>
      <c r="L889" s="168">
        <v>2642</v>
      </c>
      <c r="M889" s="168">
        <v>14.27</v>
      </c>
      <c r="N889" s="168">
        <v>28333</v>
      </c>
      <c r="O889" s="4">
        <v>40778</v>
      </c>
      <c r="P889" s="4">
        <v>40145</v>
      </c>
      <c r="Q889" s="4">
        <v>43315</v>
      </c>
      <c r="R889" s="4">
        <v>498</v>
      </c>
      <c r="S889" s="4">
        <v>116626</v>
      </c>
      <c r="T889" s="4">
        <v>324</v>
      </c>
      <c r="U889" s="4">
        <v>9328</v>
      </c>
      <c r="V889" s="4">
        <v>528</v>
      </c>
      <c r="W889" s="4">
        <v>17959</v>
      </c>
      <c r="X889" s="4">
        <v>1108</v>
      </c>
      <c r="Y889" s="4">
        <v>116626</v>
      </c>
      <c r="Z889" s="4">
        <v>1</v>
      </c>
      <c r="AA889" s="4">
        <v>4</v>
      </c>
      <c r="AB889" s="4">
        <v>36</v>
      </c>
      <c r="AC889" s="4">
        <v>6.75</v>
      </c>
      <c r="AD889" s="4">
        <v>22.45</v>
      </c>
      <c r="AE889" s="4">
        <v>42.45</v>
      </c>
      <c r="AF889" s="4">
        <v>9328</v>
      </c>
      <c r="AG889" s="4">
        <v>76521</v>
      </c>
      <c r="AH889" s="4">
        <v>25191</v>
      </c>
      <c r="AI889" s="4">
        <v>79990</v>
      </c>
      <c r="AJ889" s="4">
        <v>62626</v>
      </c>
      <c r="AK889" s="4"/>
      <c r="AM889" s="6">
        <f t="shared" si="157"/>
        <v>116626</v>
      </c>
      <c r="AN889" s="4">
        <f t="shared" si="159"/>
        <v>12</v>
      </c>
    </row>
    <row r="890" spans="1:40" x14ac:dyDescent="0.2">
      <c r="A890" s="12" t="str">
        <f t="shared" si="158"/>
        <v>2015-16DECEMBERRX8</v>
      </c>
      <c r="B890" s="12">
        <f>VLOOKUP(G890,'Selection Sheet'!$C$17:$E$33, 3, 0)</f>
        <v>1</v>
      </c>
      <c r="C890" s="12" t="s">
        <v>237</v>
      </c>
      <c r="D890" s="12" t="s">
        <v>131</v>
      </c>
      <c r="E890" s="12" t="s">
        <v>137</v>
      </c>
      <c r="F890" s="12" t="s">
        <v>42</v>
      </c>
      <c r="G890" s="12" t="s">
        <v>54</v>
      </c>
      <c r="H890" s="12" t="s">
        <v>53</v>
      </c>
      <c r="I890" s="168" t="s">
        <v>106</v>
      </c>
      <c r="J890" s="168" t="s">
        <v>106</v>
      </c>
      <c r="K890" s="168">
        <v>1277</v>
      </c>
      <c r="L890" s="168">
        <v>1852</v>
      </c>
      <c r="M890" s="168">
        <v>14.5</v>
      </c>
      <c r="N890" s="168">
        <v>19519</v>
      </c>
      <c r="O890" s="4">
        <v>27490</v>
      </c>
      <c r="P890" s="4">
        <v>27465</v>
      </c>
      <c r="Q890" s="4">
        <v>29240</v>
      </c>
      <c r="R890" s="4">
        <v>718</v>
      </c>
      <c r="S890" s="4">
        <v>81583</v>
      </c>
      <c r="T890" s="4">
        <v>67</v>
      </c>
      <c r="U890" s="4">
        <v>3507</v>
      </c>
      <c r="V890" s="4">
        <v>260</v>
      </c>
      <c r="W890" s="4">
        <v>11984</v>
      </c>
      <c r="X890" s="4">
        <v>1691</v>
      </c>
      <c r="Y890" s="4">
        <v>81583</v>
      </c>
      <c r="Z890" s="4">
        <v>1</v>
      </c>
      <c r="AA890" s="4">
        <v>23</v>
      </c>
      <c r="AB890" s="4">
        <v>72</v>
      </c>
      <c r="AC890" s="4">
        <v>5.75</v>
      </c>
      <c r="AD890" s="4">
        <v>15.43</v>
      </c>
      <c r="AE890" s="4">
        <v>23.61</v>
      </c>
      <c r="AF890" s="4">
        <v>3507</v>
      </c>
      <c r="AG890" s="4">
        <v>37404</v>
      </c>
      <c r="AH890" s="4">
        <v>14308</v>
      </c>
      <c r="AI890" s="4">
        <v>46017</v>
      </c>
      <c r="AJ890" s="4">
        <v>40026</v>
      </c>
      <c r="AK890" s="4"/>
      <c r="AM890" s="6">
        <f t="shared" si="157"/>
        <v>81583</v>
      </c>
      <c r="AN890" s="4">
        <f t="shared" si="159"/>
        <v>12</v>
      </c>
    </row>
    <row r="891" spans="1:40" x14ac:dyDescent="0.2">
      <c r="A891" s="12" t="str">
        <f t="shared" si="158"/>
        <v>2015-16DECEMBERRX9</v>
      </c>
      <c r="B891" s="12">
        <f>VLOOKUP(G891,'Selection Sheet'!$C$17:$E$33, 3, 0)</f>
        <v>3</v>
      </c>
      <c r="C891" s="12" t="s">
        <v>237</v>
      </c>
      <c r="D891" s="12" t="s">
        <v>131</v>
      </c>
      <c r="E891" s="12" t="s">
        <v>138</v>
      </c>
      <c r="F891" s="12" t="s">
        <v>25</v>
      </c>
      <c r="G891" s="12" t="s">
        <v>24</v>
      </c>
      <c r="H891" s="12" t="s">
        <v>23</v>
      </c>
      <c r="I891" s="168" t="s">
        <v>106</v>
      </c>
      <c r="J891" s="168" t="s">
        <v>106</v>
      </c>
      <c r="K891" s="168">
        <v>853</v>
      </c>
      <c r="L891" s="168">
        <v>1260</v>
      </c>
      <c r="M891" s="168">
        <v>14.883330000000001</v>
      </c>
      <c r="N891" s="168">
        <v>14909</v>
      </c>
      <c r="O891" s="4">
        <v>26395</v>
      </c>
      <c r="P891" s="4">
        <v>23858</v>
      </c>
      <c r="Q891" s="4">
        <v>27587</v>
      </c>
      <c r="R891" s="4">
        <v>200</v>
      </c>
      <c r="S891" s="4">
        <v>74218</v>
      </c>
      <c r="T891" s="4">
        <v>216</v>
      </c>
      <c r="U891" s="4">
        <v>9392</v>
      </c>
      <c r="V891" s="4">
        <v>740</v>
      </c>
      <c r="W891" s="4">
        <v>14696</v>
      </c>
      <c r="X891" s="4">
        <v>98</v>
      </c>
      <c r="Y891" s="4">
        <v>74218</v>
      </c>
      <c r="Z891" s="4">
        <v>2</v>
      </c>
      <c r="AA891" s="4">
        <v>5</v>
      </c>
      <c r="AB891" s="4">
        <v>32</v>
      </c>
      <c r="AC891" s="4">
        <v>11.63</v>
      </c>
      <c r="AD891" s="4">
        <v>23.12</v>
      </c>
      <c r="AE891" s="4">
        <v>36.79</v>
      </c>
      <c r="AF891" s="4">
        <v>9392</v>
      </c>
      <c r="AG891" s="4">
        <v>62072</v>
      </c>
      <c r="AH891" s="4">
        <v>17830</v>
      </c>
      <c r="AI891" s="4">
        <v>52680</v>
      </c>
      <c r="AJ891" s="4">
        <v>38814</v>
      </c>
      <c r="AK891" s="4"/>
      <c r="AM891" s="6">
        <f t="shared" ref="AM891:AM954" si="160">SUMIFS($Y891,$X891,"&gt;0",$C891,$C891,$D891,$D891,$B891,$B891)</f>
        <v>74218</v>
      </c>
      <c r="AN891" s="4">
        <f t="shared" si="159"/>
        <v>12</v>
      </c>
    </row>
    <row r="892" spans="1:40" x14ac:dyDescent="0.2">
      <c r="A892" s="12" t="str">
        <f t="shared" si="158"/>
        <v>2015-16DECEMBERRYA</v>
      </c>
      <c r="B892" s="12">
        <f>VLOOKUP(G892,'Selection Sheet'!$C$17:$E$33, 3, 0)</f>
        <v>3</v>
      </c>
      <c r="C892" s="12" t="s">
        <v>237</v>
      </c>
      <c r="D892" s="12" t="s">
        <v>131</v>
      </c>
      <c r="E892" s="12" t="s">
        <v>138</v>
      </c>
      <c r="F892" s="12" t="s">
        <v>25</v>
      </c>
      <c r="G892" s="12" t="s">
        <v>52</v>
      </c>
      <c r="H892" s="12" t="s">
        <v>51</v>
      </c>
      <c r="I892" s="168" t="s">
        <v>106</v>
      </c>
      <c r="J892" s="168" t="s">
        <v>106</v>
      </c>
      <c r="K892" s="168">
        <v>1794</v>
      </c>
      <c r="L892" s="168">
        <v>2272</v>
      </c>
      <c r="M892" s="168">
        <v>12.35</v>
      </c>
      <c r="N892" s="168">
        <v>26155</v>
      </c>
      <c r="O892" s="4">
        <v>34399</v>
      </c>
      <c r="P892" s="4">
        <v>35655</v>
      </c>
      <c r="Q892" s="4">
        <v>36671</v>
      </c>
      <c r="R892" s="4">
        <v>787</v>
      </c>
      <c r="S892" s="4">
        <v>107014</v>
      </c>
      <c r="T892" s="4">
        <v>525</v>
      </c>
      <c r="U892" s="4">
        <v>3537</v>
      </c>
      <c r="V892" s="4">
        <v>1521</v>
      </c>
      <c r="W892" s="4">
        <v>23389</v>
      </c>
      <c r="X892" s="4">
        <v>0</v>
      </c>
      <c r="Y892" s="4">
        <v>107014</v>
      </c>
      <c r="Z892" s="4">
        <v>1</v>
      </c>
      <c r="AA892" s="4">
        <v>6</v>
      </c>
      <c r="AB892" s="4">
        <v>41</v>
      </c>
      <c r="AC892" s="4">
        <v>5.82</v>
      </c>
      <c r="AD892" s="4">
        <v>15.83</v>
      </c>
      <c r="AE892" s="4">
        <v>24.45</v>
      </c>
      <c r="AF892" s="4">
        <v>3537</v>
      </c>
      <c r="AG892" s="4">
        <v>67907</v>
      </c>
      <c r="AH892" s="4">
        <v>27755</v>
      </c>
      <c r="AI892" s="4">
        <v>74885</v>
      </c>
      <c r="AJ892" s="4">
        <v>51297</v>
      </c>
      <c r="AK892" s="4"/>
      <c r="AM892" s="6">
        <f t="shared" si="160"/>
        <v>0</v>
      </c>
      <c r="AN892" s="4">
        <f t="shared" si="159"/>
        <v>12</v>
      </c>
    </row>
    <row r="893" spans="1:40" x14ac:dyDescent="0.2">
      <c r="A893" s="12" t="str">
        <f t="shared" si="158"/>
        <v>2015-16DECEMBERRYC</v>
      </c>
      <c r="B893" s="12">
        <f>VLOOKUP(G893,'Selection Sheet'!$C$17:$E$33, 3, 0)</f>
        <v>3</v>
      </c>
      <c r="C893" s="12" t="s">
        <v>237</v>
      </c>
      <c r="D893" s="12" t="s">
        <v>131</v>
      </c>
      <c r="E893" s="12" t="s">
        <v>138</v>
      </c>
      <c r="F893" s="12" t="s">
        <v>25</v>
      </c>
      <c r="G893" s="12" t="s">
        <v>27</v>
      </c>
      <c r="H893" s="12" t="s">
        <v>26</v>
      </c>
      <c r="I893" s="168" t="s">
        <v>106</v>
      </c>
      <c r="J893" s="168" t="s">
        <v>106</v>
      </c>
      <c r="K893" s="168">
        <v>1125</v>
      </c>
      <c r="L893" s="168">
        <v>1613</v>
      </c>
      <c r="M893" s="168">
        <v>16.52</v>
      </c>
      <c r="N893" s="168">
        <v>17755</v>
      </c>
      <c r="O893" s="4">
        <v>29672</v>
      </c>
      <c r="P893" s="4">
        <v>28078</v>
      </c>
      <c r="Q893" s="4">
        <v>31199</v>
      </c>
      <c r="R893" s="4">
        <v>454</v>
      </c>
      <c r="S893" s="4">
        <v>81123</v>
      </c>
      <c r="T893" s="4">
        <v>262</v>
      </c>
      <c r="U893" s="4">
        <v>3054</v>
      </c>
      <c r="V893" s="4">
        <v>1273</v>
      </c>
      <c r="W893" s="4">
        <v>20624</v>
      </c>
      <c r="X893" s="4">
        <v>237</v>
      </c>
      <c r="Y893" s="4">
        <v>81123</v>
      </c>
      <c r="Z893" s="4">
        <v>1</v>
      </c>
      <c r="AA893" s="4">
        <v>8</v>
      </c>
      <c r="AB893" s="4">
        <v>64</v>
      </c>
      <c r="AC893" s="4">
        <v>7.68</v>
      </c>
      <c r="AD893" s="4">
        <v>23.55</v>
      </c>
      <c r="AE893" s="4">
        <v>33.93</v>
      </c>
      <c r="AF893" s="4">
        <v>3054</v>
      </c>
      <c r="AG893" s="4">
        <v>51768</v>
      </c>
      <c r="AH893" s="4">
        <v>26454</v>
      </c>
      <c r="AI893" s="4">
        <v>61812</v>
      </c>
      <c r="AJ893" s="4">
        <v>42751</v>
      </c>
      <c r="AK893" s="4"/>
      <c r="AM893" s="6">
        <f t="shared" si="160"/>
        <v>81123</v>
      </c>
      <c r="AN893" s="4">
        <f t="shared" si="159"/>
        <v>12</v>
      </c>
    </row>
    <row r="894" spans="1:40" x14ac:dyDescent="0.2">
      <c r="A894" s="12" t="str">
        <f t="shared" si="158"/>
        <v>2015-16DECEMBERRYD</v>
      </c>
      <c r="B894" s="12">
        <f>VLOOKUP(G894,'Selection Sheet'!$C$17:$E$33, 3, 0)</f>
        <v>2</v>
      </c>
      <c r="C894" s="12" t="s">
        <v>237</v>
      </c>
      <c r="D894" s="12" t="s">
        <v>131</v>
      </c>
      <c r="E894" s="12" t="s">
        <v>135</v>
      </c>
      <c r="F894" s="12" t="s">
        <v>36</v>
      </c>
      <c r="G894" s="12" t="s">
        <v>48</v>
      </c>
      <c r="H894" s="12" t="s">
        <v>47</v>
      </c>
      <c r="I894" s="168" t="s">
        <v>106</v>
      </c>
      <c r="J894" s="168" t="s">
        <v>106</v>
      </c>
      <c r="K894" s="168">
        <v>947</v>
      </c>
      <c r="L894" s="168">
        <v>1271</v>
      </c>
      <c r="M894" s="168">
        <v>14.25</v>
      </c>
      <c r="N894" s="168">
        <v>17575</v>
      </c>
      <c r="O894" s="4">
        <v>24760</v>
      </c>
      <c r="P894" s="4">
        <v>24844</v>
      </c>
      <c r="Q894" s="4">
        <v>26031</v>
      </c>
      <c r="R894" s="4">
        <v>177</v>
      </c>
      <c r="S894" s="4">
        <v>54938</v>
      </c>
      <c r="T894" s="4">
        <v>525</v>
      </c>
      <c r="U894" s="4">
        <v>6671</v>
      </c>
      <c r="V894" s="4">
        <v>1051</v>
      </c>
      <c r="W894" s="4">
        <v>23530</v>
      </c>
      <c r="X894" s="4">
        <v>0</v>
      </c>
      <c r="Y894" s="4">
        <v>54938</v>
      </c>
      <c r="Z894" s="4">
        <v>3</v>
      </c>
      <c r="AA894" s="4">
        <v>15</v>
      </c>
      <c r="AB894" s="4">
        <v>54</v>
      </c>
      <c r="AC894" s="4">
        <v>5.98</v>
      </c>
      <c r="AD894" s="4">
        <v>18.98</v>
      </c>
      <c r="AE894" s="4">
        <v>28.32</v>
      </c>
      <c r="AF894" s="4">
        <v>6671</v>
      </c>
      <c r="AG894" s="4">
        <v>66135</v>
      </c>
      <c r="AH894" s="4">
        <v>25663</v>
      </c>
      <c r="AI894" s="4">
        <v>59464</v>
      </c>
      <c r="AJ894" s="4">
        <v>34949</v>
      </c>
      <c r="AK894" s="4"/>
      <c r="AM894" s="6">
        <f t="shared" si="160"/>
        <v>0</v>
      </c>
      <c r="AN894" s="4">
        <f t="shared" si="159"/>
        <v>12</v>
      </c>
    </row>
    <row r="895" spans="1:40" x14ac:dyDescent="0.2">
      <c r="A895" s="12" t="str">
        <f t="shared" si="158"/>
        <v>2015-16DECEMBERRYE</v>
      </c>
      <c r="B895" s="12">
        <f>VLOOKUP(G895,'Selection Sheet'!$C$17:$E$33, 3, 0)</f>
        <v>2</v>
      </c>
      <c r="C895" s="12" t="s">
        <v>237</v>
      </c>
      <c r="D895" s="12" t="s">
        <v>131</v>
      </c>
      <c r="E895" s="12" t="s">
        <v>135</v>
      </c>
      <c r="F895" s="12" t="s">
        <v>36</v>
      </c>
      <c r="G895" s="12" t="s">
        <v>46</v>
      </c>
      <c r="H895" s="12" t="s">
        <v>45</v>
      </c>
      <c r="I895" s="168" t="s">
        <v>106</v>
      </c>
      <c r="J895" s="168" t="s">
        <v>106</v>
      </c>
      <c r="K895" s="168">
        <v>845</v>
      </c>
      <c r="L895" s="168">
        <v>1137</v>
      </c>
      <c r="M895" s="168">
        <v>13.53</v>
      </c>
      <c r="N895" s="168">
        <v>12394</v>
      </c>
      <c r="O895" s="4">
        <v>16504</v>
      </c>
      <c r="P895" s="4">
        <v>16862</v>
      </c>
      <c r="Q895" s="4">
        <v>17623</v>
      </c>
      <c r="R895" s="4">
        <v>188</v>
      </c>
      <c r="S895" s="4">
        <v>47714</v>
      </c>
      <c r="T895" s="4">
        <v>439</v>
      </c>
      <c r="U895" s="4">
        <v>5498</v>
      </c>
      <c r="V895" s="4">
        <v>824</v>
      </c>
      <c r="W895" s="4">
        <v>16171</v>
      </c>
      <c r="X895" s="4">
        <v>1716</v>
      </c>
      <c r="Y895" s="4">
        <v>47714</v>
      </c>
      <c r="Z895" s="4">
        <v>3</v>
      </c>
      <c r="AA895" s="4">
        <v>11</v>
      </c>
      <c r="AB895" s="4">
        <v>70</v>
      </c>
      <c r="AC895" s="4">
        <v>5.92</v>
      </c>
      <c r="AD895" s="4">
        <v>18.149999999999999</v>
      </c>
      <c r="AE895" s="4">
        <v>30.13</v>
      </c>
      <c r="AF895" s="4">
        <v>5498</v>
      </c>
      <c r="AG895" s="4">
        <v>44678</v>
      </c>
      <c r="AH895" s="4">
        <v>16554</v>
      </c>
      <c r="AI895" s="4">
        <v>39265</v>
      </c>
      <c r="AJ895" s="4">
        <v>22973</v>
      </c>
      <c r="AK895" s="4"/>
      <c r="AM895" s="6">
        <f t="shared" si="160"/>
        <v>47714</v>
      </c>
      <c r="AN895" s="4">
        <f t="shared" si="159"/>
        <v>12</v>
      </c>
    </row>
    <row r="896" spans="1:40" x14ac:dyDescent="0.2">
      <c r="A896" s="12" t="str">
        <f t="shared" si="158"/>
        <v>2015-16DECEMBERRYF</v>
      </c>
      <c r="B896" s="12">
        <f>VLOOKUP(G896,'Selection Sheet'!$C$17:$E$33, 3, 0)</f>
        <v>2</v>
      </c>
      <c r="C896" s="12" t="s">
        <v>237</v>
      </c>
      <c r="D896" s="12" t="s">
        <v>131</v>
      </c>
      <c r="E896" s="12" t="s">
        <v>135</v>
      </c>
      <c r="F896" s="12" t="s">
        <v>36</v>
      </c>
      <c r="G896" s="12" t="s">
        <v>50</v>
      </c>
      <c r="H896" s="12" t="s">
        <v>49</v>
      </c>
      <c r="I896" s="168" t="s">
        <v>106</v>
      </c>
      <c r="J896" s="168" t="s">
        <v>106</v>
      </c>
      <c r="K896" s="168">
        <v>1314</v>
      </c>
      <c r="L896" s="168">
        <v>1746</v>
      </c>
      <c r="M896" s="168">
        <v>14.1</v>
      </c>
      <c r="N896" s="168">
        <v>17991</v>
      </c>
      <c r="O896" s="4">
        <v>28174</v>
      </c>
      <c r="P896" s="4">
        <v>26915</v>
      </c>
      <c r="Q896" s="4">
        <v>29817</v>
      </c>
      <c r="R896" s="4">
        <v>857</v>
      </c>
      <c r="S896" s="4">
        <v>81721</v>
      </c>
      <c r="T896" s="4">
        <v>610</v>
      </c>
      <c r="U896" s="4">
        <v>5366</v>
      </c>
      <c r="V896" s="4">
        <v>1082</v>
      </c>
      <c r="W896" s="4">
        <v>21557</v>
      </c>
      <c r="X896" s="4">
        <v>0</v>
      </c>
      <c r="Y896" s="4">
        <v>81721</v>
      </c>
      <c r="Z896" s="4">
        <v>3</v>
      </c>
      <c r="AA896" s="4">
        <v>20</v>
      </c>
      <c r="AB896" s="4">
        <v>71</v>
      </c>
      <c r="AC896" s="4">
        <v>7.2</v>
      </c>
      <c r="AD896" s="4">
        <v>24.4</v>
      </c>
      <c r="AE896" s="4">
        <v>38.5</v>
      </c>
      <c r="AF896" s="4">
        <v>5366</v>
      </c>
      <c r="AG896" s="4">
        <v>51205</v>
      </c>
      <c r="AH896" s="4">
        <v>32051</v>
      </c>
      <c r="AI896" s="4">
        <v>59740</v>
      </c>
      <c r="AJ896" s="4">
        <v>34028</v>
      </c>
      <c r="AK896" s="4"/>
      <c r="AM896" s="6">
        <f t="shared" si="160"/>
        <v>0</v>
      </c>
      <c r="AN896" s="4">
        <f t="shared" si="159"/>
        <v>12</v>
      </c>
    </row>
    <row r="897" spans="1:40" x14ac:dyDescent="0.2">
      <c r="A897" s="12" t="str">
        <f t="shared" si="158"/>
        <v>2015-16FEBRUARYR1F</v>
      </c>
      <c r="B897" s="12">
        <f>VLOOKUP(G897,'Selection Sheet'!$C$17:$E$33, 3, 0)</f>
        <v>2</v>
      </c>
      <c r="C897" s="12" t="s">
        <v>237</v>
      </c>
      <c r="D897" s="12" t="s">
        <v>133</v>
      </c>
      <c r="E897" s="12" t="s">
        <v>135</v>
      </c>
      <c r="F897" s="12" t="s">
        <v>36</v>
      </c>
      <c r="G897" s="12" t="s">
        <v>35</v>
      </c>
      <c r="H897" s="12" t="s">
        <v>34</v>
      </c>
      <c r="I897" s="168" t="s">
        <v>106</v>
      </c>
      <c r="J897" s="168" t="s">
        <v>106</v>
      </c>
      <c r="K897" s="168">
        <v>26</v>
      </c>
      <c r="L897" s="168">
        <v>37</v>
      </c>
      <c r="M897" s="168">
        <v>11.25</v>
      </c>
      <c r="N897" s="168">
        <v>374</v>
      </c>
      <c r="O897" s="4">
        <v>536</v>
      </c>
      <c r="P897" s="4">
        <v>496</v>
      </c>
      <c r="Q897" s="4">
        <v>537</v>
      </c>
      <c r="R897" s="4">
        <v>29</v>
      </c>
      <c r="S897" s="4">
        <v>1974</v>
      </c>
      <c r="T897" s="4">
        <v>14</v>
      </c>
      <c r="U897" s="4">
        <v>131</v>
      </c>
      <c r="V897" s="4">
        <v>4</v>
      </c>
      <c r="W897" s="4">
        <v>415</v>
      </c>
      <c r="X897" s="4">
        <v>31</v>
      </c>
      <c r="Y897" s="4">
        <v>1974</v>
      </c>
      <c r="Z897" s="4">
        <v>1</v>
      </c>
      <c r="AA897" s="4">
        <v>1</v>
      </c>
      <c r="AB897" s="4">
        <v>9</v>
      </c>
      <c r="AC897" s="4">
        <v>5.0999999999999996</v>
      </c>
      <c r="AD897" s="4">
        <v>16.989999999999998</v>
      </c>
      <c r="AE897" s="4">
        <v>24.26</v>
      </c>
      <c r="AF897" s="4">
        <v>131</v>
      </c>
      <c r="AG897" s="4">
        <v>1704</v>
      </c>
      <c r="AH897" s="4">
        <v>878</v>
      </c>
      <c r="AI897" s="4">
        <v>1573</v>
      </c>
      <c r="AJ897" s="4">
        <v>1171</v>
      </c>
      <c r="AK897" s="4"/>
      <c r="AM897" s="6">
        <f t="shared" si="160"/>
        <v>1974</v>
      </c>
      <c r="AN897" s="4">
        <f t="shared" si="159"/>
        <v>2</v>
      </c>
    </row>
    <row r="898" spans="1:40" x14ac:dyDescent="0.2">
      <c r="A898" s="12" t="str">
        <f t="shared" si="158"/>
        <v>2015-16FEBRUARYRRU</v>
      </c>
      <c r="B898" s="12">
        <f>VLOOKUP(G898,'Selection Sheet'!$C$17:$E$33, 3, 0)</f>
        <v>4</v>
      </c>
      <c r="C898" s="12" t="s">
        <v>237</v>
      </c>
      <c r="D898" s="12" t="s">
        <v>133</v>
      </c>
      <c r="E898" s="12" t="s">
        <v>136</v>
      </c>
      <c r="F898" s="12" t="s">
        <v>39</v>
      </c>
      <c r="G898" s="12" t="s">
        <v>38</v>
      </c>
      <c r="H898" s="12" t="s">
        <v>37</v>
      </c>
      <c r="I898" s="168" t="s">
        <v>106</v>
      </c>
      <c r="J898" s="168" t="s">
        <v>106</v>
      </c>
      <c r="K898" s="168">
        <v>802</v>
      </c>
      <c r="L898" s="168">
        <v>1240</v>
      </c>
      <c r="M898" s="168">
        <v>14.3</v>
      </c>
      <c r="N898" s="168">
        <v>23847</v>
      </c>
      <c r="O898" s="4">
        <v>42317</v>
      </c>
      <c r="P898" s="4">
        <v>39417</v>
      </c>
      <c r="Q898" s="4">
        <v>43179</v>
      </c>
      <c r="R898" s="4">
        <v>322</v>
      </c>
      <c r="S898" s="4">
        <v>127374</v>
      </c>
      <c r="T898" s="4">
        <v>433</v>
      </c>
      <c r="U898" s="4">
        <v>12393</v>
      </c>
      <c r="V898" s="4">
        <v>1471</v>
      </c>
      <c r="W898" s="4">
        <v>16496</v>
      </c>
      <c r="X898" s="4">
        <v>905</v>
      </c>
      <c r="Y898" s="4">
        <v>127374</v>
      </c>
      <c r="Z898" s="4">
        <v>0</v>
      </c>
      <c r="AA898" s="4">
        <v>9</v>
      </c>
      <c r="AB898" s="4">
        <v>56</v>
      </c>
      <c r="AC898" s="4">
        <v>7.6</v>
      </c>
      <c r="AD898" s="4">
        <v>21.5</v>
      </c>
      <c r="AE898" s="4">
        <v>42</v>
      </c>
      <c r="AF898" s="4">
        <v>12393</v>
      </c>
      <c r="AG898" s="4">
        <v>98471</v>
      </c>
      <c r="AH898" s="4">
        <v>30131</v>
      </c>
      <c r="AI898" s="4">
        <v>86078</v>
      </c>
      <c r="AJ898" s="4">
        <v>63472</v>
      </c>
      <c r="AK898" s="4"/>
      <c r="AM898" s="6">
        <f t="shared" si="160"/>
        <v>127374</v>
      </c>
      <c r="AN898" s="4">
        <f t="shared" si="159"/>
        <v>2</v>
      </c>
    </row>
    <row r="899" spans="1:40" x14ac:dyDescent="0.2">
      <c r="A899" s="12" t="str">
        <f t="shared" si="158"/>
        <v>2015-16FEBRUARYRX6</v>
      </c>
      <c r="B899" s="12">
        <f>VLOOKUP(G899,'Selection Sheet'!$C$17:$E$33, 3, 0)</f>
        <v>1</v>
      </c>
      <c r="C899" s="12" t="s">
        <v>237</v>
      </c>
      <c r="D899" s="12" t="s">
        <v>133</v>
      </c>
      <c r="E899" s="12" t="s">
        <v>137</v>
      </c>
      <c r="F899" s="12" t="s">
        <v>42</v>
      </c>
      <c r="G899" s="12" t="s">
        <v>41</v>
      </c>
      <c r="H899" s="12" t="s">
        <v>40</v>
      </c>
      <c r="I899" s="168" t="s">
        <v>106</v>
      </c>
      <c r="J899" s="168" t="s">
        <v>106</v>
      </c>
      <c r="K899" s="168">
        <v>699</v>
      </c>
      <c r="L899" s="168">
        <v>1119</v>
      </c>
      <c r="M899" s="168">
        <v>15.48</v>
      </c>
      <c r="N899" s="168">
        <v>9826</v>
      </c>
      <c r="O899" s="4">
        <v>15776</v>
      </c>
      <c r="P899" s="4">
        <v>14870</v>
      </c>
      <c r="Q899" s="4">
        <v>16626</v>
      </c>
      <c r="R899" s="4">
        <v>124</v>
      </c>
      <c r="S899" s="4">
        <v>41220</v>
      </c>
      <c r="T899" s="4">
        <v>222</v>
      </c>
      <c r="U899" s="4">
        <v>1607</v>
      </c>
      <c r="V899" s="4">
        <v>233</v>
      </c>
      <c r="W899" s="4">
        <v>4843</v>
      </c>
      <c r="X899" s="4">
        <v>147</v>
      </c>
      <c r="Y899" s="4">
        <v>41220</v>
      </c>
      <c r="Z899" s="4">
        <v>1</v>
      </c>
      <c r="AA899" s="4">
        <v>41</v>
      </c>
      <c r="AB899" s="4">
        <v>62</v>
      </c>
      <c r="AC899" s="4">
        <v>7.73</v>
      </c>
      <c r="AD899" s="4">
        <v>26.73</v>
      </c>
      <c r="AE899" s="4">
        <v>44.02</v>
      </c>
      <c r="AF899" s="4">
        <v>1607</v>
      </c>
      <c r="AG899" s="4">
        <v>18298</v>
      </c>
      <c r="AH899" s="4">
        <v>8096</v>
      </c>
      <c r="AI899" s="4">
        <v>23997</v>
      </c>
      <c r="AJ899" s="4">
        <v>19772</v>
      </c>
      <c r="AK899" s="4"/>
      <c r="AM899" s="6">
        <f t="shared" si="160"/>
        <v>41220</v>
      </c>
      <c r="AN899" s="4">
        <f t="shared" si="159"/>
        <v>2</v>
      </c>
    </row>
    <row r="900" spans="1:40" x14ac:dyDescent="0.2">
      <c r="A900" s="12" t="str">
        <f t="shared" si="158"/>
        <v>2015-16FEBRUARYRX7</v>
      </c>
      <c r="B900" s="12">
        <f>VLOOKUP(G900,'Selection Sheet'!$C$17:$E$33, 3, 0)</f>
        <v>1</v>
      </c>
      <c r="C900" s="12" t="s">
        <v>237</v>
      </c>
      <c r="D900" s="12" t="s">
        <v>133</v>
      </c>
      <c r="E900" s="12" t="s">
        <v>137</v>
      </c>
      <c r="F900" s="12" t="s">
        <v>42</v>
      </c>
      <c r="G900" s="12" t="s">
        <v>44</v>
      </c>
      <c r="H900" s="12" t="s">
        <v>43</v>
      </c>
      <c r="I900" s="168" t="s">
        <v>106</v>
      </c>
      <c r="J900" s="168" t="s">
        <v>106</v>
      </c>
      <c r="K900" s="168">
        <v>1711</v>
      </c>
      <c r="L900" s="168">
        <v>2428</v>
      </c>
      <c r="M900" s="168">
        <v>15.72</v>
      </c>
      <c r="N900" s="168">
        <v>23423</v>
      </c>
      <c r="O900" s="4">
        <v>38360</v>
      </c>
      <c r="P900" s="4">
        <v>35821</v>
      </c>
      <c r="Q900" s="4">
        <v>40671</v>
      </c>
      <c r="R900" s="4">
        <v>654</v>
      </c>
      <c r="S900" s="4">
        <v>111528</v>
      </c>
      <c r="T900" s="4">
        <v>226</v>
      </c>
      <c r="U900" s="4">
        <v>4819</v>
      </c>
      <c r="V900" s="4">
        <v>488</v>
      </c>
      <c r="W900" s="4">
        <v>15968</v>
      </c>
      <c r="X900" s="4">
        <v>991</v>
      </c>
      <c r="Y900" s="4">
        <v>111528</v>
      </c>
      <c r="Z900" s="4">
        <v>1</v>
      </c>
      <c r="AA900" s="4">
        <v>7</v>
      </c>
      <c r="AB900" s="4">
        <v>43</v>
      </c>
      <c r="AC900" s="4">
        <v>7.72</v>
      </c>
      <c r="AD900" s="4">
        <v>28.83</v>
      </c>
      <c r="AE900" s="4">
        <v>57.25</v>
      </c>
      <c r="AF900" s="4">
        <v>4819</v>
      </c>
      <c r="AG900" s="4">
        <v>65218</v>
      </c>
      <c r="AH900" s="4">
        <v>22405</v>
      </c>
      <c r="AI900" s="4">
        <v>71619</v>
      </c>
      <c r="AJ900" s="4">
        <v>56989</v>
      </c>
      <c r="AK900" s="4"/>
      <c r="AM900" s="6">
        <f t="shared" si="160"/>
        <v>111528</v>
      </c>
      <c r="AN900" s="4">
        <f t="shared" si="159"/>
        <v>2</v>
      </c>
    </row>
    <row r="901" spans="1:40" x14ac:dyDescent="0.2">
      <c r="A901" s="12" t="str">
        <f t="shared" si="158"/>
        <v>2015-16FEBRUARYRX8</v>
      </c>
      <c r="B901" s="12">
        <f>VLOOKUP(G901,'Selection Sheet'!$C$17:$E$33, 3, 0)</f>
        <v>1</v>
      </c>
      <c r="C901" s="12" t="s">
        <v>237</v>
      </c>
      <c r="D901" s="12" t="s">
        <v>133</v>
      </c>
      <c r="E901" s="12" t="s">
        <v>137</v>
      </c>
      <c r="F901" s="12" t="s">
        <v>42</v>
      </c>
      <c r="G901" s="12" t="s">
        <v>54</v>
      </c>
      <c r="H901" s="12" t="s">
        <v>53</v>
      </c>
      <c r="I901" s="168" t="s">
        <v>106</v>
      </c>
      <c r="J901" s="168" t="s">
        <v>106</v>
      </c>
      <c r="K901" s="168">
        <v>1199</v>
      </c>
      <c r="L901" s="168">
        <v>1723</v>
      </c>
      <c r="M901" s="168">
        <v>14.27</v>
      </c>
      <c r="N901" s="168">
        <v>18087</v>
      </c>
      <c r="O901" s="4">
        <v>25368</v>
      </c>
      <c r="P901" s="4">
        <v>25396</v>
      </c>
      <c r="Q901" s="4">
        <v>26942</v>
      </c>
      <c r="R901" s="4">
        <v>590</v>
      </c>
      <c r="S901" s="4">
        <v>74585</v>
      </c>
      <c r="T901" s="4">
        <v>163</v>
      </c>
      <c r="U901" s="4">
        <v>2953</v>
      </c>
      <c r="V901" s="4">
        <v>305</v>
      </c>
      <c r="W901" s="4">
        <v>11018</v>
      </c>
      <c r="X901" s="4">
        <v>1912</v>
      </c>
      <c r="Y901" s="4">
        <v>74585</v>
      </c>
      <c r="Z901" s="4">
        <v>1</v>
      </c>
      <c r="AA901" s="4">
        <v>22</v>
      </c>
      <c r="AB901" s="4">
        <v>69</v>
      </c>
      <c r="AC901" s="4">
        <v>6.05</v>
      </c>
      <c r="AD901" s="4">
        <v>15.26</v>
      </c>
      <c r="AE901" s="4">
        <v>23</v>
      </c>
      <c r="AF901" s="4">
        <v>2953</v>
      </c>
      <c r="AG901" s="4">
        <v>37271</v>
      </c>
      <c r="AH901" s="4">
        <v>12722</v>
      </c>
      <c r="AI901" s="4">
        <v>42748</v>
      </c>
      <c r="AJ901" s="4">
        <v>38325</v>
      </c>
      <c r="AK901" s="4"/>
      <c r="AM901" s="6">
        <f t="shared" si="160"/>
        <v>74585</v>
      </c>
      <c r="AN901" s="4">
        <f t="shared" si="159"/>
        <v>2</v>
      </c>
    </row>
    <row r="902" spans="1:40" x14ac:dyDescent="0.2">
      <c r="A902" s="12" t="str">
        <f t="shared" si="158"/>
        <v>2015-16FEBRUARYRX9</v>
      </c>
      <c r="B902" s="12">
        <f>VLOOKUP(G902,'Selection Sheet'!$C$17:$E$33, 3, 0)</f>
        <v>3</v>
      </c>
      <c r="C902" s="12" t="s">
        <v>237</v>
      </c>
      <c r="D902" s="12" t="s">
        <v>133</v>
      </c>
      <c r="E902" s="12" t="s">
        <v>138</v>
      </c>
      <c r="F902" s="12" t="s">
        <v>25</v>
      </c>
      <c r="G902" s="12" t="s">
        <v>24</v>
      </c>
      <c r="H902" s="12" t="s">
        <v>23</v>
      </c>
      <c r="I902" s="168" t="s">
        <v>106</v>
      </c>
      <c r="J902" s="168" t="s">
        <v>106</v>
      </c>
      <c r="K902" s="168">
        <v>728</v>
      </c>
      <c r="L902" s="168">
        <v>1125</v>
      </c>
      <c r="M902" s="168">
        <v>16.533329999999999</v>
      </c>
      <c r="N902" s="168">
        <v>13185</v>
      </c>
      <c r="O902" s="4">
        <v>25697</v>
      </c>
      <c r="P902" s="4">
        <v>22385</v>
      </c>
      <c r="Q902" s="4">
        <v>26751</v>
      </c>
      <c r="R902" s="4">
        <v>230</v>
      </c>
      <c r="S902" s="4">
        <v>70894</v>
      </c>
      <c r="T902" s="4">
        <v>168</v>
      </c>
      <c r="U902" s="4">
        <v>8773</v>
      </c>
      <c r="V902" s="4">
        <v>661</v>
      </c>
      <c r="W902" s="4">
        <v>14144</v>
      </c>
      <c r="X902" s="4">
        <v>150</v>
      </c>
      <c r="Y902" s="4">
        <v>70894</v>
      </c>
      <c r="Z902" s="4">
        <v>2</v>
      </c>
      <c r="AA902" s="4">
        <v>11</v>
      </c>
      <c r="AB902" s="4">
        <v>47</v>
      </c>
      <c r="AC902" s="4">
        <v>12.68</v>
      </c>
      <c r="AD902" s="4">
        <v>24.83</v>
      </c>
      <c r="AE902" s="4">
        <v>42.41</v>
      </c>
      <c r="AF902" s="4">
        <v>8773</v>
      </c>
      <c r="AG902" s="4">
        <v>58098</v>
      </c>
      <c r="AH902" s="4">
        <v>16495</v>
      </c>
      <c r="AI902" s="4">
        <v>49347</v>
      </c>
      <c r="AJ902" s="4">
        <v>36408</v>
      </c>
      <c r="AK902" s="4"/>
      <c r="AM902" s="6">
        <f t="shared" si="160"/>
        <v>70894</v>
      </c>
      <c r="AN902" s="4">
        <f t="shared" si="159"/>
        <v>2</v>
      </c>
    </row>
    <row r="903" spans="1:40" x14ac:dyDescent="0.2">
      <c r="A903" s="12" t="str">
        <f t="shared" si="158"/>
        <v>2015-16FEBRUARYRYA</v>
      </c>
      <c r="B903" s="12">
        <f>VLOOKUP(G903,'Selection Sheet'!$C$17:$E$33, 3, 0)</f>
        <v>3</v>
      </c>
      <c r="C903" s="12" t="s">
        <v>237</v>
      </c>
      <c r="D903" s="12" t="s">
        <v>133</v>
      </c>
      <c r="E903" s="12" t="s">
        <v>138</v>
      </c>
      <c r="F903" s="12" t="s">
        <v>25</v>
      </c>
      <c r="G903" s="12" t="s">
        <v>52</v>
      </c>
      <c r="H903" s="12" t="s">
        <v>51</v>
      </c>
      <c r="I903" s="168" t="s">
        <v>106</v>
      </c>
      <c r="J903" s="168" t="s">
        <v>106</v>
      </c>
      <c r="K903" s="168">
        <v>1448</v>
      </c>
      <c r="L903" s="168">
        <v>1917</v>
      </c>
      <c r="M903" s="168">
        <v>12.62</v>
      </c>
      <c r="N903" s="168">
        <v>22822</v>
      </c>
      <c r="O903" s="4">
        <v>32281</v>
      </c>
      <c r="P903" s="4">
        <v>32985</v>
      </c>
      <c r="Q903" s="4">
        <v>34198</v>
      </c>
      <c r="R903" s="4">
        <v>983</v>
      </c>
      <c r="S903" s="4">
        <v>103580</v>
      </c>
      <c r="T903" s="4">
        <v>561</v>
      </c>
      <c r="U903" s="4">
        <v>3553</v>
      </c>
      <c r="V903" s="4">
        <v>1574</v>
      </c>
      <c r="W903" s="4">
        <v>21675</v>
      </c>
      <c r="X903" s="4">
        <v>0</v>
      </c>
      <c r="Y903" s="4">
        <v>103580</v>
      </c>
      <c r="Z903" s="4">
        <v>1</v>
      </c>
      <c r="AA903" s="4">
        <v>11</v>
      </c>
      <c r="AB903" s="4">
        <v>48</v>
      </c>
      <c r="AC903" s="4">
        <v>6.42</v>
      </c>
      <c r="AD903" s="4">
        <v>17.05</v>
      </c>
      <c r="AE903" s="4">
        <v>25.93</v>
      </c>
      <c r="AF903" s="4">
        <v>3553</v>
      </c>
      <c r="AG903" s="4">
        <v>63521</v>
      </c>
      <c r="AH903" s="4">
        <v>26209</v>
      </c>
      <c r="AI903" s="4">
        <v>70567</v>
      </c>
      <c r="AJ903" s="4">
        <v>48203</v>
      </c>
      <c r="AK903" s="4"/>
      <c r="AM903" s="6">
        <f t="shared" si="160"/>
        <v>0</v>
      </c>
      <c r="AN903" s="4">
        <f t="shared" si="159"/>
        <v>2</v>
      </c>
    </row>
    <row r="904" spans="1:40" x14ac:dyDescent="0.2">
      <c r="A904" s="12" t="str">
        <f t="shared" ref="A904:A956" si="161">C904&amp;D904&amp;G904</f>
        <v>2015-16FEBRUARYRYC</v>
      </c>
      <c r="B904" s="12">
        <f>VLOOKUP(G904,'Selection Sheet'!$C$17:$E$33, 3, 0)</f>
        <v>3</v>
      </c>
      <c r="C904" s="12" t="s">
        <v>237</v>
      </c>
      <c r="D904" s="12" t="s">
        <v>133</v>
      </c>
      <c r="E904" s="12" t="s">
        <v>138</v>
      </c>
      <c r="F904" s="12" t="s">
        <v>25</v>
      </c>
      <c r="G904" s="12" t="s">
        <v>27</v>
      </c>
      <c r="H904" s="12" t="s">
        <v>26</v>
      </c>
      <c r="I904" s="168" t="s">
        <v>106</v>
      </c>
      <c r="J904" s="168" t="s">
        <v>106</v>
      </c>
      <c r="K904" s="168">
        <v>952</v>
      </c>
      <c r="L904" s="168">
        <v>1474</v>
      </c>
      <c r="M904" s="168">
        <v>17.850000000000001</v>
      </c>
      <c r="N904" s="168">
        <v>15232</v>
      </c>
      <c r="O904" s="4">
        <v>28445</v>
      </c>
      <c r="P904" s="4">
        <v>25667</v>
      </c>
      <c r="Q904" s="4">
        <v>29818</v>
      </c>
      <c r="R904" s="4">
        <v>492</v>
      </c>
      <c r="S904" s="4">
        <v>80135</v>
      </c>
      <c r="T904" s="4">
        <v>251</v>
      </c>
      <c r="U904" s="4">
        <v>2768</v>
      </c>
      <c r="V904" s="4">
        <v>1137</v>
      </c>
      <c r="W904" s="4">
        <v>18986</v>
      </c>
      <c r="X904" s="4">
        <v>225</v>
      </c>
      <c r="Y904" s="4">
        <v>80135</v>
      </c>
      <c r="Z904" s="4">
        <v>1</v>
      </c>
      <c r="AA904" s="4">
        <v>16</v>
      </c>
      <c r="AB904" s="4">
        <v>69</v>
      </c>
      <c r="AC904" s="4">
        <v>8.6999999999999993</v>
      </c>
      <c r="AD904" s="4">
        <v>26.53</v>
      </c>
      <c r="AE904" s="4">
        <v>39.869999999999997</v>
      </c>
      <c r="AF904" s="4">
        <v>2768</v>
      </c>
      <c r="AG904" s="4">
        <v>48169</v>
      </c>
      <c r="AH904" s="4">
        <v>24878</v>
      </c>
      <c r="AI904" s="4">
        <v>57274</v>
      </c>
      <c r="AJ904" s="4">
        <v>39813</v>
      </c>
      <c r="AK904" s="4"/>
      <c r="AM904" s="6">
        <f t="shared" si="160"/>
        <v>80135</v>
      </c>
      <c r="AN904" s="4">
        <f t="shared" si="159"/>
        <v>2</v>
      </c>
    </row>
    <row r="905" spans="1:40" x14ac:dyDescent="0.2">
      <c r="A905" s="12" t="str">
        <f t="shared" si="161"/>
        <v>2015-16FEBRUARYRYD</v>
      </c>
      <c r="B905" s="12">
        <f>VLOOKUP(G905,'Selection Sheet'!$C$17:$E$33, 3, 0)</f>
        <v>2</v>
      </c>
      <c r="C905" s="12" t="s">
        <v>237</v>
      </c>
      <c r="D905" s="12" t="s">
        <v>133</v>
      </c>
      <c r="E905" s="12" t="s">
        <v>135</v>
      </c>
      <c r="F905" s="12" t="s">
        <v>36</v>
      </c>
      <c r="G905" s="12" t="s">
        <v>48</v>
      </c>
      <c r="H905" s="12" t="s">
        <v>47</v>
      </c>
      <c r="I905" s="168" t="s">
        <v>106</v>
      </c>
      <c r="J905" s="168" t="s">
        <v>106</v>
      </c>
      <c r="K905" s="168">
        <v>878</v>
      </c>
      <c r="L905" s="168">
        <v>1342</v>
      </c>
      <c r="M905" s="168">
        <v>15.3</v>
      </c>
      <c r="N905" s="168">
        <v>14308</v>
      </c>
      <c r="O905" s="4">
        <v>24802</v>
      </c>
      <c r="P905" s="4">
        <v>23801</v>
      </c>
      <c r="Q905" s="4">
        <v>26060</v>
      </c>
      <c r="R905" s="4">
        <v>461</v>
      </c>
      <c r="S905" s="4">
        <v>56016</v>
      </c>
      <c r="T905" s="4">
        <v>285</v>
      </c>
      <c r="U905" s="4">
        <v>3242</v>
      </c>
      <c r="V905" s="4">
        <v>1115</v>
      </c>
      <c r="W905" s="4">
        <v>18749</v>
      </c>
      <c r="X905" s="4">
        <v>0</v>
      </c>
      <c r="Y905" s="4">
        <v>56016</v>
      </c>
      <c r="Z905" s="4">
        <v>3</v>
      </c>
      <c r="AA905" s="4">
        <v>38</v>
      </c>
      <c r="AB905" s="4">
        <v>86</v>
      </c>
      <c r="AC905" s="4">
        <v>7.18</v>
      </c>
      <c r="AD905" s="4">
        <v>22.88</v>
      </c>
      <c r="AE905" s="4">
        <v>34.75</v>
      </c>
      <c r="AF905" s="4">
        <v>3242</v>
      </c>
      <c r="AG905" s="4">
        <v>49707</v>
      </c>
      <c r="AH905" s="4">
        <v>26029</v>
      </c>
      <c r="AI905" s="4">
        <v>51914</v>
      </c>
      <c r="AJ905" s="4">
        <v>31397</v>
      </c>
      <c r="AK905" s="10"/>
      <c r="AM905" s="6">
        <f t="shared" si="160"/>
        <v>0</v>
      </c>
      <c r="AN905" s="4">
        <f t="shared" si="159"/>
        <v>2</v>
      </c>
    </row>
    <row r="906" spans="1:40" x14ac:dyDescent="0.2">
      <c r="A906" s="12" t="str">
        <f t="shared" si="161"/>
        <v>2015-16FEBRUARYRYE</v>
      </c>
      <c r="B906" s="12">
        <f>VLOOKUP(G906,'Selection Sheet'!$C$17:$E$33, 3, 0)</f>
        <v>2</v>
      </c>
      <c r="C906" s="12" t="s">
        <v>237</v>
      </c>
      <c r="D906" s="12" t="s">
        <v>133</v>
      </c>
      <c r="E906" s="12" t="s">
        <v>135</v>
      </c>
      <c r="F906" s="12" t="s">
        <v>36</v>
      </c>
      <c r="G906" s="12" t="s">
        <v>46</v>
      </c>
      <c r="H906" s="12" t="s">
        <v>45</v>
      </c>
      <c r="I906" s="168" t="s">
        <v>106</v>
      </c>
      <c r="J906" s="168" t="s">
        <v>106</v>
      </c>
      <c r="K906" s="168">
        <v>743</v>
      </c>
      <c r="L906" s="168">
        <v>1055</v>
      </c>
      <c r="M906" s="168">
        <v>14.6</v>
      </c>
      <c r="N906" s="168">
        <v>11033</v>
      </c>
      <c r="O906" s="4">
        <v>16043</v>
      </c>
      <c r="P906" s="4">
        <v>15945</v>
      </c>
      <c r="Q906" s="4">
        <v>17080</v>
      </c>
      <c r="R906" s="4">
        <v>424</v>
      </c>
      <c r="S906" s="4">
        <v>47371</v>
      </c>
      <c r="T906" s="4">
        <v>443</v>
      </c>
      <c r="U906" s="4">
        <v>5640</v>
      </c>
      <c r="V906" s="4">
        <v>813</v>
      </c>
      <c r="W906" s="4">
        <v>15006</v>
      </c>
      <c r="X906" s="4">
        <v>1314</v>
      </c>
      <c r="Y906" s="4">
        <v>47371</v>
      </c>
      <c r="Z906" s="4">
        <v>3</v>
      </c>
      <c r="AA906" s="4">
        <v>43</v>
      </c>
      <c r="AB906" s="4">
        <v>108</v>
      </c>
      <c r="AC906" s="4">
        <v>6.67</v>
      </c>
      <c r="AD906" s="4">
        <v>21.2</v>
      </c>
      <c r="AE906" s="4">
        <v>35.049999999999997</v>
      </c>
      <c r="AF906" s="4">
        <v>5640</v>
      </c>
      <c r="AG906" s="4">
        <v>41755</v>
      </c>
      <c r="AH906" s="4">
        <v>15394</v>
      </c>
      <c r="AI906" s="4">
        <v>36629</v>
      </c>
      <c r="AJ906" s="4">
        <v>20163</v>
      </c>
      <c r="AK906" s="4"/>
      <c r="AM906" s="6">
        <f t="shared" si="160"/>
        <v>47371</v>
      </c>
      <c r="AN906" s="4">
        <f t="shared" si="159"/>
        <v>2</v>
      </c>
    </row>
    <row r="907" spans="1:40" x14ac:dyDescent="0.2">
      <c r="A907" s="12" t="str">
        <f t="shared" si="161"/>
        <v>2015-16FEBRUARYRYF</v>
      </c>
      <c r="B907" s="12">
        <f>VLOOKUP(G907,'Selection Sheet'!$C$17:$E$33, 3, 0)</f>
        <v>2</v>
      </c>
      <c r="C907" s="12" t="s">
        <v>237</v>
      </c>
      <c r="D907" s="12" t="s">
        <v>133</v>
      </c>
      <c r="E907" s="12" t="s">
        <v>135</v>
      </c>
      <c r="F907" s="12" t="s">
        <v>36</v>
      </c>
      <c r="G907" s="12" t="s">
        <v>50</v>
      </c>
      <c r="H907" s="12" t="s">
        <v>49</v>
      </c>
      <c r="I907" s="168" t="s">
        <v>106</v>
      </c>
      <c r="J907" s="168" t="s">
        <v>106</v>
      </c>
      <c r="K907" s="168">
        <v>1038</v>
      </c>
      <c r="L907" s="168">
        <v>1572</v>
      </c>
      <c r="M907" s="168">
        <v>16.899999999999999</v>
      </c>
      <c r="N907" s="168">
        <v>14886</v>
      </c>
      <c r="O907" s="4">
        <v>27325</v>
      </c>
      <c r="P907" s="4">
        <v>24191</v>
      </c>
      <c r="Q907" s="4">
        <v>28835</v>
      </c>
      <c r="R907" s="4">
        <v>1758</v>
      </c>
      <c r="S907" s="4">
        <v>77965</v>
      </c>
      <c r="T907" s="4">
        <v>597</v>
      </c>
      <c r="U907" s="4">
        <v>5268</v>
      </c>
      <c r="V907" s="4">
        <v>950</v>
      </c>
      <c r="W907" s="4">
        <v>18953</v>
      </c>
      <c r="X907" s="4">
        <v>0</v>
      </c>
      <c r="Y907" s="4">
        <v>77965</v>
      </c>
      <c r="Z907" s="4">
        <v>4</v>
      </c>
      <c r="AA907" s="4">
        <v>35</v>
      </c>
      <c r="AB907" s="4">
        <v>82</v>
      </c>
      <c r="AC907" s="4">
        <v>8.9</v>
      </c>
      <c r="AD907" s="4">
        <v>32.299999999999997</v>
      </c>
      <c r="AE907" s="4">
        <v>64.400000000000006</v>
      </c>
      <c r="AF907" s="4">
        <v>5268</v>
      </c>
      <c r="AG907" s="4">
        <v>46711</v>
      </c>
      <c r="AH907" s="4">
        <v>28242</v>
      </c>
      <c r="AI907" s="4">
        <v>54805</v>
      </c>
      <c r="AJ907" s="4">
        <v>33058</v>
      </c>
      <c r="AK907" s="4"/>
      <c r="AM907" s="6">
        <f t="shared" si="160"/>
        <v>0</v>
      </c>
      <c r="AN907" s="4">
        <f t="shared" si="159"/>
        <v>2</v>
      </c>
    </row>
    <row r="908" spans="1:40" x14ac:dyDescent="0.2">
      <c r="A908" s="12" t="str">
        <f t="shared" si="161"/>
        <v>2015-16JANUARYR1F</v>
      </c>
      <c r="B908" s="12">
        <f>VLOOKUP(G908,'Selection Sheet'!$C$17:$E$33, 3, 0)</f>
        <v>2</v>
      </c>
      <c r="C908" s="12" t="s">
        <v>237</v>
      </c>
      <c r="D908" s="12" t="s">
        <v>132</v>
      </c>
      <c r="E908" s="12" t="s">
        <v>135</v>
      </c>
      <c r="F908" s="12" t="s">
        <v>36</v>
      </c>
      <c r="G908" s="12" t="s">
        <v>35</v>
      </c>
      <c r="H908" s="12" t="s">
        <v>34</v>
      </c>
      <c r="I908" s="168" t="s">
        <v>106</v>
      </c>
      <c r="J908" s="168" t="s">
        <v>106</v>
      </c>
      <c r="K908" s="168">
        <v>29</v>
      </c>
      <c r="L908" s="168">
        <v>48</v>
      </c>
      <c r="M908" s="168">
        <v>11.45</v>
      </c>
      <c r="N908" s="168">
        <v>392</v>
      </c>
      <c r="O908" s="4">
        <v>522</v>
      </c>
      <c r="P908" s="4">
        <v>548</v>
      </c>
      <c r="Q908" s="4">
        <v>570</v>
      </c>
      <c r="R908" s="4">
        <v>31</v>
      </c>
      <c r="S908" s="4">
        <v>2162</v>
      </c>
      <c r="T908" s="4">
        <v>14</v>
      </c>
      <c r="U908" s="4">
        <v>137</v>
      </c>
      <c r="V908" s="4">
        <v>13</v>
      </c>
      <c r="W908" s="4">
        <v>488</v>
      </c>
      <c r="X908" s="4">
        <v>36</v>
      </c>
      <c r="Y908" s="4">
        <v>2162</v>
      </c>
      <c r="Z908" s="4">
        <v>1</v>
      </c>
      <c r="AA908" s="4">
        <v>1</v>
      </c>
      <c r="AB908" s="4">
        <v>6</v>
      </c>
      <c r="AC908" s="4">
        <v>5.18</v>
      </c>
      <c r="AD908" s="4">
        <v>16.36</v>
      </c>
      <c r="AE908" s="4">
        <v>18.77</v>
      </c>
      <c r="AF908" s="4">
        <v>137</v>
      </c>
      <c r="AG908" s="4">
        <v>1859</v>
      </c>
      <c r="AH908" s="4">
        <v>969</v>
      </c>
      <c r="AI908" s="4">
        <v>1722</v>
      </c>
      <c r="AJ908" s="4">
        <v>1230</v>
      </c>
      <c r="AK908" s="4"/>
      <c r="AM908" s="6">
        <f t="shared" si="160"/>
        <v>2162</v>
      </c>
      <c r="AN908" s="4">
        <f t="shared" si="159"/>
        <v>1</v>
      </c>
    </row>
    <row r="909" spans="1:40" x14ac:dyDescent="0.2">
      <c r="A909" s="12" t="str">
        <f t="shared" si="161"/>
        <v>2015-16JANUARYRRU</v>
      </c>
      <c r="B909" s="12">
        <f>VLOOKUP(G909,'Selection Sheet'!$C$17:$E$33, 3, 0)</f>
        <v>4</v>
      </c>
      <c r="C909" s="12" t="s">
        <v>237</v>
      </c>
      <c r="D909" s="12" t="s">
        <v>132</v>
      </c>
      <c r="E909" s="12" t="s">
        <v>136</v>
      </c>
      <c r="F909" s="12" t="s">
        <v>39</v>
      </c>
      <c r="G909" s="12" t="s">
        <v>38</v>
      </c>
      <c r="H909" s="12" t="s">
        <v>37</v>
      </c>
      <c r="I909" s="168" t="s">
        <v>106</v>
      </c>
      <c r="J909" s="168" t="s">
        <v>106</v>
      </c>
      <c r="K909" s="168">
        <v>936</v>
      </c>
      <c r="L909" s="168">
        <v>1391</v>
      </c>
      <c r="M909" s="168">
        <v>13.6</v>
      </c>
      <c r="N909" s="168">
        <v>27051</v>
      </c>
      <c r="O909" s="4">
        <v>44389</v>
      </c>
      <c r="P909" s="4">
        <v>42018</v>
      </c>
      <c r="Q909" s="4">
        <v>45392</v>
      </c>
      <c r="R909" s="4">
        <v>186</v>
      </c>
      <c r="S909" s="4">
        <v>129360</v>
      </c>
      <c r="T909" s="4">
        <v>429</v>
      </c>
      <c r="U909" s="4">
        <v>12381</v>
      </c>
      <c r="V909" s="4">
        <v>1539</v>
      </c>
      <c r="W909" s="4">
        <v>17301</v>
      </c>
      <c r="X909" s="4">
        <v>978</v>
      </c>
      <c r="Y909" s="4">
        <v>129360</v>
      </c>
      <c r="Z909" s="4">
        <v>0</v>
      </c>
      <c r="AA909" s="4">
        <v>2</v>
      </c>
      <c r="AB909" s="4">
        <v>43</v>
      </c>
      <c r="AC909" s="4">
        <v>7.2</v>
      </c>
      <c r="AD909" s="4">
        <v>20.2</v>
      </c>
      <c r="AE909" s="4">
        <v>39.299999999999997</v>
      </c>
      <c r="AF909" s="4">
        <v>12381</v>
      </c>
      <c r="AG909" s="4">
        <v>104832</v>
      </c>
      <c r="AH909" s="4">
        <v>31914</v>
      </c>
      <c r="AI909" s="4">
        <v>92451</v>
      </c>
      <c r="AJ909" s="4">
        <v>68382</v>
      </c>
      <c r="AK909" s="4"/>
      <c r="AM909" s="6">
        <f t="shared" si="160"/>
        <v>129360</v>
      </c>
      <c r="AN909" s="4">
        <f t="shared" si="159"/>
        <v>1</v>
      </c>
    </row>
    <row r="910" spans="1:40" x14ac:dyDescent="0.2">
      <c r="A910" s="12" t="str">
        <f t="shared" si="161"/>
        <v>2015-16JANUARYRX6</v>
      </c>
      <c r="B910" s="12">
        <f>VLOOKUP(G910,'Selection Sheet'!$C$17:$E$33, 3, 0)</f>
        <v>1</v>
      </c>
      <c r="C910" s="12" t="s">
        <v>237</v>
      </c>
      <c r="D910" s="12" t="s">
        <v>132</v>
      </c>
      <c r="E910" s="12" t="s">
        <v>137</v>
      </c>
      <c r="F910" s="12" t="s">
        <v>42</v>
      </c>
      <c r="G910" s="12" t="s">
        <v>41</v>
      </c>
      <c r="H910" s="12" t="s">
        <v>40</v>
      </c>
      <c r="I910" s="168" t="s">
        <v>106</v>
      </c>
      <c r="J910" s="168" t="s">
        <v>106</v>
      </c>
      <c r="K910" s="168">
        <v>750</v>
      </c>
      <c r="L910" s="168">
        <v>1192</v>
      </c>
      <c r="M910" s="168">
        <v>15.83</v>
      </c>
      <c r="N910" s="168">
        <v>10461</v>
      </c>
      <c r="O910" s="4">
        <v>17086</v>
      </c>
      <c r="P910" s="4">
        <v>16064</v>
      </c>
      <c r="Q910" s="4">
        <v>18013</v>
      </c>
      <c r="R910" s="4">
        <v>149</v>
      </c>
      <c r="S910" s="4">
        <v>44369</v>
      </c>
      <c r="T910" s="4">
        <v>252</v>
      </c>
      <c r="U910" s="4">
        <v>1725</v>
      </c>
      <c r="V910" s="4">
        <v>274</v>
      </c>
      <c r="W910" s="4">
        <v>5327</v>
      </c>
      <c r="X910" s="4">
        <v>112</v>
      </c>
      <c r="Y910" s="4">
        <v>44369</v>
      </c>
      <c r="Z910" s="4">
        <v>1</v>
      </c>
      <c r="AA910" s="4">
        <v>41</v>
      </c>
      <c r="AB910" s="4">
        <v>68</v>
      </c>
      <c r="AC910" s="4">
        <v>7.68</v>
      </c>
      <c r="AD910" s="4">
        <v>26.67</v>
      </c>
      <c r="AE910" s="4">
        <v>47.3</v>
      </c>
      <c r="AF910" s="4">
        <v>1725</v>
      </c>
      <c r="AG910" s="4">
        <v>19985</v>
      </c>
      <c r="AH910" s="4">
        <v>8927</v>
      </c>
      <c r="AI910" s="4">
        <v>26659</v>
      </c>
      <c r="AJ910" s="4">
        <v>21733</v>
      </c>
      <c r="AK910" s="4"/>
      <c r="AM910" s="6">
        <f t="shared" si="160"/>
        <v>44369</v>
      </c>
      <c r="AN910" s="4">
        <f t="shared" si="159"/>
        <v>1</v>
      </c>
    </row>
    <row r="911" spans="1:40" x14ac:dyDescent="0.2">
      <c r="A911" s="12" t="str">
        <f t="shared" si="161"/>
        <v>2015-16JANUARYRX7</v>
      </c>
      <c r="B911" s="12">
        <f>VLOOKUP(G911,'Selection Sheet'!$C$17:$E$33, 3, 0)</f>
        <v>1</v>
      </c>
      <c r="C911" s="12" t="s">
        <v>237</v>
      </c>
      <c r="D911" s="12" t="s">
        <v>132</v>
      </c>
      <c r="E911" s="12" t="s">
        <v>137</v>
      </c>
      <c r="F911" s="12" t="s">
        <v>42</v>
      </c>
      <c r="G911" s="12" t="s">
        <v>44</v>
      </c>
      <c r="H911" s="12" t="s">
        <v>43</v>
      </c>
      <c r="I911" s="168" t="s">
        <v>106</v>
      </c>
      <c r="J911" s="168" t="s">
        <v>106</v>
      </c>
      <c r="K911" s="168">
        <v>1699</v>
      </c>
      <c r="L911" s="168">
        <v>2448</v>
      </c>
      <c r="M911" s="168">
        <v>16.07</v>
      </c>
      <c r="N911" s="168">
        <v>26402</v>
      </c>
      <c r="O911" s="4">
        <v>41574</v>
      </c>
      <c r="P911" s="4">
        <v>39468</v>
      </c>
      <c r="Q911" s="4">
        <v>43928</v>
      </c>
      <c r="R911" s="4">
        <v>716</v>
      </c>
      <c r="S911" s="4">
        <v>118285</v>
      </c>
      <c r="T911" s="4">
        <v>325</v>
      </c>
      <c r="U911" s="4">
        <v>9635</v>
      </c>
      <c r="V911" s="4">
        <v>507</v>
      </c>
      <c r="W911" s="4">
        <v>17131</v>
      </c>
      <c r="X911" s="4">
        <v>991</v>
      </c>
      <c r="Y911" s="4">
        <v>118285</v>
      </c>
      <c r="Z911" s="4">
        <v>1</v>
      </c>
      <c r="AA911" s="4">
        <v>4</v>
      </c>
      <c r="AB911" s="4">
        <v>39</v>
      </c>
      <c r="AC911" s="4">
        <v>7.42</v>
      </c>
      <c r="AD911" s="4">
        <v>26.17</v>
      </c>
      <c r="AE911" s="4">
        <v>49.12</v>
      </c>
      <c r="AF911" s="4">
        <v>9635</v>
      </c>
      <c r="AG911" s="4">
        <v>75212</v>
      </c>
      <c r="AH911" s="4">
        <v>24127</v>
      </c>
      <c r="AI911" s="4">
        <v>78141</v>
      </c>
      <c r="AJ911" s="4">
        <v>62061</v>
      </c>
      <c r="AK911" s="4"/>
      <c r="AM911" s="6">
        <f t="shared" si="160"/>
        <v>118285</v>
      </c>
      <c r="AN911" s="4">
        <f t="shared" si="159"/>
        <v>1</v>
      </c>
    </row>
    <row r="912" spans="1:40" x14ac:dyDescent="0.2">
      <c r="A912" s="12" t="str">
        <f t="shared" si="161"/>
        <v>2015-16JANUARYRX8</v>
      </c>
      <c r="B912" s="12">
        <f>VLOOKUP(G912,'Selection Sheet'!$C$17:$E$33, 3, 0)</f>
        <v>1</v>
      </c>
      <c r="C912" s="12" t="s">
        <v>237</v>
      </c>
      <c r="D912" s="12" t="s">
        <v>132</v>
      </c>
      <c r="E912" s="12" t="s">
        <v>137</v>
      </c>
      <c r="F912" s="12" t="s">
        <v>42</v>
      </c>
      <c r="G912" s="12" t="s">
        <v>54</v>
      </c>
      <c r="H912" s="12" t="s">
        <v>53</v>
      </c>
      <c r="I912" s="168" t="s">
        <v>106</v>
      </c>
      <c r="J912" s="168" t="s">
        <v>106</v>
      </c>
      <c r="K912" s="168">
        <v>1242</v>
      </c>
      <c r="L912" s="168">
        <v>1801</v>
      </c>
      <c r="M912" s="168">
        <v>14.38</v>
      </c>
      <c r="N912" s="168">
        <v>19533</v>
      </c>
      <c r="O912" s="4">
        <v>27184</v>
      </c>
      <c r="P912" s="4">
        <v>27355</v>
      </c>
      <c r="Q912" s="4">
        <v>28878</v>
      </c>
      <c r="R912" s="4">
        <v>879</v>
      </c>
      <c r="S912" s="4">
        <v>77210</v>
      </c>
      <c r="T912" s="4">
        <v>69</v>
      </c>
      <c r="U912" s="4">
        <v>3198</v>
      </c>
      <c r="V912" s="4">
        <v>164</v>
      </c>
      <c r="W912" s="4">
        <v>11571</v>
      </c>
      <c r="X912" s="4">
        <v>1544</v>
      </c>
      <c r="Y912" s="4">
        <v>77210</v>
      </c>
      <c r="Z912" s="4">
        <v>1</v>
      </c>
      <c r="AA912" s="4">
        <v>25</v>
      </c>
      <c r="AB912" s="4">
        <v>75</v>
      </c>
      <c r="AC912" s="4">
        <v>6.37</v>
      </c>
      <c r="AD912" s="4">
        <v>15.88</v>
      </c>
      <c r="AE912" s="4">
        <v>23.8</v>
      </c>
      <c r="AF912" s="4">
        <v>3198</v>
      </c>
      <c r="AG912" s="4">
        <v>38814</v>
      </c>
      <c r="AH912" s="4">
        <v>13909</v>
      </c>
      <c r="AI912" s="4">
        <v>45351</v>
      </c>
      <c r="AJ912" s="4">
        <v>40183</v>
      </c>
      <c r="AK912" s="4"/>
      <c r="AM912" s="6">
        <f t="shared" si="160"/>
        <v>77210</v>
      </c>
      <c r="AN912" s="4">
        <f t="shared" si="159"/>
        <v>1</v>
      </c>
    </row>
    <row r="913" spans="1:40" x14ac:dyDescent="0.2">
      <c r="A913" s="12" t="str">
        <f t="shared" si="161"/>
        <v>2015-16JANUARYRX9</v>
      </c>
      <c r="B913" s="12">
        <f>VLOOKUP(G913,'Selection Sheet'!$C$17:$E$33, 3, 0)</f>
        <v>3</v>
      </c>
      <c r="C913" s="12" t="s">
        <v>237</v>
      </c>
      <c r="D913" s="12" t="s">
        <v>132</v>
      </c>
      <c r="E913" s="12" t="s">
        <v>138</v>
      </c>
      <c r="F913" s="12" t="s">
        <v>25</v>
      </c>
      <c r="G913" s="12" t="s">
        <v>24</v>
      </c>
      <c r="H913" s="12" t="s">
        <v>23</v>
      </c>
      <c r="I913" s="168" t="s">
        <v>106</v>
      </c>
      <c r="J913" s="168" t="s">
        <v>106</v>
      </c>
      <c r="K913" s="168">
        <v>803</v>
      </c>
      <c r="L913" s="168">
        <v>1302</v>
      </c>
      <c r="M913" s="168">
        <v>16.966670000000001</v>
      </c>
      <c r="N913" s="168">
        <v>13736</v>
      </c>
      <c r="O913" s="4">
        <v>27698</v>
      </c>
      <c r="P913" s="4">
        <v>23721</v>
      </c>
      <c r="Q913" s="4">
        <v>28941</v>
      </c>
      <c r="R913" s="4">
        <v>324</v>
      </c>
      <c r="S913" s="4">
        <v>76722</v>
      </c>
      <c r="T913" s="4">
        <v>162</v>
      </c>
      <c r="U913" s="4">
        <v>9495</v>
      </c>
      <c r="V913" s="4">
        <v>760</v>
      </c>
      <c r="W913" s="4">
        <v>14705</v>
      </c>
      <c r="X913" s="4">
        <v>81</v>
      </c>
      <c r="Y913" s="4">
        <v>76722</v>
      </c>
      <c r="Z913" s="4">
        <v>2</v>
      </c>
      <c r="AA913" s="4">
        <v>4</v>
      </c>
      <c r="AB913" s="4">
        <v>33</v>
      </c>
      <c r="AC913" s="4">
        <v>13.17</v>
      </c>
      <c r="AD913" s="4">
        <v>26.1</v>
      </c>
      <c r="AE913" s="4">
        <v>42.75</v>
      </c>
      <c r="AF913" s="4">
        <v>9495</v>
      </c>
      <c r="AG913" s="4">
        <v>62144</v>
      </c>
      <c r="AH913" s="4">
        <v>17317</v>
      </c>
      <c r="AI913" s="4">
        <v>52649</v>
      </c>
      <c r="AJ913" s="4">
        <v>39112</v>
      </c>
      <c r="AK913" s="4"/>
      <c r="AM913" s="6">
        <f t="shared" si="160"/>
        <v>76722</v>
      </c>
      <c r="AN913" s="4">
        <f t="shared" si="159"/>
        <v>1</v>
      </c>
    </row>
    <row r="914" spans="1:40" x14ac:dyDescent="0.2">
      <c r="A914" s="12" t="str">
        <f t="shared" si="161"/>
        <v>2015-16JANUARYRYA</v>
      </c>
      <c r="B914" s="12">
        <f>VLOOKUP(G914,'Selection Sheet'!$C$17:$E$33, 3, 0)</f>
        <v>3</v>
      </c>
      <c r="C914" s="12" t="s">
        <v>237</v>
      </c>
      <c r="D914" s="12" t="s">
        <v>132</v>
      </c>
      <c r="E914" s="12" t="s">
        <v>138</v>
      </c>
      <c r="F914" s="12" t="s">
        <v>25</v>
      </c>
      <c r="G914" s="12" t="s">
        <v>52</v>
      </c>
      <c r="H914" s="12" t="s">
        <v>51</v>
      </c>
      <c r="I914" s="168" t="s">
        <v>106</v>
      </c>
      <c r="J914" s="168" t="s">
        <v>106</v>
      </c>
      <c r="K914" s="168">
        <v>1645</v>
      </c>
      <c r="L914" s="168">
        <v>2114</v>
      </c>
      <c r="M914" s="168">
        <v>11.93</v>
      </c>
      <c r="N914" s="168">
        <v>25676</v>
      </c>
      <c r="O914" s="4">
        <v>34381</v>
      </c>
      <c r="P914" s="4">
        <v>35545</v>
      </c>
      <c r="Q914" s="4">
        <v>36495</v>
      </c>
      <c r="R914" s="4">
        <v>810</v>
      </c>
      <c r="S914" s="4">
        <v>107634</v>
      </c>
      <c r="T914" s="4">
        <v>518</v>
      </c>
      <c r="U914" s="4">
        <v>3711</v>
      </c>
      <c r="V914" s="4">
        <v>1641</v>
      </c>
      <c r="W914" s="4">
        <v>23423</v>
      </c>
      <c r="X914" s="4">
        <v>0</v>
      </c>
      <c r="Y914" s="4">
        <v>107634</v>
      </c>
      <c r="Z914" s="4">
        <v>1</v>
      </c>
      <c r="AA914" s="4">
        <v>8</v>
      </c>
      <c r="AB914" s="4">
        <v>44</v>
      </c>
      <c r="AC914" s="4">
        <v>6.02</v>
      </c>
      <c r="AD914" s="4">
        <v>15.73</v>
      </c>
      <c r="AE914" s="4">
        <v>24.07</v>
      </c>
      <c r="AF914" s="4">
        <v>3711</v>
      </c>
      <c r="AG914" s="4">
        <v>68074</v>
      </c>
      <c r="AH914" s="4">
        <v>27968</v>
      </c>
      <c r="AI914" s="4">
        <v>75342</v>
      </c>
      <c r="AJ914" s="4">
        <v>51653</v>
      </c>
      <c r="AK914" s="4"/>
      <c r="AM914" s="6">
        <f t="shared" si="160"/>
        <v>0</v>
      </c>
      <c r="AN914" s="4">
        <f t="shared" si="159"/>
        <v>1</v>
      </c>
    </row>
    <row r="915" spans="1:40" x14ac:dyDescent="0.2">
      <c r="A915" s="12" t="str">
        <f t="shared" si="161"/>
        <v>2015-16JANUARYRYC</v>
      </c>
      <c r="B915" s="12">
        <f>VLOOKUP(G915,'Selection Sheet'!$C$17:$E$33, 3, 0)</f>
        <v>3</v>
      </c>
      <c r="C915" s="12" t="s">
        <v>237</v>
      </c>
      <c r="D915" s="12" t="s">
        <v>132</v>
      </c>
      <c r="E915" s="12" t="s">
        <v>138</v>
      </c>
      <c r="F915" s="12" t="s">
        <v>25</v>
      </c>
      <c r="G915" s="12" t="s">
        <v>27</v>
      </c>
      <c r="H915" s="12" t="s">
        <v>26</v>
      </c>
      <c r="I915" s="168" t="s">
        <v>106</v>
      </c>
      <c r="J915" s="168" t="s">
        <v>106</v>
      </c>
      <c r="K915" s="168">
        <v>1117</v>
      </c>
      <c r="L915" s="168">
        <v>1604</v>
      </c>
      <c r="M915" s="168">
        <v>16.38</v>
      </c>
      <c r="N915" s="168">
        <v>17197</v>
      </c>
      <c r="O915" s="4">
        <v>29519</v>
      </c>
      <c r="P915" s="4">
        <v>27549</v>
      </c>
      <c r="Q915" s="4">
        <v>31040</v>
      </c>
      <c r="R915" s="4">
        <v>528</v>
      </c>
      <c r="S915" s="4">
        <v>82235</v>
      </c>
      <c r="T915" s="4">
        <v>314</v>
      </c>
      <c r="U915" s="4">
        <v>2937</v>
      </c>
      <c r="V915" s="4">
        <v>1250</v>
      </c>
      <c r="W915" s="4">
        <v>20451</v>
      </c>
      <c r="X915" s="4">
        <v>226</v>
      </c>
      <c r="Y915" s="4">
        <v>82235</v>
      </c>
      <c r="Z915" s="4">
        <v>1</v>
      </c>
      <c r="AA915" s="4">
        <v>11</v>
      </c>
      <c r="AB915" s="4">
        <v>67</v>
      </c>
      <c r="AC915" s="4">
        <v>7.9</v>
      </c>
      <c r="AD915" s="4">
        <v>24.45</v>
      </c>
      <c r="AE915" s="4">
        <v>35.75</v>
      </c>
      <c r="AF915" s="4">
        <v>2937</v>
      </c>
      <c r="AG915" s="4">
        <v>51071</v>
      </c>
      <c r="AH915" s="4">
        <v>26248</v>
      </c>
      <c r="AI915" s="4">
        <v>61247</v>
      </c>
      <c r="AJ915" s="4">
        <v>42691</v>
      </c>
      <c r="AK915" s="4"/>
      <c r="AM915" s="6">
        <f t="shared" si="160"/>
        <v>82235</v>
      </c>
      <c r="AN915" s="4">
        <f t="shared" si="159"/>
        <v>1</v>
      </c>
    </row>
    <row r="916" spans="1:40" x14ac:dyDescent="0.2">
      <c r="A916" s="12" t="str">
        <f t="shared" si="161"/>
        <v>2015-16JANUARYRYD</v>
      </c>
      <c r="B916" s="12">
        <f>VLOOKUP(G916,'Selection Sheet'!$C$17:$E$33, 3, 0)</f>
        <v>2</v>
      </c>
      <c r="C916" s="12" t="s">
        <v>237</v>
      </c>
      <c r="D916" s="12" t="s">
        <v>132</v>
      </c>
      <c r="E916" s="12" t="s">
        <v>135</v>
      </c>
      <c r="F916" s="12" t="s">
        <v>36</v>
      </c>
      <c r="G916" s="12" t="s">
        <v>48</v>
      </c>
      <c r="H916" s="12" t="s">
        <v>47</v>
      </c>
      <c r="I916" s="168" t="s">
        <v>106</v>
      </c>
      <c r="J916" s="168" t="s">
        <v>106</v>
      </c>
      <c r="K916" s="168">
        <v>1074</v>
      </c>
      <c r="L916" s="168">
        <v>1492</v>
      </c>
      <c r="M916" s="168">
        <v>15.68</v>
      </c>
      <c r="N916" s="168">
        <v>16337</v>
      </c>
      <c r="O916" s="4">
        <v>26016</v>
      </c>
      <c r="P916" s="4">
        <v>25650</v>
      </c>
      <c r="Q916" s="4">
        <v>27423</v>
      </c>
      <c r="R916" s="4">
        <v>378</v>
      </c>
      <c r="S916" s="4">
        <v>55500</v>
      </c>
      <c r="T916" s="4">
        <v>377</v>
      </c>
      <c r="U916" s="4">
        <v>4207</v>
      </c>
      <c r="V916" s="4">
        <v>1111</v>
      </c>
      <c r="W916" s="4">
        <v>19270</v>
      </c>
      <c r="X916" s="4">
        <v>0</v>
      </c>
      <c r="Y916" s="4">
        <v>55500</v>
      </c>
      <c r="Z916" s="4">
        <v>3</v>
      </c>
      <c r="AA916" s="4">
        <v>18</v>
      </c>
      <c r="AB916" s="4">
        <v>57</v>
      </c>
      <c r="AC916" s="4">
        <v>6.57</v>
      </c>
      <c r="AD916" s="4">
        <v>20.55</v>
      </c>
      <c r="AE916" s="4">
        <v>31.7</v>
      </c>
      <c r="AF916" s="4">
        <v>4207</v>
      </c>
      <c r="AG916" s="4">
        <v>52397</v>
      </c>
      <c r="AH916" s="4">
        <v>27209</v>
      </c>
      <c r="AI916" s="4">
        <v>55069</v>
      </c>
      <c r="AJ916" s="4">
        <v>33798</v>
      </c>
      <c r="AK916" s="10"/>
      <c r="AM916" s="6">
        <f t="shared" si="160"/>
        <v>0</v>
      </c>
      <c r="AN916" s="4">
        <f t="shared" si="159"/>
        <v>1</v>
      </c>
    </row>
    <row r="917" spans="1:40" x14ac:dyDescent="0.2">
      <c r="A917" s="12" t="str">
        <f t="shared" si="161"/>
        <v>2015-16JANUARYRYE</v>
      </c>
      <c r="B917" s="12">
        <f>VLOOKUP(G917,'Selection Sheet'!$C$17:$E$33, 3, 0)</f>
        <v>2</v>
      </c>
      <c r="C917" s="12" t="s">
        <v>237</v>
      </c>
      <c r="D917" s="12" t="s">
        <v>132</v>
      </c>
      <c r="E917" s="12" t="s">
        <v>135</v>
      </c>
      <c r="F917" s="12" t="s">
        <v>36</v>
      </c>
      <c r="G917" s="12" t="s">
        <v>46</v>
      </c>
      <c r="H917" s="12" t="s">
        <v>45</v>
      </c>
      <c r="I917" s="168" t="s">
        <v>106</v>
      </c>
      <c r="J917" s="168" t="s">
        <v>106</v>
      </c>
      <c r="K917" s="168">
        <v>835</v>
      </c>
      <c r="L917" s="168">
        <v>1161</v>
      </c>
      <c r="M917" s="168">
        <v>14.18</v>
      </c>
      <c r="N917" s="168">
        <v>12223</v>
      </c>
      <c r="O917" s="4">
        <v>17128</v>
      </c>
      <c r="P917" s="4">
        <v>17214</v>
      </c>
      <c r="Q917" s="4">
        <v>18264</v>
      </c>
      <c r="R917" s="4">
        <v>203</v>
      </c>
      <c r="S917" s="4">
        <v>47670</v>
      </c>
      <c r="T917" s="4">
        <v>483</v>
      </c>
      <c r="U917" s="4">
        <v>5379</v>
      </c>
      <c r="V917" s="4">
        <v>822</v>
      </c>
      <c r="W917" s="4">
        <v>16265</v>
      </c>
      <c r="X917" s="4">
        <v>1514</v>
      </c>
      <c r="Y917" s="4">
        <v>47670</v>
      </c>
      <c r="Z917" s="4">
        <v>3</v>
      </c>
      <c r="AA917" s="4">
        <v>16</v>
      </c>
      <c r="AB917" s="4">
        <v>75</v>
      </c>
      <c r="AC917" s="4">
        <v>6.33</v>
      </c>
      <c r="AD917" s="4">
        <v>19.88</v>
      </c>
      <c r="AE917" s="4">
        <v>32.799999999999997</v>
      </c>
      <c r="AF917" s="4">
        <v>5379</v>
      </c>
      <c r="AG917" s="4">
        <v>44706</v>
      </c>
      <c r="AH917" s="4">
        <v>16609</v>
      </c>
      <c r="AI917" s="4">
        <v>39659</v>
      </c>
      <c r="AJ917" s="4">
        <v>23008</v>
      </c>
      <c r="AK917" s="4"/>
      <c r="AM917" s="6">
        <f t="shared" si="160"/>
        <v>47670</v>
      </c>
      <c r="AN917" s="4">
        <f t="shared" si="159"/>
        <v>1</v>
      </c>
    </row>
    <row r="918" spans="1:40" x14ac:dyDescent="0.2">
      <c r="A918" s="12" t="str">
        <f t="shared" si="161"/>
        <v>2015-16JANUARYRYF</v>
      </c>
      <c r="B918" s="12">
        <f>VLOOKUP(G918,'Selection Sheet'!$C$17:$E$33, 3, 0)</f>
        <v>2</v>
      </c>
      <c r="C918" s="12" t="s">
        <v>237</v>
      </c>
      <c r="D918" s="12" t="s">
        <v>132</v>
      </c>
      <c r="E918" s="12" t="s">
        <v>135</v>
      </c>
      <c r="F918" s="12" t="s">
        <v>36</v>
      </c>
      <c r="G918" s="12" t="s">
        <v>50</v>
      </c>
      <c r="H918" s="12" t="s">
        <v>49</v>
      </c>
      <c r="I918" s="168" t="s">
        <v>106</v>
      </c>
      <c r="J918" s="168" t="s">
        <v>106</v>
      </c>
      <c r="K918" s="168">
        <v>1267</v>
      </c>
      <c r="L918" s="168">
        <v>1761</v>
      </c>
      <c r="M918" s="168">
        <v>15</v>
      </c>
      <c r="N918" s="168">
        <v>16980</v>
      </c>
      <c r="O918" s="4">
        <v>28028</v>
      </c>
      <c r="P918" s="4">
        <v>26416</v>
      </c>
      <c r="Q918" s="4">
        <v>29734</v>
      </c>
      <c r="R918" s="4">
        <v>778</v>
      </c>
      <c r="S918" s="4">
        <v>80791</v>
      </c>
      <c r="T918" s="4">
        <v>622</v>
      </c>
      <c r="U918" s="4">
        <v>5260</v>
      </c>
      <c r="V918" s="4">
        <v>1127</v>
      </c>
      <c r="W918" s="4">
        <v>20907</v>
      </c>
      <c r="X918" s="4">
        <v>0</v>
      </c>
      <c r="Y918" s="4">
        <v>80791</v>
      </c>
      <c r="Z918" s="4">
        <v>3</v>
      </c>
      <c r="AA918" s="4">
        <v>19</v>
      </c>
      <c r="AB918" s="4">
        <v>66</v>
      </c>
      <c r="AC918" s="4">
        <v>7.7</v>
      </c>
      <c r="AD918" s="4">
        <v>25.7</v>
      </c>
      <c r="AE918" s="4">
        <v>39.700000000000003</v>
      </c>
      <c r="AF918" s="4">
        <v>5260</v>
      </c>
      <c r="AG918" s="4">
        <v>49527</v>
      </c>
      <c r="AH918" s="4">
        <v>31080</v>
      </c>
      <c r="AI918" s="4">
        <v>58897</v>
      </c>
      <c r="AJ918" s="4">
        <v>34559</v>
      </c>
      <c r="AK918" s="4"/>
      <c r="AM918" s="6">
        <f t="shared" si="160"/>
        <v>0</v>
      </c>
      <c r="AN918" s="4">
        <f t="shared" si="159"/>
        <v>1</v>
      </c>
    </row>
    <row r="919" spans="1:40" x14ac:dyDescent="0.2">
      <c r="A919" s="12" t="str">
        <f t="shared" si="161"/>
        <v>2015-16JULYR1F</v>
      </c>
      <c r="B919" s="12">
        <f>VLOOKUP(G919,'Selection Sheet'!$C$17:$E$33, 3, 0)</f>
        <v>2</v>
      </c>
      <c r="C919" s="12" t="s">
        <v>237</v>
      </c>
      <c r="D919" s="12" t="s">
        <v>126</v>
      </c>
      <c r="E919" s="12" t="s">
        <v>135</v>
      </c>
      <c r="F919" s="12" t="s">
        <v>36</v>
      </c>
      <c r="G919" s="12" t="s">
        <v>35</v>
      </c>
      <c r="H919" s="12" t="s">
        <v>34</v>
      </c>
      <c r="I919" s="168" t="s">
        <v>106</v>
      </c>
      <c r="J919" s="168" t="s">
        <v>106</v>
      </c>
      <c r="K919" s="168">
        <v>39</v>
      </c>
      <c r="L919" s="168">
        <v>56</v>
      </c>
      <c r="M919" s="168">
        <v>9.75</v>
      </c>
      <c r="N919" s="168">
        <v>473</v>
      </c>
      <c r="O919" s="4">
        <v>628</v>
      </c>
      <c r="P919" s="4">
        <v>610</v>
      </c>
      <c r="Q919" s="4">
        <v>643</v>
      </c>
      <c r="R919" s="4">
        <v>31</v>
      </c>
      <c r="S919" s="4">
        <v>2097</v>
      </c>
      <c r="T919" s="4">
        <v>13</v>
      </c>
      <c r="U919" s="4">
        <v>186</v>
      </c>
      <c r="V919" s="4">
        <v>17</v>
      </c>
      <c r="W919" s="4">
        <v>454</v>
      </c>
      <c r="X919" s="4">
        <v>34</v>
      </c>
      <c r="Y919" s="4">
        <v>2097</v>
      </c>
      <c r="Z919" s="4">
        <v>1</v>
      </c>
      <c r="AA919" s="4">
        <v>1</v>
      </c>
      <c r="AB919" s="4">
        <v>7</v>
      </c>
      <c r="AC919" s="4">
        <v>4.47</v>
      </c>
      <c r="AD919" s="4">
        <v>16.54</v>
      </c>
      <c r="AE919" s="4">
        <v>22.05</v>
      </c>
      <c r="AF919" s="4">
        <v>186</v>
      </c>
      <c r="AG919" s="4">
        <v>1845</v>
      </c>
      <c r="AH919" s="4">
        <v>771</v>
      </c>
      <c r="AI919" s="4">
        <v>1658</v>
      </c>
      <c r="AJ919" s="4">
        <v>1238</v>
      </c>
      <c r="AK919" s="4"/>
      <c r="AM919" s="6">
        <f t="shared" si="160"/>
        <v>2097</v>
      </c>
      <c r="AN919" s="4">
        <f t="shared" si="159"/>
        <v>7</v>
      </c>
    </row>
    <row r="920" spans="1:40" x14ac:dyDescent="0.2">
      <c r="A920" s="12" t="str">
        <f t="shared" si="161"/>
        <v>2015-16JULYRRU</v>
      </c>
      <c r="B920" s="12">
        <f>VLOOKUP(G920,'Selection Sheet'!$C$17:$E$33, 3, 0)</f>
        <v>4</v>
      </c>
      <c r="C920" s="12" t="s">
        <v>237</v>
      </c>
      <c r="D920" s="12" t="s">
        <v>126</v>
      </c>
      <c r="E920" s="12" t="s">
        <v>136</v>
      </c>
      <c r="F920" s="12" t="s">
        <v>39</v>
      </c>
      <c r="G920" s="12" t="s">
        <v>38</v>
      </c>
      <c r="H920" s="12" t="s">
        <v>37</v>
      </c>
      <c r="I920" s="168" t="s">
        <v>106</v>
      </c>
      <c r="J920" s="168" t="s">
        <v>106</v>
      </c>
      <c r="K920" s="168">
        <v>774</v>
      </c>
      <c r="L920" s="168">
        <v>1127</v>
      </c>
      <c r="M920" s="168">
        <v>14.7</v>
      </c>
      <c r="N920" s="168">
        <v>26355</v>
      </c>
      <c r="O920" s="4">
        <v>39372</v>
      </c>
      <c r="P920" s="4">
        <v>37924</v>
      </c>
      <c r="Q920" s="4">
        <v>40242</v>
      </c>
      <c r="R920" s="4">
        <v>429</v>
      </c>
      <c r="S920" s="4">
        <v>130386</v>
      </c>
      <c r="T920" s="4">
        <v>369</v>
      </c>
      <c r="U920" s="4">
        <v>13759</v>
      </c>
      <c r="V920" s="4">
        <v>1377</v>
      </c>
      <c r="W920" s="4">
        <v>16187</v>
      </c>
      <c r="X920" s="4">
        <v>1661</v>
      </c>
      <c r="Y920" s="4">
        <v>130386</v>
      </c>
      <c r="Z920" s="4">
        <v>0</v>
      </c>
      <c r="AA920" s="4">
        <v>3</v>
      </c>
      <c r="AB920" s="4">
        <v>58</v>
      </c>
      <c r="AC920" s="4">
        <v>6.7</v>
      </c>
      <c r="AD920" s="4">
        <v>18</v>
      </c>
      <c r="AE920" s="4">
        <v>31.9</v>
      </c>
      <c r="AF920" s="4">
        <v>13759</v>
      </c>
      <c r="AG920" s="4">
        <v>100486</v>
      </c>
      <c r="AH920" s="4">
        <v>29893</v>
      </c>
      <c r="AI920" s="4">
        <v>86727</v>
      </c>
      <c r="AJ920" s="4">
        <v>64459</v>
      </c>
      <c r="AK920" s="4"/>
      <c r="AM920" s="6">
        <f t="shared" si="160"/>
        <v>130386</v>
      </c>
      <c r="AN920" s="4">
        <f t="shared" si="159"/>
        <v>7</v>
      </c>
    </row>
    <row r="921" spans="1:40" x14ac:dyDescent="0.2">
      <c r="A921" s="12" t="str">
        <f t="shared" si="161"/>
        <v>2015-16JULYRX6</v>
      </c>
      <c r="B921" s="12">
        <f>VLOOKUP(G921,'Selection Sheet'!$C$17:$E$33, 3, 0)</f>
        <v>1</v>
      </c>
      <c r="C921" s="12" t="s">
        <v>237</v>
      </c>
      <c r="D921" s="12" t="s">
        <v>126</v>
      </c>
      <c r="E921" s="12" t="s">
        <v>137</v>
      </c>
      <c r="F921" s="12" t="s">
        <v>42</v>
      </c>
      <c r="G921" s="12" t="s">
        <v>41</v>
      </c>
      <c r="H921" s="12" t="s">
        <v>40</v>
      </c>
      <c r="I921" s="168" t="s">
        <v>106</v>
      </c>
      <c r="J921" s="168" t="s">
        <v>106</v>
      </c>
      <c r="K921" s="168">
        <v>672</v>
      </c>
      <c r="L921" s="168">
        <v>893</v>
      </c>
      <c r="M921" s="168">
        <v>13.5</v>
      </c>
      <c r="N921" s="168">
        <v>11007</v>
      </c>
      <c r="O921" s="4">
        <v>14620</v>
      </c>
      <c r="P921" s="4">
        <v>14518</v>
      </c>
      <c r="Q921" s="4">
        <v>15299</v>
      </c>
      <c r="R921" s="4">
        <v>367</v>
      </c>
      <c r="S921" s="4">
        <v>39590</v>
      </c>
      <c r="T921" s="4">
        <v>193</v>
      </c>
      <c r="U921" s="4">
        <v>1328</v>
      </c>
      <c r="V921" s="4">
        <v>250</v>
      </c>
      <c r="W921" s="4">
        <v>5221</v>
      </c>
      <c r="X921" s="4">
        <v>72</v>
      </c>
      <c r="Y921" s="4">
        <v>39590</v>
      </c>
      <c r="Z921" s="4">
        <v>1</v>
      </c>
      <c r="AA921" s="4">
        <v>42</v>
      </c>
      <c r="AB921" s="4">
        <v>93</v>
      </c>
      <c r="AC921" s="4">
        <v>6.42</v>
      </c>
      <c r="AD921" s="4">
        <v>21.33</v>
      </c>
      <c r="AE921" s="4">
        <v>36.08</v>
      </c>
      <c r="AF921" s="4">
        <v>1328</v>
      </c>
      <c r="AG921" s="4">
        <v>19401</v>
      </c>
      <c r="AH921" s="4">
        <v>8248</v>
      </c>
      <c r="AI921" s="4">
        <v>25054</v>
      </c>
      <c r="AJ921" s="4">
        <v>20592</v>
      </c>
      <c r="AK921" s="4"/>
      <c r="AM921" s="6">
        <f t="shared" si="160"/>
        <v>39590</v>
      </c>
      <c r="AN921" s="4">
        <f t="shared" si="159"/>
        <v>7</v>
      </c>
    </row>
    <row r="922" spans="1:40" x14ac:dyDescent="0.2">
      <c r="A922" s="12" t="str">
        <f t="shared" si="161"/>
        <v>2015-16JULYRX7</v>
      </c>
      <c r="B922" s="12">
        <f>VLOOKUP(G922,'Selection Sheet'!$C$17:$E$33, 3, 0)</f>
        <v>1</v>
      </c>
      <c r="C922" s="12" t="s">
        <v>237</v>
      </c>
      <c r="D922" s="12" t="s">
        <v>126</v>
      </c>
      <c r="E922" s="12" t="s">
        <v>137</v>
      </c>
      <c r="F922" s="12" t="s">
        <v>42</v>
      </c>
      <c r="G922" s="12" t="s">
        <v>44</v>
      </c>
      <c r="H922" s="12" t="s">
        <v>43</v>
      </c>
      <c r="I922" s="168" t="s">
        <v>106</v>
      </c>
      <c r="J922" s="168" t="s">
        <v>106</v>
      </c>
      <c r="K922" s="168">
        <v>1830</v>
      </c>
      <c r="L922" s="168">
        <v>2308</v>
      </c>
      <c r="M922" s="168">
        <v>13.52</v>
      </c>
      <c r="N922" s="168">
        <v>26436</v>
      </c>
      <c r="O922" s="4">
        <v>34799</v>
      </c>
      <c r="P922" s="4">
        <v>35021</v>
      </c>
      <c r="Q922" s="4">
        <v>37033</v>
      </c>
      <c r="R922" s="4">
        <v>609</v>
      </c>
      <c r="S922" s="4">
        <v>108381</v>
      </c>
      <c r="T922" s="4">
        <v>329</v>
      </c>
      <c r="U922" s="4">
        <v>7714</v>
      </c>
      <c r="V922" s="4">
        <v>551</v>
      </c>
      <c r="W922" s="4">
        <v>16963</v>
      </c>
      <c r="X922" s="4">
        <v>903</v>
      </c>
      <c r="Y922" s="4">
        <v>108381</v>
      </c>
      <c r="Z922" s="4">
        <v>1</v>
      </c>
      <c r="AA922" s="4">
        <v>3</v>
      </c>
      <c r="AB922" s="4">
        <v>34</v>
      </c>
      <c r="AC922" s="4">
        <v>6.17</v>
      </c>
      <c r="AD922" s="4">
        <v>19.55</v>
      </c>
      <c r="AE922" s="4">
        <v>36.07</v>
      </c>
      <c r="AF922" s="4">
        <v>7714</v>
      </c>
      <c r="AG922" s="4">
        <v>72786</v>
      </c>
      <c r="AH922" s="4">
        <v>22490</v>
      </c>
      <c r="AI922" s="4">
        <v>71776</v>
      </c>
      <c r="AJ922" s="4">
        <v>56974</v>
      </c>
      <c r="AK922" s="4"/>
      <c r="AM922" s="6">
        <f t="shared" si="160"/>
        <v>108381</v>
      </c>
      <c r="AN922" s="4">
        <f t="shared" si="159"/>
        <v>7</v>
      </c>
    </row>
    <row r="923" spans="1:40" x14ac:dyDescent="0.2">
      <c r="A923" s="12" t="str">
        <f t="shared" si="161"/>
        <v>2015-16JULYRX8</v>
      </c>
      <c r="B923" s="12">
        <f>VLOOKUP(G923,'Selection Sheet'!$C$17:$E$33, 3, 0)</f>
        <v>1</v>
      </c>
      <c r="C923" s="12" t="s">
        <v>237</v>
      </c>
      <c r="D923" s="12" t="s">
        <v>126</v>
      </c>
      <c r="E923" s="12" t="s">
        <v>137</v>
      </c>
      <c r="F923" s="12" t="s">
        <v>42</v>
      </c>
      <c r="G923" s="12" t="s">
        <v>54</v>
      </c>
      <c r="H923" s="12" t="s">
        <v>53</v>
      </c>
      <c r="I923" s="168" t="s">
        <v>106</v>
      </c>
      <c r="J923" s="168" t="s">
        <v>106</v>
      </c>
      <c r="K923" s="168">
        <v>1172</v>
      </c>
      <c r="L923" s="168">
        <v>1655</v>
      </c>
      <c r="M923" s="168">
        <v>13.74</v>
      </c>
      <c r="N923" s="168">
        <v>16468</v>
      </c>
      <c r="O923" s="4">
        <v>23489</v>
      </c>
      <c r="P923" s="4">
        <v>23794</v>
      </c>
      <c r="Q923" s="4">
        <v>24961</v>
      </c>
      <c r="R923" s="4">
        <v>587</v>
      </c>
      <c r="S923" s="4">
        <v>76140</v>
      </c>
      <c r="T923" s="4">
        <v>48</v>
      </c>
      <c r="U923" s="4">
        <v>3183</v>
      </c>
      <c r="V923" s="4">
        <v>351</v>
      </c>
      <c r="W923" s="4">
        <v>11769</v>
      </c>
      <c r="X923" s="4">
        <v>1153</v>
      </c>
      <c r="Y923" s="4">
        <v>76140</v>
      </c>
      <c r="Z923" s="4">
        <v>1</v>
      </c>
      <c r="AA923" s="4">
        <v>19</v>
      </c>
      <c r="AB923" s="4">
        <v>55</v>
      </c>
      <c r="AC923" s="4">
        <v>5.85</v>
      </c>
      <c r="AD923" s="4">
        <v>15.08</v>
      </c>
      <c r="AE923" s="4">
        <v>22.52</v>
      </c>
      <c r="AF923" s="4">
        <v>3183</v>
      </c>
      <c r="AG923" s="4">
        <v>39096</v>
      </c>
      <c r="AH923" s="4">
        <v>14048</v>
      </c>
      <c r="AI923" s="4">
        <v>43168</v>
      </c>
      <c r="AJ923" s="4">
        <v>35849</v>
      </c>
      <c r="AK923" s="4"/>
      <c r="AM923" s="6">
        <f t="shared" si="160"/>
        <v>76140</v>
      </c>
      <c r="AN923" s="4">
        <f t="shared" si="159"/>
        <v>7</v>
      </c>
    </row>
    <row r="924" spans="1:40" x14ac:dyDescent="0.2">
      <c r="A924" s="12" t="str">
        <f t="shared" si="161"/>
        <v>2015-16JULYRX9</v>
      </c>
      <c r="B924" s="12">
        <f>VLOOKUP(G924,'Selection Sheet'!$C$17:$E$33, 3, 0)</f>
        <v>3</v>
      </c>
      <c r="C924" s="12" t="s">
        <v>237</v>
      </c>
      <c r="D924" s="12" t="s">
        <v>126</v>
      </c>
      <c r="E924" s="12" t="s">
        <v>138</v>
      </c>
      <c r="F924" s="12" t="s">
        <v>25</v>
      </c>
      <c r="G924" s="12" t="s">
        <v>24</v>
      </c>
      <c r="H924" s="12" t="s">
        <v>23</v>
      </c>
      <c r="I924" s="168" t="s">
        <v>106</v>
      </c>
      <c r="J924" s="168" t="s">
        <v>106</v>
      </c>
      <c r="K924" s="168">
        <v>796</v>
      </c>
      <c r="L924" s="168">
        <v>1061</v>
      </c>
      <c r="M924" s="168">
        <v>13.76667</v>
      </c>
      <c r="N924" s="168">
        <v>14859</v>
      </c>
      <c r="O924" s="4">
        <v>21128</v>
      </c>
      <c r="P924" s="4">
        <v>20325</v>
      </c>
      <c r="Q924" s="4">
        <v>22140</v>
      </c>
      <c r="R924" s="4">
        <v>93</v>
      </c>
      <c r="S924" s="4">
        <v>70456</v>
      </c>
      <c r="T924" s="4">
        <v>302</v>
      </c>
      <c r="U924" s="4">
        <v>8931</v>
      </c>
      <c r="V924" s="4">
        <v>687</v>
      </c>
      <c r="W924" s="4">
        <v>14492</v>
      </c>
      <c r="X924" s="4">
        <v>183</v>
      </c>
      <c r="Y924" s="4">
        <v>70456</v>
      </c>
      <c r="Z924" s="4">
        <v>2</v>
      </c>
      <c r="AA924" s="4">
        <v>4</v>
      </c>
      <c r="AB924" s="4">
        <v>31</v>
      </c>
      <c r="AC924" s="4">
        <v>8.8699999999999992</v>
      </c>
      <c r="AD924" s="4">
        <v>17.93</v>
      </c>
      <c r="AE924" s="4">
        <v>28.63</v>
      </c>
      <c r="AF924" s="4">
        <v>8931</v>
      </c>
      <c r="AG924" s="4">
        <v>57902</v>
      </c>
      <c r="AH924" s="4">
        <v>16807</v>
      </c>
      <c r="AI924" s="4">
        <v>48971</v>
      </c>
      <c r="AJ924" s="4">
        <v>36614</v>
      </c>
      <c r="AK924" s="4"/>
      <c r="AM924" s="6">
        <f t="shared" si="160"/>
        <v>70456</v>
      </c>
      <c r="AN924" s="4">
        <f t="shared" si="159"/>
        <v>7</v>
      </c>
    </row>
    <row r="925" spans="1:40" x14ac:dyDescent="0.2">
      <c r="A925" s="12" t="str">
        <f t="shared" si="161"/>
        <v>2015-16JULYRYA</v>
      </c>
      <c r="B925" s="12">
        <f>VLOOKUP(G925,'Selection Sheet'!$C$17:$E$33, 3, 0)</f>
        <v>3</v>
      </c>
      <c r="C925" s="12" t="s">
        <v>237</v>
      </c>
      <c r="D925" s="12" t="s">
        <v>126</v>
      </c>
      <c r="E925" s="12" t="s">
        <v>138</v>
      </c>
      <c r="F925" s="12" t="s">
        <v>25</v>
      </c>
      <c r="G925" s="12" t="s">
        <v>52</v>
      </c>
      <c r="H925" s="12" t="s">
        <v>51</v>
      </c>
      <c r="I925" s="168" t="s">
        <v>106</v>
      </c>
      <c r="J925" s="168" t="s">
        <v>106</v>
      </c>
      <c r="K925" s="168">
        <v>1534</v>
      </c>
      <c r="L925" s="168">
        <v>1933</v>
      </c>
      <c r="M925" s="168">
        <v>11.85</v>
      </c>
      <c r="N925" s="168">
        <v>23957</v>
      </c>
      <c r="O925" s="4">
        <v>31513</v>
      </c>
      <c r="P925" s="4">
        <v>32582</v>
      </c>
      <c r="Q925" s="4">
        <v>33446</v>
      </c>
      <c r="R925" s="4">
        <v>654</v>
      </c>
      <c r="S925" s="4">
        <v>98535</v>
      </c>
      <c r="T925" s="4">
        <v>408</v>
      </c>
      <c r="U925" s="4">
        <v>3093</v>
      </c>
      <c r="V925" s="4">
        <v>1406</v>
      </c>
      <c r="W925" s="4">
        <v>22453</v>
      </c>
      <c r="X925" s="4">
        <v>0</v>
      </c>
      <c r="Y925" s="4">
        <v>98535</v>
      </c>
      <c r="Z925" s="4">
        <v>1</v>
      </c>
      <c r="AA925" s="4">
        <v>3</v>
      </c>
      <c r="AB925" s="4">
        <v>33</v>
      </c>
      <c r="AC925" s="4">
        <v>5.95</v>
      </c>
      <c r="AD925" s="4">
        <v>15.57</v>
      </c>
      <c r="AE925" s="4">
        <v>23.92</v>
      </c>
      <c r="AF925" s="4">
        <v>3093</v>
      </c>
      <c r="AG925" s="4">
        <v>63026</v>
      </c>
      <c r="AH925" s="4">
        <v>25950</v>
      </c>
      <c r="AI925" s="4">
        <v>68212</v>
      </c>
      <c r="AJ925" s="4">
        <v>46655</v>
      </c>
      <c r="AK925" s="4"/>
      <c r="AM925" s="6">
        <f t="shared" si="160"/>
        <v>0</v>
      </c>
      <c r="AN925" s="4">
        <f t="shared" si="159"/>
        <v>7</v>
      </c>
    </row>
    <row r="926" spans="1:40" x14ac:dyDescent="0.2">
      <c r="A926" s="12" t="str">
        <f t="shared" si="161"/>
        <v>2015-16JULYRYC</v>
      </c>
      <c r="B926" s="12">
        <f>VLOOKUP(G926,'Selection Sheet'!$C$17:$E$33, 3, 0)</f>
        <v>3</v>
      </c>
      <c r="C926" s="12" t="s">
        <v>237</v>
      </c>
      <c r="D926" s="12" t="s">
        <v>126</v>
      </c>
      <c r="E926" s="12" t="s">
        <v>138</v>
      </c>
      <c r="F926" s="12" t="s">
        <v>25</v>
      </c>
      <c r="G926" s="12" t="s">
        <v>27</v>
      </c>
      <c r="H926" s="12" t="s">
        <v>26</v>
      </c>
      <c r="I926" s="168" t="s">
        <v>106</v>
      </c>
      <c r="J926" s="168" t="s">
        <v>106</v>
      </c>
      <c r="K926" s="168">
        <v>1052</v>
      </c>
      <c r="L926" s="168">
        <v>1410</v>
      </c>
      <c r="M926" s="168">
        <v>14.93</v>
      </c>
      <c r="N926" s="168">
        <v>15873</v>
      </c>
      <c r="O926" s="4">
        <v>25449</v>
      </c>
      <c r="P926" s="4">
        <v>24253</v>
      </c>
      <c r="Q926" s="4">
        <v>26725</v>
      </c>
      <c r="R926" s="4">
        <v>321</v>
      </c>
      <c r="S926" s="4">
        <v>80657</v>
      </c>
      <c r="T926" s="4">
        <v>251</v>
      </c>
      <c r="U926" s="4">
        <v>2894</v>
      </c>
      <c r="V926" s="4">
        <v>1115</v>
      </c>
      <c r="W926" s="4">
        <v>19825</v>
      </c>
      <c r="X926" s="4">
        <v>232</v>
      </c>
      <c r="Y926" s="4">
        <v>80657</v>
      </c>
      <c r="Z926" s="4">
        <v>1</v>
      </c>
      <c r="AA926" s="4">
        <v>5</v>
      </c>
      <c r="AB926" s="4">
        <v>33</v>
      </c>
      <c r="AC926" s="4">
        <v>7.42</v>
      </c>
      <c r="AD926" s="4">
        <v>23</v>
      </c>
      <c r="AE926" s="4">
        <v>33.549999999999997</v>
      </c>
      <c r="AF926" s="4">
        <v>2894</v>
      </c>
      <c r="AG926" s="4">
        <v>50343</v>
      </c>
      <c r="AH926" s="4">
        <v>24130</v>
      </c>
      <c r="AI926" s="4">
        <v>58431</v>
      </c>
      <c r="AJ926" s="4">
        <v>41713</v>
      </c>
      <c r="AK926" s="4"/>
      <c r="AM926" s="6">
        <f t="shared" si="160"/>
        <v>80657</v>
      </c>
      <c r="AN926" s="4">
        <f t="shared" si="159"/>
        <v>7</v>
      </c>
    </row>
    <row r="927" spans="1:40" x14ac:dyDescent="0.2">
      <c r="A927" s="12" t="str">
        <f t="shared" si="161"/>
        <v>2015-16JULYRYD</v>
      </c>
      <c r="B927" s="12">
        <f>VLOOKUP(G927,'Selection Sheet'!$C$17:$E$33, 3, 0)</f>
        <v>2</v>
      </c>
      <c r="C927" s="12" t="s">
        <v>237</v>
      </c>
      <c r="D927" s="12" t="s">
        <v>126</v>
      </c>
      <c r="E927" s="12" t="s">
        <v>135</v>
      </c>
      <c r="F927" s="12" t="s">
        <v>36</v>
      </c>
      <c r="G927" s="12" t="s">
        <v>48</v>
      </c>
      <c r="H927" s="12" t="s">
        <v>47</v>
      </c>
      <c r="I927" s="168" t="s">
        <v>106</v>
      </c>
      <c r="J927" s="168" t="s">
        <v>106</v>
      </c>
      <c r="K927" s="168">
        <v>812</v>
      </c>
      <c r="L927" s="168">
        <v>1112</v>
      </c>
      <c r="M927" s="168">
        <v>14.67</v>
      </c>
      <c r="N927" s="168">
        <v>15573</v>
      </c>
      <c r="O927" s="4">
        <v>22030</v>
      </c>
      <c r="P927" s="4">
        <v>21835</v>
      </c>
      <c r="Q927" s="4">
        <v>23142</v>
      </c>
      <c r="R927" s="4">
        <v>418</v>
      </c>
      <c r="S927" s="4">
        <v>52085</v>
      </c>
      <c r="T927" s="4">
        <v>611</v>
      </c>
      <c r="U927" s="4">
        <v>7248</v>
      </c>
      <c r="V927" s="4">
        <v>869</v>
      </c>
      <c r="W927" s="4">
        <v>21206</v>
      </c>
      <c r="X927" s="4">
        <v>0</v>
      </c>
      <c r="Y927" s="4">
        <v>52085</v>
      </c>
      <c r="Z927" s="4">
        <v>3</v>
      </c>
      <c r="AA927" s="4">
        <v>39</v>
      </c>
      <c r="AB927" s="4">
        <v>90</v>
      </c>
      <c r="AC927" s="4">
        <v>6.07</v>
      </c>
      <c r="AD927" s="4">
        <v>19.87</v>
      </c>
      <c r="AE927" s="4">
        <v>30.23</v>
      </c>
      <c r="AF927" s="4">
        <v>7248</v>
      </c>
      <c r="AG927" s="4">
        <v>62283</v>
      </c>
      <c r="AH927" s="4">
        <v>24403</v>
      </c>
      <c r="AI927" s="4">
        <v>55035</v>
      </c>
      <c r="AJ927" s="4">
        <v>31785</v>
      </c>
      <c r="AK927" s="4"/>
      <c r="AM927" s="6">
        <f t="shared" si="160"/>
        <v>0</v>
      </c>
      <c r="AN927" s="4">
        <f t="shared" si="159"/>
        <v>7</v>
      </c>
    </row>
    <row r="928" spans="1:40" x14ac:dyDescent="0.2">
      <c r="A928" s="12" t="str">
        <f t="shared" si="161"/>
        <v>2015-16JULYRYE</v>
      </c>
      <c r="B928" s="12">
        <f>VLOOKUP(G928,'Selection Sheet'!$C$17:$E$33, 3, 0)</f>
        <v>2</v>
      </c>
      <c r="C928" s="12" t="s">
        <v>237</v>
      </c>
      <c r="D928" s="12" t="s">
        <v>126</v>
      </c>
      <c r="E928" s="12" t="s">
        <v>135</v>
      </c>
      <c r="F928" s="12" t="s">
        <v>36</v>
      </c>
      <c r="G928" s="12" t="s">
        <v>46</v>
      </c>
      <c r="H928" s="12" t="s">
        <v>45</v>
      </c>
      <c r="I928" s="168" t="s">
        <v>106</v>
      </c>
      <c r="J928" s="168" t="s">
        <v>106</v>
      </c>
      <c r="K928" s="168">
        <v>653</v>
      </c>
      <c r="L928" s="168">
        <v>953</v>
      </c>
      <c r="M928" s="168">
        <v>15.1</v>
      </c>
      <c r="N928" s="168">
        <v>9921</v>
      </c>
      <c r="O928" s="4">
        <v>13971</v>
      </c>
      <c r="P928" s="4">
        <v>13917</v>
      </c>
      <c r="Q928" s="4">
        <v>14847</v>
      </c>
      <c r="R928" s="4">
        <v>260</v>
      </c>
      <c r="S928" s="4">
        <v>46276</v>
      </c>
      <c r="T928" s="4">
        <v>312</v>
      </c>
      <c r="U928" s="4">
        <v>3815</v>
      </c>
      <c r="V928" s="4">
        <v>702</v>
      </c>
      <c r="W928" s="4">
        <v>15266</v>
      </c>
      <c r="X928" s="4">
        <v>899</v>
      </c>
      <c r="Y928" s="4">
        <v>46276</v>
      </c>
      <c r="Z928" s="4">
        <v>3</v>
      </c>
      <c r="AA928" s="4">
        <v>6</v>
      </c>
      <c r="AB928" s="4">
        <v>72</v>
      </c>
      <c r="AC928" s="4">
        <v>6.45</v>
      </c>
      <c r="AD928" s="4">
        <v>20.47</v>
      </c>
      <c r="AE928" s="4">
        <v>34.950000000000003</v>
      </c>
      <c r="AF928" s="4">
        <v>3815</v>
      </c>
      <c r="AG928" s="4">
        <v>40661</v>
      </c>
      <c r="AH928" s="4">
        <v>15639</v>
      </c>
      <c r="AI928" s="4">
        <v>37010</v>
      </c>
      <c r="AJ928" s="4">
        <v>21520</v>
      </c>
      <c r="AK928" s="4"/>
      <c r="AM928" s="6">
        <f t="shared" si="160"/>
        <v>46276</v>
      </c>
      <c r="AN928" s="4">
        <f t="shared" si="159"/>
        <v>7</v>
      </c>
    </row>
    <row r="929" spans="1:40" x14ac:dyDescent="0.2">
      <c r="A929" s="12" t="str">
        <f t="shared" si="161"/>
        <v>2015-16JULYRYF</v>
      </c>
      <c r="B929" s="12">
        <f>VLOOKUP(G929,'Selection Sheet'!$C$17:$E$33, 3, 0)</f>
        <v>2</v>
      </c>
      <c r="C929" s="12" t="s">
        <v>237</v>
      </c>
      <c r="D929" s="12" t="s">
        <v>126</v>
      </c>
      <c r="E929" s="12" t="s">
        <v>135</v>
      </c>
      <c r="F929" s="12" t="s">
        <v>36</v>
      </c>
      <c r="G929" s="12" t="s">
        <v>50</v>
      </c>
      <c r="H929" s="12" t="s">
        <v>49</v>
      </c>
      <c r="I929" s="168" t="s">
        <v>106</v>
      </c>
      <c r="J929" s="168" t="s">
        <v>106</v>
      </c>
      <c r="K929" s="168">
        <v>1087</v>
      </c>
      <c r="L929" s="168">
        <v>1444</v>
      </c>
      <c r="M929" s="168">
        <v>13.7</v>
      </c>
      <c r="N929" s="168">
        <v>16828</v>
      </c>
      <c r="O929" s="4">
        <v>25227</v>
      </c>
      <c r="P929" s="4">
        <v>24090</v>
      </c>
      <c r="Q929" s="4">
        <v>26552</v>
      </c>
      <c r="R929" s="4">
        <v>513</v>
      </c>
      <c r="S929" s="4">
        <v>77519</v>
      </c>
      <c r="T929" s="4">
        <v>772</v>
      </c>
      <c r="U929" s="4">
        <v>5783</v>
      </c>
      <c r="V929" s="4">
        <v>1393</v>
      </c>
      <c r="W929" s="4">
        <v>24373</v>
      </c>
      <c r="X929" s="4">
        <v>0</v>
      </c>
      <c r="Y929" s="4">
        <v>77519</v>
      </c>
      <c r="Z929" s="4">
        <v>3</v>
      </c>
      <c r="AA929" s="4">
        <v>17</v>
      </c>
      <c r="AB929" s="4">
        <v>62</v>
      </c>
      <c r="AC929" s="4">
        <v>7</v>
      </c>
      <c r="AD929" s="4">
        <v>24.1</v>
      </c>
      <c r="AE929" s="4">
        <v>37.299999999999997</v>
      </c>
      <c r="AF929" s="4">
        <v>5783</v>
      </c>
      <c r="AG929" s="4">
        <v>50447</v>
      </c>
      <c r="AH929" s="4">
        <v>24145</v>
      </c>
      <c r="AI929" s="4">
        <v>45524</v>
      </c>
      <c r="AJ929" s="4">
        <v>32066</v>
      </c>
      <c r="AK929" s="4"/>
      <c r="AM929" s="6">
        <f t="shared" si="160"/>
        <v>0</v>
      </c>
      <c r="AN929" s="4">
        <f t="shared" si="159"/>
        <v>7</v>
      </c>
    </row>
    <row r="930" spans="1:40" x14ac:dyDescent="0.2">
      <c r="A930" s="12" t="str">
        <f t="shared" si="161"/>
        <v>2015-16JUNER1F</v>
      </c>
      <c r="B930" s="12">
        <f>VLOOKUP(G930,'Selection Sheet'!$C$17:$E$33, 3, 0)</f>
        <v>2</v>
      </c>
      <c r="C930" s="12" t="s">
        <v>237</v>
      </c>
      <c r="D930" s="12" t="s">
        <v>125</v>
      </c>
      <c r="E930" s="12" t="s">
        <v>135</v>
      </c>
      <c r="F930" s="12" t="s">
        <v>36</v>
      </c>
      <c r="G930" s="12" t="s">
        <v>35</v>
      </c>
      <c r="H930" s="12" t="s">
        <v>34</v>
      </c>
      <c r="I930" s="168" t="s">
        <v>106</v>
      </c>
      <c r="J930" s="168" t="s">
        <v>106</v>
      </c>
      <c r="K930" s="168">
        <v>20</v>
      </c>
      <c r="L930" s="168">
        <v>30</v>
      </c>
      <c r="M930" s="168">
        <v>9.75</v>
      </c>
      <c r="N930" s="168">
        <v>432</v>
      </c>
      <c r="O930" s="4">
        <v>564</v>
      </c>
      <c r="P930" s="4">
        <v>498</v>
      </c>
      <c r="Q930" s="4">
        <v>552</v>
      </c>
      <c r="R930" s="4">
        <v>17</v>
      </c>
      <c r="S930" s="4">
        <v>2054</v>
      </c>
      <c r="T930" s="4">
        <v>26</v>
      </c>
      <c r="U930" s="4">
        <v>203</v>
      </c>
      <c r="V930" s="4">
        <v>16</v>
      </c>
      <c r="W930" s="4">
        <v>472</v>
      </c>
      <c r="X930" s="4">
        <v>24</v>
      </c>
      <c r="Y930" s="4">
        <v>2054</v>
      </c>
      <c r="Z930" s="4">
        <v>1</v>
      </c>
      <c r="AA930" s="4">
        <v>1</v>
      </c>
      <c r="AB930" s="4">
        <v>20</v>
      </c>
      <c r="AC930" s="4">
        <v>4.57</v>
      </c>
      <c r="AD930" s="4">
        <v>18.670000000000002</v>
      </c>
      <c r="AE930" s="4">
        <v>34.68</v>
      </c>
      <c r="AF930" s="4">
        <v>203</v>
      </c>
      <c r="AG930" s="4">
        <v>1786</v>
      </c>
      <c r="AH930" s="4">
        <v>790</v>
      </c>
      <c r="AI930" s="4">
        <v>1583</v>
      </c>
      <c r="AJ930" s="4">
        <v>1110</v>
      </c>
      <c r="AK930" s="4"/>
      <c r="AM930" s="6">
        <f t="shared" si="160"/>
        <v>2054</v>
      </c>
      <c r="AN930" s="4">
        <f t="shared" si="159"/>
        <v>6</v>
      </c>
    </row>
    <row r="931" spans="1:40" x14ac:dyDescent="0.2">
      <c r="A931" s="12" t="str">
        <f t="shared" si="161"/>
        <v>2015-16JUNERRU</v>
      </c>
      <c r="B931" s="12">
        <f>VLOOKUP(G931,'Selection Sheet'!$C$17:$E$33, 3, 0)</f>
        <v>4</v>
      </c>
      <c r="C931" s="12" t="s">
        <v>237</v>
      </c>
      <c r="D931" s="12" t="s">
        <v>125</v>
      </c>
      <c r="E931" s="12" t="s">
        <v>136</v>
      </c>
      <c r="F931" s="12" t="s">
        <v>39</v>
      </c>
      <c r="G931" s="12" t="s">
        <v>38</v>
      </c>
      <c r="H931" s="12" t="s">
        <v>37</v>
      </c>
      <c r="I931" s="168" t="s">
        <v>106</v>
      </c>
      <c r="J931" s="168" t="s">
        <v>106</v>
      </c>
      <c r="K931" s="168">
        <v>834</v>
      </c>
      <c r="L931" s="168">
        <v>1223</v>
      </c>
      <c r="M931" s="168">
        <v>13.7</v>
      </c>
      <c r="N931" s="168">
        <v>25192</v>
      </c>
      <c r="O931" s="4">
        <v>38171</v>
      </c>
      <c r="P931" s="4">
        <v>36835</v>
      </c>
      <c r="Q931" s="4">
        <v>39146</v>
      </c>
      <c r="R931" s="4">
        <v>149</v>
      </c>
      <c r="S931" s="4">
        <v>127300</v>
      </c>
      <c r="T931" s="4">
        <v>327</v>
      </c>
      <c r="U931" s="4">
        <v>13624</v>
      </c>
      <c r="V931" s="4">
        <v>1211</v>
      </c>
      <c r="W931" s="4">
        <v>15506</v>
      </c>
      <c r="X931" s="4">
        <v>1211</v>
      </c>
      <c r="Y931" s="4">
        <v>127300</v>
      </c>
      <c r="Z931" s="4">
        <v>0</v>
      </c>
      <c r="AA931" s="4">
        <v>2</v>
      </c>
      <c r="AB931" s="4">
        <v>40</v>
      </c>
      <c r="AC931" s="4">
        <v>6.8</v>
      </c>
      <c r="AD931" s="4">
        <v>18.100000000000001</v>
      </c>
      <c r="AE931" s="4">
        <v>31</v>
      </c>
      <c r="AF931" s="4">
        <v>13624</v>
      </c>
      <c r="AG931" s="4">
        <v>96748</v>
      </c>
      <c r="AH931" s="4">
        <v>28419</v>
      </c>
      <c r="AI931" s="4">
        <v>83124</v>
      </c>
      <c r="AJ931" s="4">
        <v>62034</v>
      </c>
      <c r="AK931" s="4"/>
      <c r="AM931" s="6">
        <f t="shared" si="160"/>
        <v>127300</v>
      </c>
      <c r="AN931" s="4">
        <f t="shared" si="159"/>
        <v>6</v>
      </c>
    </row>
    <row r="932" spans="1:40" x14ac:dyDescent="0.2">
      <c r="A932" s="12" t="str">
        <f t="shared" si="161"/>
        <v>2015-16JUNERX6</v>
      </c>
      <c r="B932" s="12">
        <f>VLOOKUP(G932,'Selection Sheet'!$C$17:$E$33, 3, 0)</f>
        <v>1</v>
      </c>
      <c r="C932" s="12" t="s">
        <v>237</v>
      </c>
      <c r="D932" s="12" t="s">
        <v>125</v>
      </c>
      <c r="E932" s="12" t="s">
        <v>137</v>
      </c>
      <c r="F932" s="12" t="s">
        <v>42</v>
      </c>
      <c r="G932" s="12" t="s">
        <v>41</v>
      </c>
      <c r="H932" s="12" t="s">
        <v>40</v>
      </c>
      <c r="I932" s="168" t="s">
        <v>106</v>
      </c>
      <c r="J932" s="168" t="s">
        <v>106</v>
      </c>
      <c r="K932" s="168">
        <v>642</v>
      </c>
      <c r="L932" s="168">
        <v>836</v>
      </c>
      <c r="M932" s="168">
        <v>12.9</v>
      </c>
      <c r="N932" s="168">
        <v>9909</v>
      </c>
      <c r="O932" s="4">
        <v>13468</v>
      </c>
      <c r="P932" s="4">
        <v>13362</v>
      </c>
      <c r="Q932" s="4">
        <v>14204</v>
      </c>
      <c r="R932" s="4">
        <v>682</v>
      </c>
      <c r="S932" s="4">
        <v>40556</v>
      </c>
      <c r="T932" s="4">
        <v>247</v>
      </c>
      <c r="U932" s="4">
        <v>1458</v>
      </c>
      <c r="V932" s="4">
        <v>274</v>
      </c>
      <c r="W932" s="4">
        <v>4852</v>
      </c>
      <c r="X932" s="4">
        <v>96</v>
      </c>
      <c r="Y932" s="4">
        <v>40556</v>
      </c>
      <c r="Z932" s="4">
        <v>1</v>
      </c>
      <c r="AA932" s="4">
        <v>45</v>
      </c>
      <c r="AB932" s="4">
        <v>112</v>
      </c>
      <c r="AC932" s="4">
        <v>6.68</v>
      </c>
      <c r="AD932" s="4">
        <v>22.85</v>
      </c>
      <c r="AE932" s="4">
        <v>39.58</v>
      </c>
      <c r="AF932" s="4">
        <v>1458</v>
      </c>
      <c r="AG932" s="4">
        <v>18869</v>
      </c>
      <c r="AH932" s="4">
        <v>7467</v>
      </c>
      <c r="AI932" s="4">
        <v>23692</v>
      </c>
      <c r="AJ932" s="4">
        <v>19866</v>
      </c>
      <c r="AK932" s="4"/>
      <c r="AM932" s="6">
        <f t="shared" si="160"/>
        <v>40556</v>
      </c>
      <c r="AN932" s="4">
        <f t="shared" si="159"/>
        <v>6</v>
      </c>
    </row>
    <row r="933" spans="1:40" x14ac:dyDescent="0.2">
      <c r="A933" s="12" t="str">
        <f t="shared" si="161"/>
        <v>2015-16JUNERX7</v>
      </c>
      <c r="B933" s="12">
        <f>VLOOKUP(G933,'Selection Sheet'!$C$17:$E$33, 3, 0)</f>
        <v>1</v>
      </c>
      <c r="C933" s="12" t="s">
        <v>237</v>
      </c>
      <c r="D933" s="12" t="s">
        <v>125</v>
      </c>
      <c r="E933" s="12" t="s">
        <v>137</v>
      </c>
      <c r="F933" s="12" t="s">
        <v>42</v>
      </c>
      <c r="G933" s="12" t="s">
        <v>44</v>
      </c>
      <c r="H933" s="12" t="s">
        <v>43</v>
      </c>
      <c r="I933" s="168" t="s">
        <v>106</v>
      </c>
      <c r="J933" s="168" t="s">
        <v>106</v>
      </c>
      <c r="K933" s="168">
        <v>1819</v>
      </c>
      <c r="L933" s="168">
        <v>2279</v>
      </c>
      <c r="M933" s="168">
        <v>12.5</v>
      </c>
      <c r="N933" s="168">
        <v>27005</v>
      </c>
      <c r="O933" s="4">
        <v>34548</v>
      </c>
      <c r="P933" s="4">
        <v>35222</v>
      </c>
      <c r="Q933" s="4">
        <v>36740</v>
      </c>
      <c r="R933" s="4">
        <v>180</v>
      </c>
      <c r="S933" s="4">
        <v>103768</v>
      </c>
      <c r="T933" s="4">
        <v>535</v>
      </c>
      <c r="U933" s="4">
        <v>7523</v>
      </c>
      <c r="V933" s="4">
        <v>1077</v>
      </c>
      <c r="W933" s="4">
        <v>17109</v>
      </c>
      <c r="X933" s="4">
        <v>1193</v>
      </c>
      <c r="Y933" s="4">
        <v>103768</v>
      </c>
      <c r="Z933" s="4">
        <v>1</v>
      </c>
      <c r="AA933" s="4">
        <v>3</v>
      </c>
      <c r="AB933" s="4">
        <v>23</v>
      </c>
      <c r="AC933" s="4">
        <v>5.95</v>
      </c>
      <c r="AD933" s="4">
        <v>17.72</v>
      </c>
      <c r="AE933" s="4">
        <v>31.08</v>
      </c>
      <c r="AF933" s="4">
        <v>7523</v>
      </c>
      <c r="AG933" s="4">
        <v>71535</v>
      </c>
      <c r="AH933" s="4">
        <v>22110</v>
      </c>
      <c r="AI933" s="4">
        <v>70176</v>
      </c>
      <c r="AJ933" s="4">
        <v>55703</v>
      </c>
      <c r="AK933" s="4"/>
      <c r="AM933" s="6">
        <f t="shared" si="160"/>
        <v>103768</v>
      </c>
      <c r="AN933" s="4">
        <f t="shared" si="159"/>
        <v>6</v>
      </c>
    </row>
    <row r="934" spans="1:40" x14ac:dyDescent="0.2">
      <c r="A934" s="12" t="str">
        <f t="shared" si="161"/>
        <v>2015-16JUNERX8</v>
      </c>
      <c r="B934" s="12">
        <f>VLOOKUP(G934,'Selection Sheet'!$C$17:$E$33, 3, 0)</f>
        <v>1</v>
      </c>
      <c r="C934" s="12" t="s">
        <v>237</v>
      </c>
      <c r="D934" s="12" t="s">
        <v>125</v>
      </c>
      <c r="E934" s="12" t="s">
        <v>137</v>
      </c>
      <c r="F934" s="12" t="s">
        <v>42</v>
      </c>
      <c r="G934" s="12" t="s">
        <v>54</v>
      </c>
      <c r="H934" s="12" t="s">
        <v>53</v>
      </c>
      <c r="I934" s="168" t="s">
        <v>106</v>
      </c>
      <c r="J934" s="168" t="s">
        <v>106</v>
      </c>
      <c r="K934" s="168">
        <v>1037</v>
      </c>
      <c r="L934" s="168">
        <v>1494</v>
      </c>
      <c r="M934" s="168">
        <v>13.9</v>
      </c>
      <c r="N934" s="168">
        <v>15743</v>
      </c>
      <c r="O934" s="4">
        <v>22357</v>
      </c>
      <c r="P934" s="4">
        <v>22619</v>
      </c>
      <c r="Q934" s="4">
        <v>23744</v>
      </c>
      <c r="R934" s="4">
        <v>663</v>
      </c>
      <c r="S934" s="4">
        <v>73871</v>
      </c>
      <c r="T934" s="4">
        <v>48</v>
      </c>
      <c r="U934" s="4">
        <v>3285</v>
      </c>
      <c r="V934" s="4">
        <v>350</v>
      </c>
      <c r="W934" s="4">
        <v>10830</v>
      </c>
      <c r="X934" s="4">
        <v>1404</v>
      </c>
      <c r="Y934" s="4">
        <v>73871</v>
      </c>
      <c r="Z934" s="4">
        <v>1</v>
      </c>
      <c r="AA934" s="4">
        <v>19</v>
      </c>
      <c r="AB934" s="4">
        <v>65</v>
      </c>
      <c r="AC934" s="4">
        <v>6.39</v>
      </c>
      <c r="AD934" s="4">
        <v>16.739999999999998</v>
      </c>
      <c r="AE934" s="4">
        <v>26.03</v>
      </c>
      <c r="AF934" s="4">
        <v>3285</v>
      </c>
      <c r="AG934" s="4">
        <v>37182</v>
      </c>
      <c r="AH934" s="4">
        <v>12965</v>
      </c>
      <c r="AI934" s="4">
        <v>41018</v>
      </c>
      <c r="AJ934" s="4">
        <v>32897</v>
      </c>
      <c r="AK934" s="4"/>
      <c r="AM934" s="6">
        <f t="shared" si="160"/>
        <v>73871</v>
      </c>
      <c r="AN934" s="4">
        <f t="shared" si="159"/>
        <v>6</v>
      </c>
    </row>
    <row r="935" spans="1:40" x14ac:dyDescent="0.2">
      <c r="A935" s="12" t="str">
        <f t="shared" si="161"/>
        <v>2015-16JUNERX9</v>
      </c>
      <c r="B935" s="12">
        <f>VLOOKUP(G935,'Selection Sheet'!$C$17:$E$33, 3, 0)</f>
        <v>3</v>
      </c>
      <c r="C935" s="12" t="s">
        <v>237</v>
      </c>
      <c r="D935" s="12" t="s">
        <v>125</v>
      </c>
      <c r="E935" s="12" t="s">
        <v>138</v>
      </c>
      <c r="F935" s="12" t="s">
        <v>25</v>
      </c>
      <c r="G935" s="12" t="s">
        <v>24</v>
      </c>
      <c r="H935" s="12" t="s">
        <v>23</v>
      </c>
      <c r="I935" s="168" t="s">
        <v>106</v>
      </c>
      <c r="J935" s="168" t="s">
        <v>106</v>
      </c>
      <c r="K935" s="168">
        <v>730</v>
      </c>
      <c r="L935" s="168">
        <v>990</v>
      </c>
      <c r="M935" s="168">
        <v>13.383330000000001</v>
      </c>
      <c r="N935" s="168">
        <v>14930</v>
      </c>
      <c r="O935" s="4">
        <v>20461</v>
      </c>
      <c r="P935" s="4">
        <v>20028</v>
      </c>
      <c r="Q935" s="4">
        <v>21414</v>
      </c>
      <c r="R935" s="4">
        <v>135</v>
      </c>
      <c r="S935" s="4">
        <v>66743</v>
      </c>
      <c r="T935" s="4">
        <v>313</v>
      </c>
      <c r="U935" s="4">
        <v>7966</v>
      </c>
      <c r="V935" s="4">
        <v>661</v>
      </c>
      <c r="W935" s="4">
        <v>13739</v>
      </c>
      <c r="X935" s="4">
        <v>125</v>
      </c>
      <c r="Y935" s="4">
        <v>66743</v>
      </c>
      <c r="Z935" s="4">
        <v>2</v>
      </c>
      <c r="AA935" s="4">
        <v>9</v>
      </c>
      <c r="AB935" s="4">
        <v>37</v>
      </c>
      <c r="AC935" s="4">
        <v>8.4</v>
      </c>
      <c r="AD935" s="4">
        <v>16.2</v>
      </c>
      <c r="AE935" s="4">
        <v>25.86</v>
      </c>
      <c r="AF935" s="4">
        <v>7966</v>
      </c>
      <c r="AG935" s="4">
        <v>55493</v>
      </c>
      <c r="AH935" s="4">
        <v>15851</v>
      </c>
      <c r="AI935" s="4">
        <v>47527</v>
      </c>
      <c r="AJ935" s="4">
        <v>36078</v>
      </c>
      <c r="AK935" s="4"/>
      <c r="AM935" s="6">
        <f t="shared" si="160"/>
        <v>66743</v>
      </c>
      <c r="AN935" s="4">
        <f t="shared" si="159"/>
        <v>6</v>
      </c>
    </row>
    <row r="936" spans="1:40" x14ac:dyDescent="0.2">
      <c r="A936" s="12" t="str">
        <f t="shared" si="161"/>
        <v>2015-16JUNERYA</v>
      </c>
      <c r="B936" s="12">
        <f>VLOOKUP(G936,'Selection Sheet'!$C$17:$E$33, 3, 0)</f>
        <v>3</v>
      </c>
      <c r="C936" s="12" t="s">
        <v>237</v>
      </c>
      <c r="D936" s="12" t="s">
        <v>125</v>
      </c>
      <c r="E936" s="12" t="s">
        <v>138</v>
      </c>
      <c r="F936" s="12" t="s">
        <v>25</v>
      </c>
      <c r="G936" s="12" t="s">
        <v>52</v>
      </c>
      <c r="H936" s="12" t="s">
        <v>51</v>
      </c>
      <c r="I936" s="168" t="s">
        <v>106</v>
      </c>
      <c r="J936" s="168" t="s">
        <v>106</v>
      </c>
      <c r="K936" s="168">
        <v>1516</v>
      </c>
      <c r="L936" s="168">
        <v>1901</v>
      </c>
      <c r="M936" s="168">
        <v>11.87</v>
      </c>
      <c r="N936" s="168">
        <v>22838</v>
      </c>
      <c r="O936" s="4">
        <v>30341</v>
      </c>
      <c r="P936" s="4">
        <v>31416</v>
      </c>
      <c r="Q936" s="4">
        <v>32242</v>
      </c>
      <c r="R936" s="4">
        <v>438</v>
      </c>
      <c r="S936" s="4">
        <v>97917</v>
      </c>
      <c r="T936" s="4">
        <v>329</v>
      </c>
      <c r="U936" s="4">
        <v>2932</v>
      </c>
      <c r="V936" s="4">
        <v>1346</v>
      </c>
      <c r="W936" s="4">
        <v>21392</v>
      </c>
      <c r="X936" s="4">
        <v>0</v>
      </c>
      <c r="Y936" s="4">
        <v>97917</v>
      </c>
      <c r="Z936" s="4">
        <v>1</v>
      </c>
      <c r="AA936" s="4">
        <v>3</v>
      </c>
      <c r="AB936" s="4">
        <v>30</v>
      </c>
      <c r="AC936" s="4">
        <v>6.02</v>
      </c>
      <c r="AD936" s="4">
        <v>15.65</v>
      </c>
      <c r="AE936" s="4">
        <v>23.9</v>
      </c>
      <c r="AF936" s="4">
        <v>2932</v>
      </c>
      <c r="AG936" s="4">
        <v>61092</v>
      </c>
      <c r="AH936" s="4">
        <v>24563</v>
      </c>
      <c r="AI936" s="4">
        <v>65910</v>
      </c>
      <c r="AJ936" s="4">
        <v>45587</v>
      </c>
      <c r="AK936" s="4"/>
      <c r="AM936" s="6">
        <f t="shared" si="160"/>
        <v>0</v>
      </c>
      <c r="AN936" s="4">
        <f t="shared" si="159"/>
        <v>6</v>
      </c>
    </row>
    <row r="937" spans="1:40" x14ac:dyDescent="0.2">
      <c r="A937" s="12" t="str">
        <f t="shared" si="161"/>
        <v>2015-16JUNERYC</v>
      </c>
      <c r="B937" s="12">
        <f>VLOOKUP(G937,'Selection Sheet'!$C$17:$E$33, 3, 0)</f>
        <v>3</v>
      </c>
      <c r="C937" s="12" t="s">
        <v>237</v>
      </c>
      <c r="D937" s="12" t="s">
        <v>125</v>
      </c>
      <c r="E937" s="12" t="s">
        <v>138</v>
      </c>
      <c r="F937" s="12" t="s">
        <v>25</v>
      </c>
      <c r="G937" s="12" t="s">
        <v>27</v>
      </c>
      <c r="H937" s="12" t="s">
        <v>26</v>
      </c>
      <c r="I937" s="168" t="s">
        <v>106</v>
      </c>
      <c r="J937" s="168" t="s">
        <v>106</v>
      </c>
      <c r="K937" s="168">
        <v>963</v>
      </c>
      <c r="L937" s="168">
        <v>1281</v>
      </c>
      <c r="M937" s="168">
        <v>14.98</v>
      </c>
      <c r="N937" s="168">
        <v>15918</v>
      </c>
      <c r="O937" s="4">
        <v>24157</v>
      </c>
      <c r="P937" s="4">
        <v>23442</v>
      </c>
      <c r="Q937" s="4">
        <v>25334</v>
      </c>
      <c r="R937" s="4">
        <v>157</v>
      </c>
      <c r="S937" s="4">
        <v>74152</v>
      </c>
      <c r="T937" s="4">
        <v>249</v>
      </c>
      <c r="U937" s="4">
        <v>2766</v>
      </c>
      <c r="V937" s="4">
        <v>1020</v>
      </c>
      <c r="W937" s="4">
        <v>18617</v>
      </c>
      <c r="X937" s="4">
        <v>244</v>
      </c>
      <c r="Y937" s="4">
        <v>74152</v>
      </c>
      <c r="Z937" s="4">
        <v>1</v>
      </c>
      <c r="AA937" s="4">
        <v>4</v>
      </c>
      <c r="AB937" s="4">
        <v>16</v>
      </c>
      <c r="AC937" s="4">
        <v>7.05</v>
      </c>
      <c r="AD937" s="4">
        <v>21.45</v>
      </c>
      <c r="AE937" s="4">
        <v>31</v>
      </c>
      <c r="AF937" s="4">
        <v>2766</v>
      </c>
      <c r="AG937" s="4">
        <v>48284</v>
      </c>
      <c r="AH937" s="4">
        <v>22798</v>
      </c>
      <c r="AI937" s="4">
        <v>55758</v>
      </c>
      <c r="AJ937" s="4">
        <v>39971</v>
      </c>
      <c r="AK937" s="4"/>
      <c r="AM937" s="6">
        <f t="shared" si="160"/>
        <v>74152</v>
      </c>
      <c r="AN937" s="4">
        <f t="shared" si="159"/>
        <v>6</v>
      </c>
    </row>
    <row r="938" spans="1:40" x14ac:dyDescent="0.2">
      <c r="A938" s="12" t="str">
        <f t="shared" si="161"/>
        <v>2015-16JUNERYD</v>
      </c>
      <c r="B938" s="12">
        <f>VLOOKUP(G938,'Selection Sheet'!$C$17:$E$33, 3, 0)</f>
        <v>2</v>
      </c>
      <c r="C938" s="12" t="s">
        <v>237</v>
      </c>
      <c r="D938" s="12" t="s">
        <v>125</v>
      </c>
      <c r="E938" s="12" t="s">
        <v>135</v>
      </c>
      <c r="F938" s="12" t="s">
        <v>36</v>
      </c>
      <c r="G938" s="12" t="s">
        <v>48</v>
      </c>
      <c r="H938" s="12" t="s">
        <v>47</v>
      </c>
      <c r="I938" s="168" t="s">
        <v>106</v>
      </c>
      <c r="J938" s="168" t="s">
        <v>106</v>
      </c>
      <c r="K938" s="168">
        <v>814</v>
      </c>
      <c r="L938" s="168">
        <v>1124</v>
      </c>
      <c r="M938" s="168">
        <v>14.57</v>
      </c>
      <c r="N938" s="168">
        <v>15123</v>
      </c>
      <c r="O938" s="4">
        <v>21017</v>
      </c>
      <c r="P938" s="4">
        <v>21037</v>
      </c>
      <c r="Q938" s="4">
        <v>22141</v>
      </c>
      <c r="R938" s="4">
        <v>476</v>
      </c>
      <c r="S938" s="4">
        <v>51753</v>
      </c>
      <c r="T938" s="4">
        <v>579</v>
      </c>
      <c r="U938" s="4">
        <v>6832</v>
      </c>
      <c r="V938" s="4">
        <v>819</v>
      </c>
      <c r="W938" s="4">
        <v>20267</v>
      </c>
      <c r="X938" s="4">
        <v>0</v>
      </c>
      <c r="Y938" s="4">
        <v>51753</v>
      </c>
      <c r="Z938" s="4">
        <v>3</v>
      </c>
      <c r="AA938" s="4">
        <v>30</v>
      </c>
      <c r="AB938" s="4">
        <v>76</v>
      </c>
      <c r="AC938" s="4">
        <v>6</v>
      </c>
      <c r="AD938" s="4">
        <v>19.32</v>
      </c>
      <c r="AE938" s="4">
        <v>28.97</v>
      </c>
      <c r="AF938" s="4">
        <v>6832</v>
      </c>
      <c r="AG938" s="4">
        <v>59557</v>
      </c>
      <c r="AH938" s="4">
        <v>23063</v>
      </c>
      <c r="AI938" s="4">
        <v>52725</v>
      </c>
      <c r="AJ938" s="4">
        <v>30778</v>
      </c>
      <c r="AK938" s="4"/>
      <c r="AM938" s="6">
        <f t="shared" si="160"/>
        <v>0</v>
      </c>
      <c r="AN938" s="4">
        <f t="shared" si="159"/>
        <v>6</v>
      </c>
    </row>
    <row r="939" spans="1:40" x14ac:dyDescent="0.2">
      <c r="A939" s="12" t="str">
        <f t="shared" si="161"/>
        <v>2015-16JUNERYE</v>
      </c>
      <c r="B939" s="12">
        <f>VLOOKUP(G939,'Selection Sheet'!$C$17:$E$33, 3, 0)</f>
        <v>2</v>
      </c>
      <c r="C939" s="12" t="s">
        <v>237</v>
      </c>
      <c r="D939" s="12" t="s">
        <v>125</v>
      </c>
      <c r="E939" s="12" t="s">
        <v>135</v>
      </c>
      <c r="F939" s="12" t="s">
        <v>36</v>
      </c>
      <c r="G939" s="12" t="s">
        <v>46</v>
      </c>
      <c r="H939" s="12" t="s">
        <v>45</v>
      </c>
      <c r="I939" s="168" t="s">
        <v>106</v>
      </c>
      <c r="J939" s="168" t="s">
        <v>106</v>
      </c>
      <c r="K939" s="168">
        <v>634</v>
      </c>
      <c r="L939" s="168">
        <v>875</v>
      </c>
      <c r="M939" s="168">
        <v>14.92</v>
      </c>
      <c r="N939" s="168">
        <v>10087</v>
      </c>
      <c r="O939" s="4">
        <v>13497</v>
      </c>
      <c r="P939" s="4">
        <v>13461</v>
      </c>
      <c r="Q939" s="4">
        <v>14235</v>
      </c>
      <c r="R939" s="4">
        <v>355</v>
      </c>
      <c r="S939" s="4">
        <v>43868</v>
      </c>
      <c r="T939" s="4">
        <v>311</v>
      </c>
      <c r="U939" s="4">
        <v>2721</v>
      </c>
      <c r="V939" s="4">
        <v>769</v>
      </c>
      <c r="W939" s="4">
        <v>14625</v>
      </c>
      <c r="X939" s="4">
        <v>1099</v>
      </c>
      <c r="Y939" s="4">
        <v>43868</v>
      </c>
      <c r="Z939" s="4">
        <v>3</v>
      </c>
      <c r="AA939" s="4">
        <v>12</v>
      </c>
      <c r="AB939" s="4">
        <v>79</v>
      </c>
      <c r="AC939" s="4">
        <v>6.15</v>
      </c>
      <c r="AD939" s="4">
        <v>19.649999999999999</v>
      </c>
      <c r="AE939" s="4">
        <v>31.07</v>
      </c>
      <c r="AF939" s="4">
        <v>2721</v>
      </c>
      <c r="AG939" s="4">
        <v>37910</v>
      </c>
      <c r="AH939" s="4">
        <v>15008</v>
      </c>
      <c r="AI939" s="4">
        <v>35486</v>
      </c>
      <c r="AJ939" s="4">
        <v>20526</v>
      </c>
      <c r="AK939" s="4"/>
      <c r="AM939" s="6">
        <f t="shared" si="160"/>
        <v>43868</v>
      </c>
      <c r="AN939" s="4">
        <f t="shared" si="159"/>
        <v>6</v>
      </c>
    </row>
    <row r="940" spans="1:40" x14ac:dyDescent="0.2">
      <c r="A940" s="12" t="str">
        <f t="shared" si="161"/>
        <v>2015-16JUNERYF</v>
      </c>
      <c r="B940" s="12">
        <f>VLOOKUP(G940,'Selection Sheet'!$C$17:$E$33, 3, 0)</f>
        <v>2</v>
      </c>
      <c r="C940" s="12" t="s">
        <v>237</v>
      </c>
      <c r="D940" s="12" t="s">
        <v>125</v>
      </c>
      <c r="E940" s="12" t="s">
        <v>135</v>
      </c>
      <c r="F940" s="12" t="s">
        <v>36</v>
      </c>
      <c r="G940" s="12" t="s">
        <v>50</v>
      </c>
      <c r="H940" s="12" t="s">
        <v>49</v>
      </c>
      <c r="I940" s="168" t="s">
        <v>106</v>
      </c>
      <c r="J940" s="168" t="s">
        <v>106</v>
      </c>
      <c r="K940" s="168">
        <v>1021</v>
      </c>
      <c r="L940" s="168">
        <v>1356</v>
      </c>
      <c r="M940" s="168">
        <v>14</v>
      </c>
      <c r="N940" s="168">
        <v>15942</v>
      </c>
      <c r="O940" s="4">
        <v>24194</v>
      </c>
      <c r="P940" s="4">
        <v>23210</v>
      </c>
      <c r="Q940" s="4">
        <v>25487</v>
      </c>
      <c r="R940" s="4">
        <v>676</v>
      </c>
      <c r="S940" s="4">
        <v>74917</v>
      </c>
      <c r="T940" s="4">
        <v>761</v>
      </c>
      <c r="U940" s="4">
        <v>5879</v>
      </c>
      <c r="V940" s="4">
        <v>1373</v>
      </c>
      <c r="W940" s="4">
        <v>23274</v>
      </c>
      <c r="X940" s="4">
        <v>0</v>
      </c>
      <c r="Y940" s="4">
        <v>74917</v>
      </c>
      <c r="Z940" s="4">
        <v>3</v>
      </c>
      <c r="AA940" s="4">
        <v>19</v>
      </c>
      <c r="AB940" s="4">
        <v>61</v>
      </c>
      <c r="AC940" s="4">
        <v>7.2</v>
      </c>
      <c r="AD940" s="4">
        <v>23.9</v>
      </c>
      <c r="AE940" s="4">
        <v>36.9</v>
      </c>
      <c r="AF940" s="4">
        <v>5879</v>
      </c>
      <c r="AG940" s="4">
        <v>48815</v>
      </c>
      <c r="AH940" s="4">
        <v>23148</v>
      </c>
      <c r="AI940" s="4">
        <v>43780</v>
      </c>
      <c r="AJ940" s="4">
        <v>31010</v>
      </c>
      <c r="AK940" s="4"/>
      <c r="AM940" s="6">
        <f t="shared" si="160"/>
        <v>0</v>
      </c>
      <c r="AN940" s="4">
        <f t="shared" si="159"/>
        <v>6</v>
      </c>
    </row>
    <row r="941" spans="1:40" x14ac:dyDescent="0.2">
      <c r="A941" s="12" t="str">
        <f t="shared" si="161"/>
        <v>2015-16MAYR1F</v>
      </c>
      <c r="B941" s="12">
        <f>VLOOKUP(G941,'Selection Sheet'!$C$17:$E$33, 3, 0)</f>
        <v>2</v>
      </c>
      <c r="C941" s="12" t="s">
        <v>237</v>
      </c>
      <c r="D941" s="12" t="s">
        <v>124</v>
      </c>
      <c r="E941" s="12" t="s">
        <v>135</v>
      </c>
      <c r="F941" s="12" t="s">
        <v>36</v>
      </c>
      <c r="G941" s="12" t="s">
        <v>35</v>
      </c>
      <c r="H941" s="12" t="s">
        <v>34</v>
      </c>
      <c r="I941" s="168" t="s">
        <v>106</v>
      </c>
      <c r="J941" s="168" t="s">
        <v>106</v>
      </c>
      <c r="K941" s="168">
        <v>37</v>
      </c>
      <c r="L941" s="168">
        <v>48</v>
      </c>
      <c r="M941" s="168">
        <v>9.25</v>
      </c>
      <c r="N941" s="168">
        <v>463</v>
      </c>
      <c r="O941" s="4">
        <v>612</v>
      </c>
      <c r="P941" s="4">
        <v>602</v>
      </c>
      <c r="Q941" s="4">
        <v>631</v>
      </c>
      <c r="R941" s="4">
        <v>31</v>
      </c>
      <c r="S941" s="4">
        <v>2059</v>
      </c>
      <c r="T941" s="4">
        <v>9</v>
      </c>
      <c r="U941" s="4">
        <v>165</v>
      </c>
      <c r="V941" s="4">
        <v>16</v>
      </c>
      <c r="W941" s="4">
        <v>522</v>
      </c>
      <c r="X941" s="4">
        <v>19</v>
      </c>
      <c r="Y941" s="4">
        <v>2059</v>
      </c>
      <c r="Z941" s="4">
        <v>1</v>
      </c>
      <c r="AA941" s="4">
        <v>1</v>
      </c>
      <c r="AB941" s="4">
        <v>11</v>
      </c>
      <c r="AC941" s="4">
        <v>5.16</v>
      </c>
      <c r="AD941" s="4">
        <v>16.149999999999999</v>
      </c>
      <c r="AE941" s="4">
        <v>20.83</v>
      </c>
      <c r="AF941" s="4">
        <v>165</v>
      </c>
      <c r="AG941" s="4">
        <v>1888</v>
      </c>
      <c r="AH941" s="4">
        <v>896</v>
      </c>
      <c r="AI941" s="4">
        <v>1723</v>
      </c>
      <c r="AJ941" s="4">
        <v>1199</v>
      </c>
      <c r="AK941" s="4"/>
      <c r="AM941" s="6">
        <f t="shared" si="160"/>
        <v>2059</v>
      </c>
      <c r="AN941" s="4">
        <f t="shared" ref="AN941:AN984" si="162">MONTH(1&amp;D941)</f>
        <v>5</v>
      </c>
    </row>
    <row r="942" spans="1:40" x14ac:dyDescent="0.2">
      <c r="A942" s="12" t="str">
        <f t="shared" si="161"/>
        <v>2015-16MAYRRU</v>
      </c>
      <c r="B942" s="12">
        <f>VLOOKUP(G942,'Selection Sheet'!$C$17:$E$33, 3, 0)</f>
        <v>4</v>
      </c>
      <c r="C942" s="12" t="s">
        <v>237</v>
      </c>
      <c r="D942" s="12" t="s">
        <v>124</v>
      </c>
      <c r="E942" s="12" t="s">
        <v>136</v>
      </c>
      <c r="F942" s="12" t="s">
        <v>39</v>
      </c>
      <c r="G942" s="12" t="s">
        <v>38</v>
      </c>
      <c r="H942" s="12" t="s">
        <v>37</v>
      </c>
      <c r="I942" s="168" t="s">
        <v>106</v>
      </c>
      <c r="J942" s="168" t="s">
        <v>106</v>
      </c>
      <c r="K942" s="168">
        <v>717</v>
      </c>
      <c r="L942" s="168">
        <v>1044</v>
      </c>
      <c r="M942" s="168">
        <v>12.1</v>
      </c>
      <c r="N942" s="168">
        <v>25609</v>
      </c>
      <c r="O942" s="4">
        <v>38060</v>
      </c>
      <c r="P942" s="4">
        <v>37028</v>
      </c>
      <c r="Q942" s="4">
        <v>38895</v>
      </c>
      <c r="R942" s="4">
        <v>843</v>
      </c>
      <c r="S942" s="4">
        <v>121447</v>
      </c>
      <c r="T942" s="4">
        <v>395</v>
      </c>
      <c r="U942" s="4">
        <v>13480</v>
      </c>
      <c r="V942" s="4">
        <v>1160</v>
      </c>
      <c r="W942" s="4">
        <v>15303</v>
      </c>
      <c r="X942" s="4">
        <v>1062</v>
      </c>
      <c r="Y942" s="4">
        <v>121447</v>
      </c>
      <c r="Z942" s="4">
        <v>0</v>
      </c>
      <c r="AA942" s="4">
        <v>2</v>
      </c>
      <c r="AB942" s="4">
        <v>29</v>
      </c>
      <c r="AC942" s="4">
        <v>6.7</v>
      </c>
      <c r="AD942" s="4">
        <v>17.100000000000001</v>
      </c>
      <c r="AE942" s="4">
        <v>27.8</v>
      </c>
      <c r="AF942" s="4">
        <v>13480</v>
      </c>
      <c r="AG942" s="4">
        <v>98158</v>
      </c>
      <c r="AH942" s="4">
        <v>28861</v>
      </c>
      <c r="AI942" s="4">
        <v>84678</v>
      </c>
      <c r="AJ942" s="4">
        <v>63479</v>
      </c>
      <c r="AK942" s="4"/>
      <c r="AM942" s="6">
        <f t="shared" si="160"/>
        <v>121447</v>
      </c>
      <c r="AN942" s="4">
        <f t="shared" si="162"/>
        <v>5</v>
      </c>
    </row>
    <row r="943" spans="1:40" x14ac:dyDescent="0.2">
      <c r="A943" s="12" t="str">
        <f t="shared" si="161"/>
        <v>2015-16MAYRX6</v>
      </c>
      <c r="B943" s="12">
        <f>VLOOKUP(G943,'Selection Sheet'!$C$17:$E$33, 3, 0)</f>
        <v>1</v>
      </c>
      <c r="C943" s="12" t="s">
        <v>237</v>
      </c>
      <c r="D943" s="12" t="s">
        <v>124</v>
      </c>
      <c r="E943" s="12" t="s">
        <v>137</v>
      </c>
      <c r="F943" s="12" t="s">
        <v>42</v>
      </c>
      <c r="G943" s="12" t="s">
        <v>41</v>
      </c>
      <c r="H943" s="12" t="s">
        <v>40</v>
      </c>
      <c r="I943" s="168" t="s">
        <v>106</v>
      </c>
      <c r="J943" s="168" t="s">
        <v>106</v>
      </c>
      <c r="K943" s="168">
        <v>699</v>
      </c>
      <c r="L943" s="168">
        <v>904</v>
      </c>
      <c r="M943" s="168">
        <v>13.07</v>
      </c>
      <c r="N943" s="168">
        <v>10725</v>
      </c>
      <c r="O943" s="4">
        <v>13734</v>
      </c>
      <c r="P943" s="4">
        <v>14021</v>
      </c>
      <c r="Q943" s="4">
        <v>14573</v>
      </c>
      <c r="R943" s="4">
        <v>180</v>
      </c>
      <c r="S943" s="4">
        <v>38873</v>
      </c>
      <c r="T943" s="4">
        <v>198</v>
      </c>
      <c r="U943" s="4">
        <v>1427</v>
      </c>
      <c r="V943" s="4">
        <v>254</v>
      </c>
      <c r="W943" s="4">
        <v>4920</v>
      </c>
      <c r="X943" s="4">
        <v>96</v>
      </c>
      <c r="Y943" s="4">
        <v>38873</v>
      </c>
      <c r="Z943" s="4">
        <v>1</v>
      </c>
      <c r="AA943" s="4">
        <v>41</v>
      </c>
      <c r="AB943" s="4">
        <v>61</v>
      </c>
      <c r="AC943" s="4">
        <v>6.1</v>
      </c>
      <c r="AD943" s="4">
        <v>20.53</v>
      </c>
      <c r="AE943" s="4">
        <v>36.299999999999997</v>
      </c>
      <c r="AF943" s="4">
        <v>1427</v>
      </c>
      <c r="AG943" s="4">
        <v>19369</v>
      </c>
      <c r="AH943" s="4">
        <v>7868</v>
      </c>
      <c r="AI943" s="4">
        <v>25417</v>
      </c>
      <c r="AJ943" s="4">
        <v>20934</v>
      </c>
      <c r="AK943" s="4"/>
      <c r="AM943" s="6">
        <f t="shared" si="160"/>
        <v>38873</v>
      </c>
      <c r="AN943" s="4">
        <f t="shared" si="162"/>
        <v>5</v>
      </c>
    </row>
    <row r="944" spans="1:40" x14ac:dyDescent="0.2">
      <c r="A944" s="12" t="str">
        <f t="shared" si="161"/>
        <v>2015-16MAYRX7</v>
      </c>
      <c r="B944" s="12">
        <f>VLOOKUP(G944,'Selection Sheet'!$C$17:$E$33, 3, 0)</f>
        <v>1</v>
      </c>
      <c r="C944" s="12" t="s">
        <v>237</v>
      </c>
      <c r="D944" s="12" t="s">
        <v>124</v>
      </c>
      <c r="E944" s="12" t="s">
        <v>137</v>
      </c>
      <c r="F944" s="12" t="s">
        <v>42</v>
      </c>
      <c r="G944" s="12" t="s">
        <v>44</v>
      </c>
      <c r="H944" s="12" t="s">
        <v>43</v>
      </c>
      <c r="I944" s="168" t="s">
        <v>106</v>
      </c>
      <c r="J944" s="168" t="s">
        <v>106</v>
      </c>
      <c r="K944" s="168">
        <v>2015</v>
      </c>
      <c r="L944" s="168">
        <v>2471</v>
      </c>
      <c r="M944" s="168">
        <v>11.97</v>
      </c>
      <c r="N944" s="168">
        <v>26940</v>
      </c>
      <c r="O944" s="4">
        <v>33908</v>
      </c>
      <c r="P944" s="4">
        <v>34889</v>
      </c>
      <c r="Q944" s="4">
        <v>36199</v>
      </c>
      <c r="R944" s="4">
        <v>191</v>
      </c>
      <c r="S944" s="4">
        <v>100228</v>
      </c>
      <c r="T944" s="4">
        <v>247</v>
      </c>
      <c r="U944" s="4">
        <v>6902</v>
      </c>
      <c r="V944" s="4">
        <v>531</v>
      </c>
      <c r="W944" s="4">
        <v>16061</v>
      </c>
      <c r="X944" s="4">
        <v>592</v>
      </c>
      <c r="Y944" s="4">
        <v>100228</v>
      </c>
      <c r="Z944" s="4">
        <v>1</v>
      </c>
      <c r="AA944" s="4">
        <v>3</v>
      </c>
      <c r="AB944" s="4">
        <v>21</v>
      </c>
      <c r="AC944" s="4">
        <v>5.83</v>
      </c>
      <c r="AD944" s="4">
        <v>16.88</v>
      </c>
      <c r="AE944" s="4">
        <v>28.82</v>
      </c>
      <c r="AF944" s="4">
        <v>6902</v>
      </c>
      <c r="AG944" s="4">
        <v>70243</v>
      </c>
      <c r="AH944" s="4">
        <v>21354</v>
      </c>
      <c r="AI944" s="4">
        <v>69994</v>
      </c>
      <c r="AJ944" s="4">
        <v>56421</v>
      </c>
      <c r="AK944" s="4"/>
      <c r="AM944" s="6">
        <f t="shared" si="160"/>
        <v>100228</v>
      </c>
      <c r="AN944" s="4">
        <f t="shared" si="162"/>
        <v>5</v>
      </c>
    </row>
    <row r="945" spans="1:40" x14ac:dyDescent="0.2">
      <c r="A945" s="12" t="str">
        <f t="shared" si="161"/>
        <v>2015-16MAYRX8</v>
      </c>
      <c r="B945" s="12">
        <f>VLOOKUP(G945,'Selection Sheet'!$C$17:$E$33, 3, 0)</f>
        <v>1</v>
      </c>
      <c r="C945" s="12" t="s">
        <v>237</v>
      </c>
      <c r="D945" s="12" t="s">
        <v>124</v>
      </c>
      <c r="E945" s="12" t="s">
        <v>137</v>
      </c>
      <c r="F945" s="12" t="s">
        <v>42</v>
      </c>
      <c r="G945" s="12" t="s">
        <v>54</v>
      </c>
      <c r="H945" s="12" t="s">
        <v>53</v>
      </c>
      <c r="I945" s="168" t="s">
        <v>106</v>
      </c>
      <c r="J945" s="168" t="s">
        <v>106</v>
      </c>
      <c r="K945" s="168">
        <v>1099</v>
      </c>
      <c r="L945" s="168">
        <v>1491</v>
      </c>
      <c r="M945" s="168">
        <v>13.09</v>
      </c>
      <c r="N945" s="168">
        <v>16599</v>
      </c>
      <c r="O945" s="4">
        <v>22580</v>
      </c>
      <c r="P945" s="4">
        <v>23079</v>
      </c>
      <c r="Q945" s="4">
        <v>23978</v>
      </c>
      <c r="R945" s="4">
        <v>471</v>
      </c>
      <c r="S945" s="4">
        <v>74443</v>
      </c>
      <c r="T945" s="4">
        <v>67</v>
      </c>
      <c r="U945" s="4">
        <v>3750</v>
      </c>
      <c r="V945" s="4">
        <v>384</v>
      </c>
      <c r="W945" s="4">
        <v>11023</v>
      </c>
      <c r="X945" s="4">
        <v>1108</v>
      </c>
      <c r="Y945" s="4">
        <v>74443</v>
      </c>
      <c r="Z945" s="4">
        <v>1</v>
      </c>
      <c r="AA945" s="4">
        <v>18</v>
      </c>
      <c r="AB945" s="4">
        <v>35</v>
      </c>
      <c r="AC945" s="4">
        <v>5.64</v>
      </c>
      <c r="AD945" s="4">
        <v>14.21</v>
      </c>
      <c r="AE945" s="4">
        <v>21.57</v>
      </c>
      <c r="AF945" s="4">
        <v>3750</v>
      </c>
      <c r="AG945" s="4">
        <v>37789</v>
      </c>
      <c r="AH945" s="4">
        <v>13176</v>
      </c>
      <c r="AI945" s="4">
        <v>42065</v>
      </c>
      <c r="AJ945" s="4">
        <v>33720</v>
      </c>
      <c r="AK945" s="4"/>
      <c r="AM945" s="6">
        <f t="shared" si="160"/>
        <v>74443</v>
      </c>
      <c r="AN945" s="4">
        <f t="shared" si="162"/>
        <v>5</v>
      </c>
    </row>
    <row r="946" spans="1:40" x14ac:dyDescent="0.2">
      <c r="A946" s="12" t="str">
        <f t="shared" si="161"/>
        <v>2015-16MAYRX9</v>
      </c>
      <c r="B946" s="12">
        <f>VLOOKUP(G946,'Selection Sheet'!$C$17:$E$33, 3, 0)</f>
        <v>3</v>
      </c>
      <c r="C946" s="12" t="s">
        <v>237</v>
      </c>
      <c r="D946" s="12" t="s">
        <v>124</v>
      </c>
      <c r="E946" s="12" t="s">
        <v>138</v>
      </c>
      <c r="F946" s="12" t="s">
        <v>25</v>
      </c>
      <c r="G946" s="12" t="s">
        <v>24</v>
      </c>
      <c r="H946" s="12" t="s">
        <v>23</v>
      </c>
      <c r="I946" s="168" t="s">
        <v>106</v>
      </c>
      <c r="J946" s="168" t="s">
        <v>106</v>
      </c>
      <c r="K946" s="168">
        <v>810</v>
      </c>
      <c r="L946" s="168">
        <v>1046</v>
      </c>
      <c r="M946" s="168">
        <v>13.76667</v>
      </c>
      <c r="N946" s="168">
        <v>15649</v>
      </c>
      <c r="O946" s="4">
        <v>21058</v>
      </c>
      <c r="P946" s="4">
        <v>20744</v>
      </c>
      <c r="Q946" s="4">
        <v>22060</v>
      </c>
      <c r="R946" s="4">
        <v>191</v>
      </c>
      <c r="S946" s="4">
        <v>66627</v>
      </c>
      <c r="T946" s="4">
        <v>302</v>
      </c>
      <c r="U946" s="4">
        <v>7934</v>
      </c>
      <c r="V946" s="4">
        <v>673</v>
      </c>
      <c r="W946" s="4">
        <v>14193</v>
      </c>
      <c r="X946" s="4">
        <v>132</v>
      </c>
      <c r="Y946" s="4">
        <v>66627</v>
      </c>
      <c r="Z946" s="4">
        <v>2</v>
      </c>
      <c r="AA946" s="4">
        <v>8</v>
      </c>
      <c r="AB946" s="4">
        <v>39</v>
      </c>
      <c r="AC946" s="4">
        <v>8.15</v>
      </c>
      <c r="AD946" s="4">
        <v>15.78</v>
      </c>
      <c r="AE946" s="4">
        <v>24.48</v>
      </c>
      <c r="AF946" s="4">
        <v>7934</v>
      </c>
      <c r="AG946" s="4">
        <v>56540</v>
      </c>
      <c r="AH946" s="4">
        <v>16322</v>
      </c>
      <c r="AI946" s="4">
        <v>48606</v>
      </c>
      <c r="AJ946" s="4">
        <v>36837</v>
      </c>
      <c r="AK946" s="4"/>
      <c r="AM946" s="6">
        <f t="shared" si="160"/>
        <v>66627</v>
      </c>
      <c r="AN946" s="4">
        <f t="shared" si="162"/>
        <v>5</v>
      </c>
    </row>
    <row r="947" spans="1:40" x14ac:dyDescent="0.2">
      <c r="A947" s="12" t="str">
        <f t="shared" si="161"/>
        <v>2015-16MAYRYA</v>
      </c>
      <c r="B947" s="12">
        <f>VLOOKUP(G947,'Selection Sheet'!$C$17:$E$33, 3, 0)</f>
        <v>3</v>
      </c>
      <c r="C947" s="12" t="s">
        <v>237</v>
      </c>
      <c r="D947" s="12" t="s">
        <v>124</v>
      </c>
      <c r="E947" s="12" t="s">
        <v>138</v>
      </c>
      <c r="F947" s="12" t="s">
        <v>25</v>
      </c>
      <c r="G947" s="12" t="s">
        <v>52</v>
      </c>
      <c r="H947" s="12" t="s">
        <v>51</v>
      </c>
      <c r="I947" s="168" t="s">
        <v>106</v>
      </c>
      <c r="J947" s="168" t="s">
        <v>106</v>
      </c>
      <c r="K947" s="168">
        <v>1474</v>
      </c>
      <c r="L947" s="168">
        <v>1888</v>
      </c>
      <c r="M947" s="168">
        <v>12.12</v>
      </c>
      <c r="N947" s="168">
        <v>24213</v>
      </c>
      <c r="O947" s="4">
        <v>31523</v>
      </c>
      <c r="P947" s="4">
        <v>32601</v>
      </c>
      <c r="Q947" s="4">
        <v>33411</v>
      </c>
      <c r="R947" s="4">
        <v>274</v>
      </c>
      <c r="S947" s="4">
        <v>97734</v>
      </c>
      <c r="T947" s="4">
        <v>375</v>
      </c>
      <c r="U947" s="4">
        <v>3153</v>
      </c>
      <c r="V947" s="4">
        <v>1253</v>
      </c>
      <c r="W947" s="4">
        <v>21447</v>
      </c>
      <c r="X947" s="4">
        <v>0</v>
      </c>
      <c r="Y947" s="4">
        <v>97734</v>
      </c>
      <c r="Z947" s="4">
        <v>1</v>
      </c>
      <c r="AA947" s="4">
        <v>2</v>
      </c>
      <c r="AB947" s="4">
        <v>17</v>
      </c>
      <c r="AC947" s="4">
        <v>5.85</v>
      </c>
      <c r="AD947" s="4">
        <v>15.45</v>
      </c>
      <c r="AE947" s="4">
        <v>23.72</v>
      </c>
      <c r="AF947" s="4">
        <v>3153</v>
      </c>
      <c r="AG947" s="4">
        <v>61736</v>
      </c>
      <c r="AH947" s="4">
        <v>24967</v>
      </c>
      <c r="AI947" s="4">
        <v>67064</v>
      </c>
      <c r="AJ947" s="4">
        <v>46458</v>
      </c>
      <c r="AK947" s="4"/>
      <c r="AM947" s="6">
        <f t="shared" si="160"/>
        <v>0</v>
      </c>
      <c r="AN947" s="4">
        <f t="shared" si="162"/>
        <v>5</v>
      </c>
    </row>
    <row r="948" spans="1:40" x14ac:dyDescent="0.2">
      <c r="A948" s="12" t="str">
        <f t="shared" si="161"/>
        <v>2015-16MAYRYC</v>
      </c>
      <c r="B948" s="12">
        <f>VLOOKUP(G948,'Selection Sheet'!$C$17:$E$33, 3, 0)</f>
        <v>3</v>
      </c>
      <c r="C948" s="12" t="s">
        <v>237</v>
      </c>
      <c r="D948" s="12" t="s">
        <v>124</v>
      </c>
      <c r="E948" s="12" t="s">
        <v>138</v>
      </c>
      <c r="F948" s="12" t="s">
        <v>25</v>
      </c>
      <c r="G948" s="12" t="s">
        <v>27</v>
      </c>
      <c r="H948" s="12" t="s">
        <v>26</v>
      </c>
      <c r="I948" s="168" t="s">
        <v>106</v>
      </c>
      <c r="J948" s="168" t="s">
        <v>106</v>
      </c>
      <c r="K948" s="168">
        <v>1060</v>
      </c>
      <c r="L948" s="168">
        <v>1317</v>
      </c>
      <c r="M948" s="168">
        <v>13</v>
      </c>
      <c r="N948" s="168">
        <v>17004</v>
      </c>
      <c r="O948" s="4">
        <v>24464</v>
      </c>
      <c r="P948" s="4">
        <v>24376</v>
      </c>
      <c r="Q948" s="4">
        <v>25714</v>
      </c>
      <c r="R948" s="4">
        <v>162</v>
      </c>
      <c r="S948" s="4">
        <v>71720</v>
      </c>
      <c r="T948" s="4">
        <v>265</v>
      </c>
      <c r="U948" s="4">
        <v>2725</v>
      </c>
      <c r="V948" s="4">
        <v>1049</v>
      </c>
      <c r="W948" s="4">
        <v>18736</v>
      </c>
      <c r="X948" s="4">
        <v>222</v>
      </c>
      <c r="Y948" s="4">
        <v>71720</v>
      </c>
      <c r="Z948" s="4">
        <v>1</v>
      </c>
      <c r="AA948" s="4">
        <v>4</v>
      </c>
      <c r="AB948" s="4">
        <v>10</v>
      </c>
      <c r="AC948" s="4">
        <v>6.52</v>
      </c>
      <c r="AD948" s="4">
        <v>19.43</v>
      </c>
      <c r="AE948" s="4">
        <v>28.13</v>
      </c>
      <c r="AF948" s="4">
        <v>2725</v>
      </c>
      <c r="AG948" s="4">
        <v>48983</v>
      </c>
      <c r="AH948" s="4">
        <v>23394</v>
      </c>
      <c r="AI948" s="4">
        <v>57471</v>
      </c>
      <c r="AJ948" s="4">
        <v>40693</v>
      </c>
      <c r="AK948" s="4"/>
      <c r="AM948" s="6">
        <f t="shared" si="160"/>
        <v>71720</v>
      </c>
      <c r="AN948" s="4">
        <f t="shared" si="162"/>
        <v>5</v>
      </c>
    </row>
    <row r="949" spans="1:40" x14ac:dyDescent="0.2">
      <c r="A949" s="12" t="str">
        <f t="shared" si="161"/>
        <v>2015-16MAYRYD</v>
      </c>
      <c r="B949" s="12">
        <f>VLOOKUP(G949,'Selection Sheet'!$C$17:$E$33, 3, 0)</f>
        <v>2</v>
      </c>
      <c r="C949" s="12" t="s">
        <v>237</v>
      </c>
      <c r="D949" s="12" t="s">
        <v>124</v>
      </c>
      <c r="E949" s="12" t="s">
        <v>135</v>
      </c>
      <c r="F949" s="12" t="s">
        <v>36</v>
      </c>
      <c r="G949" s="12" t="s">
        <v>48</v>
      </c>
      <c r="H949" s="12" t="s">
        <v>47</v>
      </c>
      <c r="I949" s="168" t="s">
        <v>106</v>
      </c>
      <c r="J949" s="168" t="s">
        <v>106</v>
      </c>
      <c r="K949" s="168">
        <v>876</v>
      </c>
      <c r="L949" s="168">
        <v>1179</v>
      </c>
      <c r="M949" s="168">
        <v>14.25</v>
      </c>
      <c r="N949" s="168">
        <v>16226</v>
      </c>
      <c r="O949" s="4">
        <v>21932</v>
      </c>
      <c r="P949" s="4">
        <v>22173</v>
      </c>
      <c r="Q949" s="4">
        <v>23111</v>
      </c>
      <c r="R949" s="4">
        <v>139</v>
      </c>
      <c r="S949" s="4">
        <v>49946</v>
      </c>
      <c r="T949" s="4">
        <v>541</v>
      </c>
      <c r="U949" s="4">
        <v>6585</v>
      </c>
      <c r="V949" s="4">
        <v>856</v>
      </c>
      <c r="W949" s="4">
        <v>20742</v>
      </c>
      <c r="X949" s="4">
        <v>0</v>
      </c>
      <c r="Y949" s="4">
        <v>49946</v>
      </c>
      <c r="Z949" s="4">
        <v>3</v>
      </c>
      <c r="AA949" s="4">
        <v>10</v>
      </c>
      <c r="AB949" s="4">
        <v>42</v>
      </c>
      <c r="AC949" s="4">
        <v>5.78</v>
      </c>
      <c r="AD949" s="4">
        <v>18.5</v>
      </c>
      <c r="AE949" s="4">
        <v>27.48</v>
      </c>
      <c r="AF949" s="4">
        <v>6585</v>
      </c>
      <c r="AG949" s="4">
        <v>60714</v>
      </c>
      <c r="AH949" s="4">
        <v>23703</v>
      </c>
      <c r="AI949" s="4">
        <v>54129</v>
      </c>
      <c r="AJ949" s="4">
        <v>31429</v>
      </c>
      <c r="AK949" s="4"/>
      <c r="AM949" s="6">
        <f t="shared" si="160"/>
        <v>0</v>
      </c>
      <c r="AN949" s="4">
        <f t="shared" si="162"/>
        <v>5</v>
      </c>
    </row>
    <row r="950" spans="1:40" x14ac:dyDescent="0.2">
      <c r="A950" s="12" t="str">
        <f t="shared" si="161"/>
        <v>2015-16MAYRYE</v>
      </c>
      <c r="B950" s="12">
        <f>VLOOKUP(G950,'Selection Sheet'!$C$17:$E$33, 3, 0)</f>
        <v>2</v>
      </c>
      <c r="C950" s="12" t="s">
        <v>237</v>
      </c>
      <c r="D950" s="12" t="s">
        <v>124</v>
      </c>
      <c r="E950" s="12" t="s">
        <v>135</v>
      </c>
      <c r="F950" s="12" t="s">
        <v>36</v>
      </c>
      <c r="G950" s="12" t="s">
        <v>46</v>
      </c>
      <c r="H950" s="12" t="s">
        <v>45</v>
      </c>
      <c r="I950" s="168" t="s">
        <v>106</v>
      </c>
      <c r="J950" s="168" t="s">
        <v>106</v>
      </c>
      <c r="K950" s="168">
        <v>767</v>
      </c>
      <c r="L950" s="168">
        <v>1015</v>
      </c>
      <c r="M950" s="168">
        <v>13.48</v>
      </c>
      <c r="N950" s="168">
        <v>10518</v>
      </c>
      <c r="O950" s="4">
        <v>13788</v>
      </c>
      <c r="P950" s="4">
        <v>13950</v>
      </c>
      <c r="Q950" s="4">
        <v>14632</v>
      </c>
      <c r="R950" s="4">
        <v>324</v>
      </c>
      <c r="S950" s="4">
        <v>42536</v>
      </c>
      <c r="T950" s="4">
        <v>271</v>
      </c>
      <c r="U950" s="4">
        <v>2559</v>
      </c>
      <c r="V950" s="4">
        <v>742</v>
      </c>
      <c r="W950" s="4">
        <v>14603</v>
      </c>
      <c r="X950" s="4">
        <v>1005</v>
      </c>
      <c r="Y950" s="4">
        <v>42536</v>
      </c>
      <c r="Z950" s="4">
        <v>3</v>
      </c>
      <c r="AA950" s="4">
        <v>6</v>
      </c>
      <c r="AB950" s="4">
        <v>75</v>
      </c>
      <c r="AC950" s="4">
        <v>5.92</v>
      </c>
      <c r="AD950" s="4">
        <v>18.45</v>
      </c>
      <c r="AE950" s="4">
        <v>29.45</v>
      </c>
      <c r="AF950" s="4">
        <v>2559</v>
      </c>
      <c r="AG950" s="4">
        <v>38549</v>
      </c>
      <c r="AH950" s="4">
        <v>15000</v>
      </c>
      <c r="AI950" s="4">
        <v>36303</v>
      </c>
      <c r="AJ950" s="4">
        <v>21338</v>
      </c>
      <c r="AK950" s="4"/>
      <c r="AM950" s="6">
        <f t="shared" si="160"/>
        <v>42536</v>
      </c>
      <c r="AN950" s="4">
        <f t="shared" si="162"/>
        <v>5</v>
      </c>
    </row>
    <row r="951" spans="1:40" x14ac:dyDescent="0.2">
      <c r="A951" s="12" t="str">
        <f t="shared" si="161"/>
        <v>2015-16MAYRYF</v>
      </c>
      <c r="B951" s="12">
        <f>VLOOKUP(G951,'Selection Sheet'!$C$17:$E$33, 3, 0)</f>
        <v>2</v>
      </c>
      <c r="C951" s="12" t="s">
        <v>237</v>
      </c>
      <c r="D951" s="12" t="s">
        <v>124</v>
      </c>
      <c r="E951" s="12" t="s">
        <v>135</v>
      </c>
      <c r="F951" s="12" t="s">
        <v>36</v>
      </c>
      <c r="G951" s="12" t="s">
        <v>50</v>
      </c>
      <c r="H951" s="12" t="s">
        <v>49</v>
      </c>
      <c r="I951" s="168" t="s">
        <v>106</v>
      </c>
      <c r="J951" s="168" t="s">
        <v>106</v>
      </c>
      <c r="K951" s="168">
        <v>1067</v>
      </c>
      <c r="L951" s="168">
        <v>1415</v>
      </c>
      <c r="M951" s="168">
        <v>13.9</v>
      </c>
      <c r="N951" s="168">
        <v>16646</v>
      </c>
      <c r="O951" s="4">
        <v>25091</v>
      </c>
      <c r="P951" s="4">
        <v>24288</v>
      </c>
      <c r="Q951" s="4">
        <v>26464</v>
      </c>
      <c r="R951" s="4">
        <v>357</v>
      </c>
      <c r="S951" s="4">
        <v>75570</v>
      </c>
      <c r="T951" s="4">
        <v>894</v>
      </c>
      <c r="U951" s="4">
        <v>6298</v>
      </c>
      <c r="V951" s="4">
        <v>1380</v>
      </c>
      <c r="W951" s="4">
        <v>23758</v>
      </c>
      <c r="X951" s="4">
        <v>0</v>
      </c>
      <c r="Y951" s="4">
        <v>75570</v>
      </c>
      <c r="Z951" s="4">
        <v>2</v>
      </c>
      <c r="AA951" s="4">
        <v>12</v>
      </c>
      <c r="AB951" s="4">
        <v>53</v>
      </c>
      <c r="AC951" s="4">
        <v>7</v>
      </c>
      <c r="AD951" s="4">
        <v>23.1</v>
      </c>
      <c r="AE951" s="4">
        <v>35.9</v>
      </c>
      <c r="AF951" s="4">
        <v>6298</v>
      </c>
      <c r="AG951" s="4">
        <v>49466</v>
      </c>
      <c r="AH951" s="4">
        <v>23039</v>
      </c>
      <c r="AI951" s="4">
        <v>44069</v>
      </c>
      <c r="AJ951" s="4">
        <v>32052</v>
      </c>
      <c r="AK951" s="4"/>
      <c r="AM951" s="6">
        <f t="shared" si="160"/>
        <v>0</v>
      </c>
      <c r="AN951" s="4">
        <f t="shared" si="162"/>
        <v>5</v>
      </c>
    </row>
    <row r="952" spans="1:40" x14ac:dyDescent="0.2">
      <c r="A952" s="12" t="str">
        <f t="shared" si="161"/>
        <v>2015-16NOVEMBERR1F</v>
      </c>
      <c r="B952" s="12">
        <f>VLOOKUP(G952,'Selection Sheet'!$C$17:$E$33, 3, 0)</f>
        <v>2</v>
      </c>
      <c r="C952" s="12" t="s">
        <v>237</v>
      </c>
      <c r="D952" s="12" t="s">
        <v>130</v>
      </c>
      <c r="E952" s="12" t="s">
        <v>135</v>
      </c>
      <c r="F952" s="12" t="s">
        <v>36</v>
      </c>
      <c r="G952" s="12" t="s">
        <v>35</v>
      </c>
      <c r="H952" s="12" t="s">
        <v>34</v>
      </c>
      <c r="I952" s="168" t="s">
        <v>106</v>
      </c>
      <c r="J952" s="168" t="s">
        <v>106</v>
      </c>
      <c r="K952" s="168">
        <v>32</v>
      </c>
      <c r="L952" s="168">
        <v>41</v>
      </c>
      <c r="M952" s="168">
        <v>10.5</v>
      </c>
      <c r="N952" s="168">
        <v>381</v>
      </c>
      <c r="O952" s="168">
        <v>501</v>
      </c>
      <c r="P952" s="168">
        <v>513</v>
      </c>
      <c r="Q952" s="4">
        <v>532</v>
      </c>
      <c r="R952" s="4">
        <v>21</v>
      </c>
      <c r="S952" s="4">
        <v>2123</v>
      </c>
      <c r="T952" s="4">
        <v>9</v>
      </c>
      <c r="U952" s="4">
        <v>249</v>
      </c>
      <c r="V952" s="4">
        <v>7</v>
      </c>
      <c r="W952" s="4">
        <v>481</v>
      </c>
      <c r="X952" s="4">
        <v>21</v>
      </c>
      <c r="Y952" s="4">
        <v>2123</v>
      </c>
      <c r="Z952" s="4">
        <v>1</v>
      </c>
      <c r="AA952" s="4">
        <v>1</v>
      </c>
      <c r="AB952" s="4">
        <v>6</v>
      </c>
      <c r="AC952" s="4">
        <v>5.25</v>
      </c>
      <c r="AD952" s="4">
        <v>17.05</v>
      </c>
      <c r="AE952" s="4">
        <v>21.09</v>
      </c>
      <c r="AF952" s="4">
        <v>249</v>
      </c>
      <c r="AG952" s="4">
        <v>1801</v>
      </c>
      <c r="AH952" s="4">
        <v>801</v>
      </c>
      <c r="AI952" s="4">
        <v>1705</v>
      </c>
      <c r="AJ952" s="4">
        <v>1065</v>
      </c>
      <c r="AK952" s="4"/>
      <c r="AM952" s="6">
        <f t="shared" si="160"/>
        <v>2123</v>
      </c>
      <c r="AN952" s="4">
        <f t="shared" si="162"/>
        <v>11</v>
      </c>
    </row>
    <row r="953" spans="1:40" x14ac:dyDescent="0.2">
      <c r="A953" s="12" t="str">
        <f t="shared" si="161"/>
        <v>2015-16NOVEMBERRRU</v>
      </c>
      <c r="B953" s="12">
        <f>VLOOKUP(G953,'Selection Sheet'!$C$17:$E$33, 3, 0)</f>
        <v>4</v>
      </c>
      <c r="C953" s="12" t="s">
        <v>237</v>
      </c>
      <c r="D953" s="12" t="s">
        <v>130</v>
      </c>
      <c r="E953" s="12" t="s">
        <v>136</v>
      </c>
      <c r="F953" s="12" t="s">
        <v>39</v>
      </c>
      <c r="G953" s="12" t="s">
        <v>38</v>
      </c>
      <c r="H953" s="12" t="s">
        <v>37</v>
      </c>
      <c r="I953" s="168" t="s">
        <v>106</v>
      </c>
      <c r="J953" s="168" t="s">
        <v>106</v>
      </c>
      <c r="K953" s="168">
        <v>843</v>
      </c>
      <c r="L953" s="168">
        <v>1221</v>
      </c>
      <c r="M953" s="168">
        <v>14.3</v>
      </c>
      <c r="N953" s="168">
        <v>26888</v>
      </c>
      <c r="O953" s="168">
        <v>41757</v>
      </c>
      <c r="P953" s="168">
        <v>39867</v>
      </c>
      <c r="Q953" s="4">
        <v>42570</v>
      </c>
      <c r="R953" s="4">
        <v>114</v>
      </c>
      <c r="S953" s="4">
        <v>125045</v>
      </c>
      <c r="T953" s="4">
        <v>384</v>
      </c>
      <c r="U953" s="4">
        <v>12058</v>
      </c>
      <c r="V953" s="4">
        <v>1368</v>
      </c>
      <c r="W953" s="4">
        <v>16308</v>
      </c>
      <c r="X953" s="4">
        <v>845</v>
      </c>
      <c r="Y953" s="4">
        <v>125045</v>
      </c>
      <c r="Z953" s="4">
        <v>0</v>
      </c>
      <c r="AA953" s="4">
        <v>2</v>
      </c>
      <c r="AB953" s="4">
        <v>35</v>
      </c>
      <c r="AC953" s="4">
        <v>7</v>
      </c>
      <c r="AD953" s="4">
        <v>18.899999999999999</v>
      </c>
      <c r="AE953" s="4">
        <v>32.9</v>
      </c>
      <c r="AF953" s="4">
        <v>12058</v>
      </c>
      <c r="AG953" s="4">
        <v>100989</v>
      </c>
      <c r="AH953" s="4">
        <v>30633</v>
      </c>
      <c r="AI953" s="4">
        <v>88931</v>
      </c>
      <c r="AJ953" s="4">
        <v>66008</v>
      </c>
      <c r="AK953" s="4"/>
      <c r="AM953" s="6">
        <f t="shared" si="160"/>
        <v>125045</v>
      </c>
      <c r="AN953" s="4">
        <f t="shared" si="162"/>
        <v>11</v>
      </c>
    </row>
    <row r="954" spans="1:40" x14ac:dyDescent="0.2">
      <c r="A954" s="12" t="str">
        <f t="shared" si="161"/>
        <v>2015-16NOVEMBERRX6</v>
      </c>
      <c r="B954" s="12">
        <f>VLOOKUP(G954,'Selection Sheet'!$C$17:$E$33, 3, 0)</f>
        <v>1</v>
      </c>
      <c r="C954" s="12" t="s">
        <v>237</v>
      </c>
      <c r="D954" s="12" t="s">
        <v>130</v>
      </c>
      <c r="E954" s="12" t="s">
        <v>137</v>
      </c>
      <c r="F954" s="12" t="s">
        <v>42</v>
      </c>
      <c r="G954" s="12" t="s">
        <v>41</v>
      </c>
      <c r="H954" s="12" t="s">
        <v>40</v>
      </c>
      <c r="I954" s="168" t="s">
        <v>106</v>
      </c>
      <c r="J954" s="168" t="s">
        <v>106</v>
      </c>
      <c r="K954" s="168">
        <v>648</v>
      </c>
      <c r="L954" s="168">
        <v>1000</v>
      </c>
      <c r="M954" s="168">
        <v>15.57</v>
      </c>
      <c r="N954" s="168">
        <v>10167</v>
      </c>
      <c r="O954" s="168">
        <v>15462</v>
      </c>
      <c r="P954" s="168">
        <v>14829</v>
      </c>
      <c r="Q954" s="4">
        <v>16239</v>
      </c>
      <c r="R954" s="4">
        <v>388</v>
      </c>
      <c r="S954" s="4">
        <v>42574</v>
      </c>
      <c r="T954" s="4">
        <v>215</v>
      </c>
      <c r="U954" s="4">
        <v>1498</v>
      </c>
      <c r="V954" s="4">
        <v>241</v>
      </c>
      <c r="W954" s="4">
        <v>4821</v>
      </c>
      <c r="X954" s="4">
        <v>66</v>
      </c>
      <c r="Y954" s="4">
        <v>42574</v>
      </c>
      <c r="Z954" s="4">
        <v>1</v>
      </c>
      <c r="AA954" s="4">
        <v>47</v>
      </c>
      <c r="AB954" s="4">
        <v>87</v>
      </c>
      <c r="AC954" s="4">
        <v>7.42</v>
      </c>
      <c r="AD954" s="4">
        <v>25.72</v>
      </c>
      <c r="AE954" s="4">
        <v>43.17</v>
      </c>
      <c r="AF954" s="4">
        <v>1498</v>
      </c>
      <c r="AG954" s="4">
        <v>18609</v>
      </c>
      <c r="AH954" s="4">
        <v>7767</v>
      </c>
      <c r="AI954" s="4">
        <v>24143</v>
      </c>
      <c r="AJ954" s="4">
        <v>20082</v>
      </c>
      <c r="AK954" s="4"/>
      <c r="AM954" s="6">
        <f t="shared" si="160"/>
        <v>42574</v>
      </c>
      <c r="AN954" s="4">
        <f t="shared" si="162"/>
        <v>11</v>
      </c>
    </row>
    <row r="955" spans="1:40" x14ac:dyDescent="0.2">
      <c r="A955" s="12" t="str">
        <f t="shared" si="161"/>
        <v>2015-16NOVEMBERRX7</v>
      </c>
      <c r="B955" s="12">
        <f>VLOOKUP(G955,'Selection Sheet'!$C$17:$E$33, 3, 0)</f>
        <v>1</v>
      </c>
      <c r="C955" s="12" t="s">
        <v>237</v>
      </c>
      <c r="D955" s="12" t="s">
        <v>130</v>
      </c>
      <c r="E955" s="12" t="s">
        <v>137</v>
      </c>
      <c r="F955" s="12" t="s">
        <v>42</v>
      </c>
      <c r="G955" s="12" t="s">
        <v>44</v>
      </c>
      <c r="H955" s="12" t="s">
        <v>43</v>
      </c>
      <c r="I955" s="168" t="s">
        <v>106</v>
      </c>
      <c r="J955" s="168" t="s">
        <v>106</v>
      </c>
      <c r="K955" s="168">
        <v>1784</v>
      </c>
      <c r="L955" s="168">
        <v>2430</v>
      </c>
      <c r="M955" s="168">
        <v>13.87</v>
      </c>
      <c r="N955" s="168">
        <v>26758</v>
      </c>
      <c r="O955" s="168">
        <v>39107</v>
      </c>
      <c r="P955" s="168">
        <v>38145</v>
      </c>
      <c r="Q955" s="4">
        <v>41471</v>
      </c>
      <c r="R955" s="4">
        <v>531</v>
      </c>
      <c r="S955" s="4">
        <v>112471</v>
      </c>
      <c r="T955" s="4">
        <v>315</v>
      </c>
      <c r="U955" s="4">
        <v>8690</v>
      </c>
      <c r="V955" s="4">
        <v>481</v>
      </c>
      <c r="W955" s="4">
        <v>16176</v>
      </c>
      <c r="X955" s="4">
        <v>1053</v>
      </c>
      <c r="Y955" s="4">
        <v>112471</v>
      </c>
      <c r="Z955" s="4">
        <v>1</v>
      </c>
      <c r="AA955" s="4">
        <v>4</v>
      </c>
      <c r="AB955" s="4">
        <v>34</v>
      </c>
      <c r="AC955" s="4">
        <v>6.92</v>
      </c>
      <c r="AD955" s="4">
        <v>23.3</v>
      </c>
      <c r="AE955" s="4">
        <v>43.33</v>
      </c>
      <c r="AF955" s="4">
        <v>8690</v>
      </c>
      <c r="AG955" s="4">
        <v>71530</v>
      </c>
      <c r="AH955" s="4">
        <v>22938</v>
      </c>
      <c r="AI955" s="4">
        <v>75290</v>
      </c>
      <c r="AJ955" s="4">
        <v>60070</v>
      </c>
      <c r="AK955" s="4"/>
      <c r="AM955" s="6">
        <f t="shared" ref="AM955:AM995" si="163">SUMIFS($Y955,$X955,"&gt;0",$C955,$C955,$D955,$D955,$B955,$B955)</f>
        <v>112471</v>
      </c>
      <c r="AN955" s="4">
        <f t="shared" si="162"/>
        <v>11</v>
      </c>
    </row>
    <row r="956" spans="1:40" x14ac:dyDescent="0.2">
      <c r="A956" s="12" t="str">
        <f t="shared" si="161"/>
        <v>2015-16NOVEMBERRX8</v>
      </c>
      <c r="B956" s="12">
        <f>VLOOKUP(G956,'Selection Sheet'!$C$17:$E$33, 3, 0)</f>
        <v>1</v>
      </c>
      <c r="C956" s="12" t="s">
        <v>237</v>
      </c>
      <c r="D956" s="12" t="s">
        <v>130</v>
      </c>
      <c r="E956" s="12" t="s">
        <v>137</v>
      </c>
      <c r="F956" s="12" t="s">
        <v>42</v>
      </c>
      <c r="G956" s="12" t="s">
        <v>54</v>
      </c>
      <c r="H956" s="12" t="s">
        <v>53</v>
      </c>
      <c r="I956" s="168" t="s">
        <v>106</v>
      </c>
      <c r="J956" s="168" t="s">
        <v>106</v>
      </c>
      <c r="K956" s="168">
        <v>1221</v>
      </c>
      <c r="L956" s="168">
        <v>1655</v>
      </c>
      <c r="M956" s="168">
        <v>13.3</v>
      </c>
      <c r="N956" s="168">
        <v>18420</v>
      </c>
      <c r="O956" s="168">
        <v>25133</v>
      </c>
      <c r="P956" s="168">
        <v>25447</v>
      </c>
      <c r="Q956" s="4">
        <v>26710</v>
      </c>
      <c r="R956" s="4">
        <v>933</v>
      </c>
      <c r="S956" s="4">
        <v>76576</v>
      </c>
      <c r="T956" s="4">
        <v>51</v>
      </c>
      <c r="U956" s="4">
        <v>2964</v>
      </c>
      <c r="V956" s="4">
        <v>307</v>
      </c>
      <c r="W956" s="4">
        <v>11048</v>
      </c>
      <c r="X956" s="4">
        <v>1365</v>
      </c>
      <c r="Y956" s="4">
        <v>76576</v>
      </c>
      <c r="Z956" s="4">
        <v>1</v>
      </c>
      <c r="AA956" s="4">
        <v>23</v>
      </c>
      <c r="AB956" s="4">
        <v>66</v>
      </c>
      <c r="AC956" s="4">
        <v>5.57</v>
      </c>
      <c r="AD956" s="4">
        <v>14.34</v>
      </c>
      <c r="AE956" s="4">
        <v>21.28</v>
      </c>
      <c r="AF956" s="4">
        <v>2964</v>
      </c>
      <c r="AG956" s="4">
        <v>38087</v>
      </c>
      <c r="AH956" s="4">
        <v>13267</v>
      </c>
      <c r="AI956" s="4">
        <v>43760</v>
      </c>
      <c r="AJ956" s="4">
        <v>38430</v>
      </c>
      <c r="AK956" s="4"/>
      <c r="AM956" s="6">
        <f t="shared" si="163"/>
        <v>76576</v>
      </c>
      <c r="AN956" s="4">
        <f t="shared" si="162"/>
        <v>11</v>
      </c>
    </row>
    <row r="957" spans="1:40" x14ac:dyDescent="0.2">
      <c r="A957" s="12" t="str">
        <f t="shared" ref="A957:A973" si="164">C957&amp;D957&amp;G957</f>
        <v>2015-16NOVEMBERRX9</v>
      </c>
      <c r="B957" s="12">
        <f>VLOOKUP(G957,'Selection Sheet'!$C$17:$E$33, 3, 0)</f>
        <v>3</v>
      </c>
      <c r="C957" s="12" t="s">
        <v>237</v>
      </c>
      <c r="D957" s="12" t="s">
        <v>130</v>
      </c>
      <c r="E957" s="12" t="s">
        <v>138</v>
      </c>
      <c r="F957" s="12" t="s">
        <v>25</v>
      </c>
      <c r="G957" s="12" t="s">
        <v>24</v>
      </c>
      <c r="H957" s="12" t="s">
        <v>23</v>
      </c>
      <c r="I957" s="168" t="s">
        <v>106</v>
      </c>
      <c r="J957" s="168" t="s">
        <v>106</v>
      </c>
      <c r="K957" s="168">
        <v>746</v>
      </c>
      <c r="L957" s="168">
        <v>1137</v>
      </c>
      <c r="M957" s="168">
        <v>15.716670000000001</v>
      </c>
      <c r="N957" s="168">
        <v>13963</v>
      </c>
      <c r="O957" s="168">
        <v>24550</v>
      </c>
      <c r="P957" s="168">
        <v>21875</v>
      </c>
      <c r="Q957" s="4">
        <v>25632</v>
      </c>
      <c r="R957" s="4">
        <v>526</v>
      </c>
      <c r="S957" s="4">
        <v>72238</v>
      </c>
      <c r="T957" s="4">
        <v>196</v>
      </c>
      <c r="U957" s="4">
        <v>9545</v>
      </c>
      <c r="V957" s="4">
        <v>684</v>
      </c>
      <c r="W957" s="4">
        <v>13966</v>
      </c>
      <c r="X957" s="4">
        <v>0</v>
      </c>
      <c r="Y957" s="4">
        <v>72238</v>
      </c>
      <c r="Z957" s="4">
        <v>2</v>
      </c>
      <c r="AA957" s="4">
        <v>13</v>
      </c>
      <c r="AB957" s="4">
        <v>59</v>
      </c>
      <c r="AC957" s="4">
        <v>11.77</v>
      </c>
      <c r="AD957" s="4">
        <v>23.83</v>
      </c>
      <c r="AE957" s="4">
        <v>40.28</v>
      </c>
      <c r="AF957" s="4">
        <v>9545</v>
      </c>
      <c r="AG957" s="4">
        <v>58822</v>
      </c>
      <c r="AH957" s="4">
        <v>16081</v>
      </c>
      <c r="AI957" s="4">
        <v>49277</v>
      </c>
      <c r="AJ957" s="4">
        <v>37109</v>
      </c>
      <c r="AK957" s="4"/>
      <c r="AM957" s="6">
        <f t="shared" si="163"/>
        <v>0</v>
      </c>
      <c r="AN957" s="4">
        <f t="shared" si="162"/>
        <v>11</v>
      </c>
    </row>
    <row r="958" spans="1:40" x14ac:dyDescent="0.2">
      <c r="A958" s="12" t="str">
        <f t="shared" si="164"/>
        <v>2015-16NOVEMBERRYA</v>
      </c>
      <c r="B958" s="12">
        <f>VLOOKUP(G958,'Selection Sheet'!$C$17:$E$33, 3, 0)</f>
        <v>3</v>
      </c>
      <c r="C958" s="12" t="s">
        <v>237</v>
      </c>
      <c r="D958" s="12" t="s">
        <v>130</v>
      </c>
      <c r="E958" s="12" t="s">
        <v>138</v>
      </c>
      <c r="F958" s="12" t="s">
        <v>25</v>
      </c>
      <c r="G958" s="12" t="s">
        <v>52</v>
      </c>
      <c r="H958" s="12" t="s">
        <v>51</v>
      </c>
      <c r="I958" s="168" t="s">
        <v>106</v>
      </c>
      <c r="J958" s="168" t="s">
        <v>106</v>
      </c>
      <c r="K958" s="168">
        <v>1468</v>
      </c>
      <c r="L958" s="168">
        <v>1889</v>
      </c>
      <c r="M958" s="168">
        <v>12.32</v>
      </c>
      <c r="N958" s="168">
        <v>24021</v>
      </c>
      <c r="O958" s="168">
        <v>31769</v>
      </c>
      <c r="P958" s="168">
        <v>32689</v>
      </c>
      <c r="Q958" s="4">
        <v>33658</v>
      </c>
      <c r="R958" s="4">
        <v>660</v>
      </c>
      <c r="S958" s="4">
        <v>100573</v>
      </c>
      <c r="T958" s="4">
        <v>464</v>
      </c>
      <c r="U958" s="4">
        <v>3304</v>
      </c>
      <c r="V958" s="4">
        <v>1372</v>
      </c>
      <c r="W958" s="4">
        <v>21412</v>
      </c>
      <c r="X958" s="4">
        <v>0</v>
      </c>
      <c r="Y958" s="4">
        <v>100573</v>
      </c>
      <c r="Z958" s="4">
        <v>1</v>
      </c>
      <c r="AA958" s="4">
        <v>4</v>
      </c>
      <c r="AB958" s="4">
        <v>38</v>
      </c>
      <c r="AC958" s="4">
        <v>5.97</v>
      </c>
      <c r="AD958" s="4">
        <v>15.95</v>
      </c>
      <c r="AE958" s="4">
        <v>24.57</v>
      </c>
      <c r="AF958" s="4">
        <v>3304</v>
      </c>
      <c r="AG958" s="4">
        <v>63643</v>
      </c>
      <c r="AH958" s="4">
        <v>25311</v>
      </c>
      <c r="AI958" s="4">
        <v>70016</v>
      </c>
      <c r="AJ958" s="4">
        <v>48557</v>
      </c>
      <c r="AK958" s="4"/>
      <c r="AM958" s="6">
        <f t="shared" si="163"/>
        <v>0</v>
      </c>
      <c r="AN958" s="4">
        <f t="shared" si="162"/>
        <v>11</v>
      </c>
    </row>
    <row r="959" spans="1:40" x14ac:dyDescent="0.2">
      <c r="A959" s="12" t="str">
        <f t="shared" si="164"/>
        <v>2015-16NOVEMBERRYC</v>
      </c>
      <c r="B959" s="12">
        <f>VLOOKUP(G959,'Selection Sheet'!$C$17:$E$33, 3, 0)</f>
        <v>3</v>
      </c>
      <c r="C959" s="12" t="s">
        <v>237</v>
      </c>
      <c r="D959" s="12" t="s">
        <v>130</v>
      </c>
      <c r="E959" s="12" t="s">
        <v>138</v>
      </c>
      <c r="F959" s="12" t="s">
        <v>25</v>
      </c>
      <c r="G959" s="12" t="s">
        <v>27</v>
      </c>
      <c r="H959" s="12" t="s">
        <v>26</v>
      </c>
      <c r="I959" s="168" t="s">
        <v>106</v>
      </c>
      <c r="J959" s="168" t="s">
        <v>106</v>
      </c>
      <c r="K959" s="168">
        <v>1004</v>
      </c>
      <c r="L959" s="168">
        <v>1404</v>
      </c>
      <c r="M959" s="168">
        <v>15.47</v>
      </c>
      <c r="N959" s="168">
        <v>15923</v>
      </c>
      <c r="O959" s="168">
        <v>26368</v>
      </c>
      <c r="P959" s="168">
        <v>24915</v>
      </c>
      <c r="Q959" s="4">
        <v>27638</v>
      </c>
      <c r="R959" s="4">
        <v>541</v>
      </c>
      <c r="S959" s="4">
        <v>77174</v>
      </c>
      <c r="T959" s="4">
        <v>249</v>
      </c>
      <c r="U959" s="4">
        <v>2808</v>
      </c>
      <c r="V959" s="4">
        <v>1051</v>
      </c>
      <c r="W959" s="4">
        <v>18803</v>
      </c>
      <c r="X959" s="4">
        <v>240</v>
      </c>
      <c r="Y959" s="4">
        <v>77174</v>
      </c>
      <c r="Z959" s="4">
        <v>1</v>
      </c>
      <c r="AA959" s="4">
        <v>9</v>
      </c>
      <c r="AB959" s="4">
        <v>68</v>
      </c>
      <c r="AC959" s="4">
        <v>7.7</v>
      </c>
      <c r="AD959" s="4">
        <v>23.18</v>
      </c>
      <c r="AE959" s="4">
        <v>34.22</v>
      </c>
      <c r="AF959" s="4">
        <v>2808</v>
      </c>
      <c r="AG959" s="4">
        <v>48661</v>
      </c>
      <c r="AH959" s="4">
        <v>23944</v>
      </c>
      <c r="AI959" s="4">
        <v>57879</v>
      </c>
      <c r="AJ959" s="4">
        <v>40686</v>
      </c>
      <c r="AK959" s="4"/>
      <c r="AM959" s="6">
        <f t="shared" si="163"/>
        <v>77174</v>
      </c>
      <c r="AN959" s="4">
        <f t="shared" si="162"/>
        <v>11</v>
      </c>
    </row>
    <row r="960" spans="1:40" x14ac:dyDescent="0.2">
      <c r="A960" s="12" t="str">
        <f t="shared" si="164"/>
        <v>2015-16NOVEMBERRYD</v>
      </c>
      <c r="B960" s="12">
        <f>VLOOKUP(G960,'Selection Sheet'!$C$17:$E$33, 3, 0)</f>
        <v>2</v>
      </c>
      <c r="C960" s="12" t="s">
        <v>237</v>
      </c>
      <c r="D960" s="12" t="s">
        <v>130</v>
      </c>
      <c r="E960" s="12" t="s">
        <v>135</v>
      </c>
      <c r="F960" s="12" t="s">
        <v>36</v>
      </c>
      <c r="G960" s="12" t="s">
        <v>48</v>
      </c>
      <c r="H960" s="12" t="s">
        <v>47</v>
      </c>
      <c r="I960" s="168" t="s">
        <v>106</v>
      </c>
      <c r="J960" s="168" t="s">
        <v>106</v>
      </c>
      <c r="K960" s="168">
        <v>795</v>
      </c>
      <c r="L960" s="168">
        <v>1096</v>
      </c>
      <c r="M960" s="168">
        <v>14.23</v>
      </c>
      <c r="N960" s="168">
        <v>15909</v>
      </c>
      <c r="O960" s="168">
        <v>22798</v>
      </c>
      <c r="P960" s="168">
        <v>22532</v>
      </c>
      <c r="Q960" s="4">
        <v>23894</v>
      </c>
      <c r="R960" s="4">
        <v>371</v>
      </c>
      <c r="S960" s="4">
        <v>52479</v>
      </c>
      <c r="T960" s="4">
        <v>417</v>
      </c>
      <c r="U960" s="4">
        <v>6346</v>
      </c>
      <c r="V960" s="4">
        <v>903</v>
      </c>
      <c r="W960" s="4">
        <v>21450</v>
      </c>
      <c r="X960" s="4">
        <v>0</v>
      </c>
      <c r="Y960" s="4">
        <v>52479</v>
      </c>
      <c r="Z960" s="4">
        <v>3</v>
      </c>
      <c r="AA960" s="4">
        <v>28</v>
      </c>
      <c r="AB960" s="4">
        <v>81</v>
      </c>
      <c r="AC960" s="4">
        <v>6.22</v>
      </c>
      <c r="AD960" s="4">
        <v>20.149999999999999</v>
      </c>
      <c r="AE960" s="4">
        <v>30.27</v>
      </c>
      <c r="AF960" s="4">
        <v>6346</v>
      </c>
      <c r="AG960" s="4">
        <v>61644</v>
      </c>
      <c r="AH960" s="4">
        <v>23503</v>
      </c>
      <c r="AI960" s="4">
        <v>55298</v>
      </c>
      <c r="AJ960" s="4">
        <v>33296</v>
      </c>
      <c r="AK960" s="4"/>
      <c r="AM960" s="6">
        <f t="shared" si="163"/>
        <v>0</v>
      </c>
      <c r="AN960" s="4">
        <f t="shared" si="162"/>
        <v>11</v>
      </c>
    </row>
    <row r="961" spans="1:40" x14ac:dyDescent="0.2">
      <c r="A961" s="12" t="str">
        <f t="shared" si="164"/>
        <v>2015-16NOVEMBERRYE</v>
      </c>
      <c r="B961" s="12">
        <f>VLOOKUP(G961,'Selection Sheet'!$C$17:$E$33, 3, 0)</f>
        <v>2</v>
      </c>
      <c r="C961" s="12" t="s">
        <v>237</v>
      </c>
      <c r="D961" s="12" t="s">
        <v>130</v>
      </c>
      <c r="E961" s="12" t="s">
        <v>135</v>
      </c>
      <c r="F961" s="12" t="s">
        <v>36</v>
      </c>
      <c r="G961" s="12" t="s">
        <v>46</v>
      </c>
      <c r="H961" s="12" t="s">
        <v>45</v>
      </c>
      <c r="I961" s="168" t="s">
        <v>106</v>
      </c>
      <c r="J961" s="168" t="s">
        <v>106</v>
      </c>
      <c r="K961" s="168">
        <v>735</v>
      </c>
      <c r="L961" s="168">
        <v>1024</v>
      </c>
      <c r="M961" s="168">
        <v>14.4</v>
      </c>
      <c r="N961" s="168">
        <v>11636</v>
      </c>
      <c r="O961" s="168">
        <v>15289</v>
      </c>
      <c r="P961" s="168">
        <v>15525</v>
      </c>
      <c r="Q961" s="4">
        <v>16296</v>
      </c>
      <c r="R961" s="4">
        <v>157</v>
      </c>
      <c r="S961" s="4">
        <v>46244</v>
      </c>
      <c r="T961" s="4">
        <v>409</v>
      </c>
      <c r="U961" s="4">
        <v>4910</v>
      </c>
      <c r="V961" s="4">
        <v>771</v>
      </c>
      <c r="W961" s="4">
        <v>15054</v>
      </c>
      <c r="X961" s="4">
        <v>1189</v>
      </c>
      <c r="Y961" s="4">
        <v>46244</v>
      </c>
      <c r="Z961" s="4">
        <v>3</v>
      </c>
      <c r="AA961" s="4">
        <v>10</v>
      </c>
      <c r="AB961" s="4">
        <v>64</v>
      </c>
      <c r="AC961" s="4">
        <v>5.78</v>
      </c>
      <c r="AD961" s="4">
        <v>18.579999999999998</v>
      </c>
      <c r="AE961" s="4">
        <v>32.42</v>
      </c>
      <c r="AF961" s="4">
        <v>4910</v>
      </c>
      <c r="AG961" s="4">
        <v>42098</v>
      </c>
      <c r="AH961" s="4">
        <v>15434</v>
      </c>
      <c r="AI961" s="4">
        <v>37251</v>
      </c>
      <c r="AJ961" s="4">
        <v>22076</v>
      </c>
      <c r="AK961" s="4"/>
      <c r="AM961" s="6">
        <f t="shared" si="163"/>
        <v>46244</v>
      </c>
      <c r="AN961" s="4">
        <f t="shared" si="162"/>
        <v>11</v>
      </c>
    </row>
    <row r="962" spans="1:40" x14ac:dyDescent="0.2">
      <c r="A962" s="12" t="str">
        <f t="shared" si="164"/>
        <v>2015-16NOVEMBERRYF</v>
      </c>
      <c r="B962" s="12">
        <f>VLOOKUP(G962,'Selection Sheet'!$C$17:$E$33, 3, 0)</f>
        <v>2</v>
      </c>
      <c r="C962" s="12" t="s">
        <v>237</v>
      </c>
      <c r="D962" s="12" t="s">
        <v>130</v>
      </c>
      <c r="E962" s="12" t="s">
        <v>135</v>
      </c>
      <c r="F962" s="12" t="s">
        <v>36</v>
      </c>
      <c r="G962" s="12" t="s">
        <v>50</v>
      </c>
      <c r="H962" s="12" t="s">
        <v>49</v>
      </c>
      <c r="I962" s="168" t="s">
        <v>106</v>
      </c>
      <c r="J962" s="168" t="s">
        <v>106</v>
      </c>
      <c r="K962" s="168">
        <v>1185</v>
      </c>
      <c r="L962" s="168">
        <v>1622</v>
      </c>
      <c r="M962" s="168">
        <v>14.5</v>
      </c>
      <c r="N962" s="168">
        <v>16839</v>
      </c>
      <c r="O962" s="4">
        <v>25854</v>
      </c>
      <c r="P962" s="4">
        <v>24869</v>
      </c>
      <c r="Q962" s="4">
        <v>27368</v>
      </c>
      <c r="R962" s="4">
        <v>510</v>
      </c>
      <c r="S962" s="4">
        <v>75812</v>
      </c>
      <c r="T962" s="4">
        <v>628</v>
      </c>
      <c r="U962" s="4">
        <v>4899</v>
      </c>
      <c r="V962" s="4">
        <v>1008</v>
      </c>
      <c r="W962" s="4">
        <v>20145</v>
      </c>
      <c r="X962" s="4">
        <v>0</v>
      </c>
      <c r="Y962" s="4">
        <v>75812</v>
      </c>
      <c r="Z962" s="4">
        <v>2</v>
      </c>
      <c r="AA962" s="4">
        <v>11</v>
      </c>
      <c r="AB962" s="4">
        <v>49</v>
      </c>
      <c r="AC962" s="4">
        <v>7.1</v>
      </c>
      <c r="AD962" s="4">
        <v>23.7</v>
      </c>
      <c r="AE962" s="4">
        <v>35.5</v>
      </c>
      <c r="AF962" s="4">
        <v>4899</v>
      </c>
      <c r="AG962" s="4">
        <v>48464</v>
      </c>
      <c r="AH962" s="4">
        <v>29600</v>
      </c>
      <c r="AI962" s="4">
        <v>55625</v>
      </c>
      <c r="AJ962" s="4">
        <v>32328</v>
      </c>
      <c r="AK962" s="4"/>
      <c r="AM962" s="6">
        <f t="shared" si="163"/>
        <v>0</v>
      </c>
      <c r="AN962" s="4">
        <f t="shared" si="162"/>
        <v>11</v>
      </c>
    </row>
    <row r="963" spans="1:40" x14ac:dyDescent="0.2">
      <c r="A963" s="12" t="str">
        <f t="shared" si="164"/>
        <v>2015-16OCTOBERR1F</v>
      </c>
      <c r="B963" s="12">
        <f>VLOOKUP(G963,'Selection Sheet'!$C$17:$E$33, 3, 0)</f>
        <v>2</v>
      </c>
      <c r="C963" s="12" t="s">
        <v>237</v>
      </c>
      <c r="D963" s="12" t="s">
        <v>129</v>
      </c>
      <c r="E963" s="12" t="s">
        <v>135</v>
      </c>
      <c r="F963" s="12" t="s">
        <v>36</v>
      </c>
      <c r="G963" s="12" t="s">
        <v>35</v>
      </c>
      <c r="H963" s="12" t="s">
        <v>34</v>
      </c>
      <c r="I963" s="168" t="s">
        <v>106</v>
      </c>
      <c r="J963" s="168" t="s">
        <v>106</v>
      </c>
      <c r="K963" s="168">
        <v>31</v>
      </c>
      <c r="L963" s="168">
        <v>39</v>
      </c>
      <c r="M963" s="168">
        <v>9.25</v>
      </c>
      <c r="N963" s="168">
        <v>393</v>
      </c>
      <c r="O963" s="4">
        <v>521</v>
      </c>
      <c r="P963" s="4">
        <v>513</v>
      </c>
      <c r="Q963" s="4">
        <v>532</v>
      </c>
      <c r="R963" s="4">
        <v>19</v>
      </c>
      <c r="S963" s="4">
        <v>2042</v>
      </c>
      <c r="T963" s="4">
        <v>12</v>
      </c>
      <c r="U963" s="4">
        <v>200</v>
      </c>
      <c r="V963" s="4">
        <v>16</v>
      </c>
      <c r="W963" s="4">
        <v>463</v>
      </c>
      <c r="X963" s="4">
        <v>31</v>
      </c>
      <c r="Y963" s="4">
        <v>2042</v>
      </c>
      <c r="Z963" s="4">
        <v>1</v>
      </c>
      <c r="AA963" s="4">
        <v>1</v>
      </c>
      <c r="AB963" s="4">
        <v>6</v>
      </c>
      <c r="AC963" s="4">
        <v>5.01</v>
      </c>
      <c r="AD963" s="4">
        <v>16.39</v>
      </c>
      <c r="AE963" s="4">
        <v>22.83</v>
      </c>
      <c r="AF963" s="4">
        <v>200</v>
      </c>
      <c r="AG963" s="4">
        <v>1812</v>
      </c>
      <c r="AH963" s="4">
        <v>780</v>
      </c>
      <c r="AI963" s="4">
        <v>1611</v>
      </c>
      <c r="AJ963" s="4">
        <v>1145</v>
      </c>
      <c r="AK963" s="4"/>
      <c r="AM963" s="6">
        <f t="shared" si="163"/>
        <v>2042</v>
      </c>
      <c r="AN963" s="4">
        <f t="shared" si="162"/>
        <v>10</v>
      </c>
    </row>
    <row r="964" spans="1:40" x14ac:dyDescent="0.2">
      <c r="A964" s="12" t="str">
        <f t="shared" si="164"/>
        <v>2015-16OCTOBERRRU</v>
      </c>
      <c r="B964" s="12">
        <f>VLOOKUP(G964,'Selection Sheet'!$C$17:$E$33, 3, 0)</f>
        <v>4</v>
      </c>
      <c r="C964" s="12" t="s">
        <v>237</v>
      </c>
      <c r="D964" s="12" t="s">
        <v>129</v>
      </c>
      <c r="E964" s="12" t="s">
        <v>136</v>
      </c>
      <c r="F964" s="12" t="s">
        <v>39</v>
      </c>
      <c r="G964" s="12" t="s">
        <v>38</v>
      </c>
      <c r="H964" s="12" t="s">
        <v>37</v>
      </c>
      <c r="I964" s="168" t="s">
        <v>106</v>
      </c>
      <c r="J964" s="168" t="s">
        <v>106</v>
      </c>
      <c r="K964" s="168">
        <v>836</v>
      </c>
      <c r="L964" s="168">
        <v>1182</v>
      </c>
      <c r="M964" s="168">
        <v>13.5</v>
      </c>
      <c r="N964" s="168">
        <v>27527</v>
      </c>
      <c r="O964" s="4">
        <v>42092</v>
      </c>
      <c r="P964" s="4">
        <v>40129</v>
      </c>
      <c r="Q964" s="4">
        <v>42907</v>
      </c>
      <c r="R964" s="4">
        <v>210</v>
      </c>
      <c r="S964" s="4">
        <v>130853</v>
      </c>
      <c r="T964" s="4">
        <v>352</v>
      </c>
      <c r="U964" s="4">
        <v>12814</v>
      </c>
      <c r="V964" s="4">
        <v>1415</v>
      </c>
      <c r="W964" s="4">
        <v>16440</v>
      </c>
      <c r="X964" s="4">
        <v>1055</v>
      </c>
      <c r="Y964" s="4">
        <v>130853</v>
      </c>
      <c r="Z964" s="4">
        <v>0</v>
      </c>
      <c r="AA964" s="4">
        <v>5</v>
      </c>
      <c r="AB964" s="4">
        <v>51</v>
      </c>
      <c r="AC964" s="4">
        <v>6.9</v>
      </c>
      <c r="AD964" s="4">
        <v>18.600000000000001</v>
      </c>
      <c r="AE964" s="4">
        <v>32.5</v>
      </c>
      <c r="AF964" s="4">
        <v>12814</v>
      </c>
      <c r="AG964" s="4">
        <v>101423</v>
      </c>
      <c r="AH964" s="4">
        <v>29743</v>
      </c>
      <c r="AI964" s="4">
        <v>88609</v>
      </c>
      <c r="AJ964" s="4">
        <v>66335</v>
      </c>
      <c r="AK964" s="4"/>
      <c r="AM964" s="6">
        <f t="shared" si="163"/>
        <v>130853</v>
      </c>
      <c r="AN964" s="4">
        <f t="shared" si="162"/>
        <v>10</v>
      </c>
    </row>
    <row r="965" spans="1:40" x14ac:dyDescent="0.2">
      <c r="A965" s="12" t="str">
        <f t="shared" si="164"/>
        <v>2015-16OCTOBERRX6</v>
      </c>
      <c r="B965" s="12">
        <f>VLOOKUP(G965,'Selection Sheet'!$C$17:$E$33, 3, 0)</f>
        <v>1</v>
      </c>
      <c r="C965" s="12" t="s">
        <v>237</v>
      </c>
      <c r="D965" s="12" t="s">
        <v>129</v>
      </c>
      <c r="E965" s="12" t="s">
        <v>137</v>
      </c>
      <c r="F965" s="12" t="s">
        <v>42</v>
      </c>
      <c r="G965" s="12" t="s">
        <v>41</v>
      </c>
      <c r="H965" s="12" t="s">
        <v>40</v>
      </c>
      <c r="I965" s="168" t="s">
        <v>106</v>
      </c>
      <c r="J965" s="168" t="s">
        <v>106</v>
      </c>
      <c r="K965" s="168">
        <v>694</v>
      </c>
      <c r="L965" s="168">
        <v>1088</v>
      </c>
      <c r="M965" s="168">
        <v>16.420000000000002</v>
      </c>
      <c r="N965" s="168">
        <v>10418</v>
      </c>
      <c r="O965" s="4">
        <v>15391</v>
      </c>
      <c r="P965" s="4">
        <v>14683</v>
      </c>
      <c r="Q965" s="4">
        <v>16036</v>
      </c>
      <c r="R965" s="4">
        <v>341</v>
      </c>
      <c r="S965" s="4">
        <v>44973</v>
      </c>
      <c r="T965" s="4">
        <v>216</v>
      </c>
      <c r="U965" s="4">
        <v>1669</v>
      </c>
      <c r="V965" s="4">
        <v>266</v>
      </c>
      <c r="W965" s="4">
        <v>4990</v>
      </c>
      <c r="X965" s="4">
        <v>105</v>
      </c>
      <c r="Y965" s="4">
        <v>44973</v>
      </c>
      <c r="Z965" s="4">
        <v>1</v>
      </c>
      <c r="AA965" s="4">
        <v>42</v>
      </c>
      <c r="AB965" s="4">
        <v>92</v>
      </c>
      <c r="AC965" s="4">
        <v>7.38</v>
      </c>
      <c r="AD965" s="4">
        <v>25.6</v>
      </c>
      <c r="AE965" s="4">
        <v>42.22</v>
      </c>
      <c r="AF965" s="4">
        <v>1669</v>
      </c>
      <c r="AG965" s="4">
        <v>19410</v>
      </c>
      <c r="AH965" s="4">
        <v>7872</v>
      </c>
      <c r="AI965" s="4">
        <v>24459</v>
      </c>
      <c r="AJ965" s="4">
        <v>20483</v>
      </c>
      <c r="AK965" s="4"/>
      <c r="AM965" s="6">
        <f t="shared" si="163"/>
        <v>44973</v>
      </c>
      <c r="AN965" s="4">
        <f t="shared" si="162"/>
        <v>10</v>
      </c>
    </row>
    <row r="966" spans="1:40" x14ac:dyDescent="0.2">
      <c r="A966" s="12" t="str">
        <f t="shared" si="164"/>
        <v>2015-16OCTOBERRX7</v>
      </c>
      <c r="B966" s="12">
        <f>VLOOKUP(G966,'Selection Sheet'!$C$17:$E$33, 3, 0)</f>
        <v>1</v>
      </c>
      <c r="C966" s="12" t="s">
        <v>237</v>
      </c>
      <c r="D966" s="12" t="s">
        <v>129</v>
      </c>
      <c r="E966" s="12" t="s">
        <v>137</v>
      </c>
      <c r="F966" s="12" t="s">
        <v>42</v>
      </c>
      <c r="G966" s="12" t="s">
        <v>44</v>
      </c>
      <c r="H966" s="12" t="s">
        <v>43</v>
      </c>
      <c r="I966" s="168" t="s">
        <v>106</v>
      </c>
      <c r="J966" s="168" t="s">
        <v>106</v>
      </c>
      <c r="K966" s="168">
        <v>1776</v>
      </c>
      <c r="L966" s="168">
        <v>2339</v>
      </c>
      <c r="M966" s="168">
        <v>13.5</v>
      </c>
      <c r="N966" s="168">
        <v>27396</v>
      </c>
      <c r="O966" s="4">
        <v>37812</v>
      </c>
      <c r="P966" s="4">
        <v>37701</v>
      </c>
      <c r="Q966" s="4">
        <v>40075</v>
      </c>
      <c r="R966" s="4">
        <v>277</v>
      </c>
      <c r="S966" s="4">
        <v>112016</v>
      </c>
      <c r="T966" s="4">
        <v>262</v>
      </c>
      <c r="U966" s="4">
        <v>8153</v>
      </c>
      <c r="V966" s="4">
        <v>462</v>
      </c>
      <c r="W966" s="4">
        <v>17050</v>
      </c>
      <c r="X966" s="4">
        <v>1316</v>
      </c>
      <c r="Y966" s="4">
        <v>112016</v>
      </c>
      <c r="Z966" s="4">
        <v>1</v>
      </c>
      <c r="AA966" s="4">
        <v>3</v>
      </c>
      <c r="AB966" s="4">
        <v>26</v>
      </c>
      <c r="AC966" s="4">
        <v>6.53</v>
      </c>
      <c r="AD966" s="4">
        <v>20.47</v>
      </c>
      <c r="AE966" s="4">
        <v>36.53</v>
      </c>
      <c r="AF966" s="4">
        <v>8153</v>
      </c>
      <c r="AG966" s="4">
        <v>73613</v>
      </c>
      <c r="AH966" s="4">
        <v>23121</v>
      </c>
      <c r="AI966" s="4">
        <v>74942</v>
      </c>
      <c r="AJ966" s="4">
        <v>59790</v>
      </c>
      <c r="AK966" s="4"/>
      <c r="AM966" s="6">
        <f t="shared" si="163"/>
        <v>112016</v>
      </c>
      <c r="AN966" s="4">
        <f t="shared" si="162"/>
        <v>10</v>
      </c>
    </row>
    <row r="967" spans="1:40" x14ac:dyDescent="0.2">
      <c r="A967" s="12" t="str">
        <f t="shared" si="164"/>
        <v>2015-16OCTOBERRX8</v>
      </c>
      <c r="B967" s="12">
        <f>VLOOKUP(G967,'Selection Sheet'!$C$17:$E$33, 3, 0)</f>
        <v>1</v>
      </c>
      <c r="C967" s="12" t="s">
        <v>237</v>
      </c>
      <c r="D967" s="12" t="s">
        <v>129</v>
      </c>
      <c r="E967" s="12" t="s">
        <v>137</v>
      </c>
      <c r="F967" s="12" t="s">
        <v>42</v>
      </c>
      <c r="G967" s="12" t="s">
        <v>54</v>
      </c>
      <c r="H967" s="12" t="s">
        <v>53</v>
      </c>
      <c r="I967" s="168" t="s">
        <v>106</v>
      </c>
      <c r="J967" s="168" t="s">
        <v>106</v>
      </c>
      <c r="K967" s="168">
        <v>1284</v>
      </c>
      <c r="L967" s="168">
        <v>1742</v>
      </c>
      <c r="M967" s="168">
        <v>13.47</v>
      </c>
      <c r="N967" s="168">
        <v>18025</v>
      </c>
      <c r="O967" s="4">
        <v>24854</v>
      </c>
      <c r="P967" s="4">
        <v>25243</v>
      </c>
      <c r="Q967" s="4">
        <v>26497</v>
      </c>
      <c r="R967" s="4">
        <v>770</v>
      </c>
      <c r="S967" s="4">
        <v>75874</v>
      </c>
      <c r="T967" s="4">
        <v>30</v>
      </c>
      <c r="U967" s="4">
        <v>2830</v>
      </c>
      <c r="V967" s="4">
        <v>336</v>
      </c>
      <c r="W967" s="4">
        <v>11604</v>
      </c>
      <c r="X967" s="4">
        <v>1113</v>
      </c>
      <c r="Y967" s="4">
        <v>75874</v>
      </c>
      <c r="Z967" s="4">
        <v>1</v>
      </c>
      <c r="AA967" s="4">
        <v>20</v>
      </c>
      <c r="AB967" s="4">
        <v>55</v>
      </c>
      <c r="AC967" s="4">
        <v>5.52</v>
      </c>
      <c r="AD967" s="4">
        <v>14.23</v>
      </c>
      <c r="AE967" s="4">
        <v>21.78</v>
      </c>
      <c r="AF967" s="4">
        <v>2830</v>
      </c>
      <c r="AG967" s="4">
        <v>39135</v>
      </c>
      <c r="AH967" s="4">
        <v>14035</v>
      </c>
      <c r="AI967" s="4">
        <v>44331</v>
      </c>
      <c r="AJ967" s="4">
        <v>37408</v>
      </c>
      <c r="AK967" s="4"/>
      <c r="AM967" s="6">
        <f t="shared" si="163"/>
        <v>75874</v>
      </c>
      <c r="AN967" s="4">
        <f t="shared" si="162"/>
        <v>10</v>
      </c>
    </row>
    <row r="968" spans="1:40" x14ac:dyDescent="0.2">
      <c r="A968" s="12" t="str">
        <f t="shared" si="164"/>
        <v>2015-16OCTOBERRX9</v>
      </c>
      <c r="B968" s="12">
        <f>VLOOKUP(G968,'Selection Sheet'!$C$17:$E$33, 3, 0)</f>
        <v>3</v>
      </c>
      <c r="C968" s="12" t="s">
        <v>237</v>
      </c>
      <c r="D968" s="12" t="s">
        <v>129</v>
      </c>
      <c r="E968" s="12" t="s">
        <v>138</v>
      </c>
      <c r="F968" s="12" t="s">
        <v>25</v>
      </c>
      <c r="G968" s="12" t="s">
        <v>24</v>
      </c>
      <c r="H968" s="12" t="s">
        <v>23</v>
      </c>
      <c r="I968" s="168" t="s">
        <v>106</v>
      </c>
      <c r="J968" s="168" t="s">
        <v>106</v>
      </c>
      <c r="K968" s="168">
        <v>796</v>
      </c>
      <c r="L968" s="168">
        <v>1193</v>
      </c>
      <c r="M968" s="168">
        <v>16.75</v>
      </c>
      <c r="N968" s="168">
        <v>14019</v>
      </c>
      <c r="O968" s="4">
        <v>23991</v>
      </c>
      <c r="P968" s="4">
        <v>21700</v>
      </c>
      <c r="Q968" s="4">
        <v>25135</v>
      </c>
      <c r="R968" s="4">
        <v>410</v>
      </c>
      <c r="S968" s="4">
        <v>74673</v>
      </c>
      <c r="T968" s="4">
        <v>218</v>
      </c>
      <c r="U968" s="4">
        <v>9336</v>
      </c>
      <c r="V968" s="4">
        <v>632</v>
      </c>
      <c r="W968" s="4">
        <v>14317</v>
      </c>
      <c r="X968" s="4">
        <v>110</v>
      </c>
      <c r="Y968" s="4">
        <v>74673</v>
      </c>
      <c r="Z968" s="4">
        <v>2</v>
      </c>
      <c r="AA968" s="4">
        <v>17</v>
      </c>
      <c r="AB968" s="4">
        <v>59</v>
      </c>
      <c r="AC968" s="4">
        <v>11.38</v>
      </c>
      <c r="AD968" s="4">
        <v>22.62</v>
      </c>
      <c r="AE968" s="4">
        <v>35.979999999999997</v>
      </c>
      <c r="AF968" s="4">
        <v>9336</v>
      </c>
      <c r="AG968" s="4">
        <v>59390</v>
      </c>
      <c r="AH968" s="4">
        <v>16734</v>
      </c>
      <c r="AI968" s="4">
        <v>50054</v>
      </c>
      <c r="AJ968" s="4">
        <v>37342</v>
      </c>
      <c r="AK968" s="4"/>
      <c r="AM968" s="6">
        <f t="shared" si="163"/>
        <v>74673</v>
      </c>
      <c r="AN968" s="4">
        <f t="shared" si="162"/>
        <v>10</v>
      </c>
    </row>
    <row r="969" spans="1:40" x14ac:dyDescent="0.2">
      <c r="A969" s="12" t="str">
        <f t="shared" si="164"/>
        <v>2015-16OCTOBERRYA</v>
      </c>
      <c r="B969" s="12">
        <f>VLOOKUP(G969,'Selection Sheet'!$C$17:$E$33, 3, 0)</f>
        <v>3</v>
      </c>
      <c r="C969" s="12" t="s">
        <v>237</v>
      </c>
      <c r="D969" s="12" t="s">
        <v>129</v>
      </c>
      <c r="E969" s="12" t="s">
        <v>138</v>
      </c>
      <c r="F969" s="12" t="s">
        <v>25</v>
      </c>
      <c r="G969" s="12" t="s">
        <v>52</v>
      </c>
      <c r="H969" s="12" t="s">
        <v>51</v>
      </c>
      <c r="I969" s="168" t="s">
        <v>106</v>
      </c>
      <c r="J969" s="168" t="s">
        <v>106</v>
      </c>
      <c r="K969" s="168">
        <v>1675</v>
      </c>
      <c r="L969" s="168">
        <v>2113</v>
      </c>
      <c r="M969" s="168">
        <v>12.03</v>
      </c>
      <c r="N969" s="168">
        <v>24888</v>
      </c>
      <c r="O969" s="4">
        <v>32270</v>
      </c>
      <c r="P969" s="4">
        <v>33440</v>
      </c>
      <c r="Q969" s="4">
        <v>34383</v>
      </c>
      <c r="R969" s="4">
        <v>677</v>
      </c>
      <c r="S969" s="4">
        <v>101870</v>
      </c>
      <c r="T969" s="4">
        <v>477</v>
      </c>
      <c r="U969" s="4">
        <v>3446</v>
      </c>
      <c r="V969" s="4">
        <v>1461</v>
      </c>
      <c r="W969" s="4">
        <v>22593</v>
      </c>
      <c r="X969" s="4">
        <v>0</v>
      </c>
      <c r="Y969" s="4">
        <v>101870</v>
      </c>
      <c r="Z969" s="4">
        <v>1</v>
      </c>
      <c r="AA969" s="4">
        <v>5</v>
      </c>
      <c r="AB969" s="4">
        <v>40</v>
      </c>
      <c r="AC969" s="4">
        <v>5.9</v>
      </c>
      <c r="AD969" s="4">
        <v>15.65</v>
      </c>
      <c r="AE969" s="4">
        <v>24.22</v>
      </c>
      <c r="AF969" s="4">
        <v>3446</v>
      </c>
      <c r="AG969" s="4">
        <v>65634</v>
      </c>
      <c r="AH969" s="4">
        <v>26428</v>
      </c>
      <c r="AI969" s="4">
        <v>71299</v>
      </c>
      <c r="AJ969" s="4">
        <v>48932</v>
      </c>
      <c r="AK969" s="4"/>
      <c r="AM969" s="6">
        <f t="shared" si="163"/>
        <v>0</v>
      </c>
      <c r="AN969" s="4">
        <f t="shared" si="162"/>
        <v>10</v>
      </c>
    </row>
    <row r="970" spans="1:40" x14ac:dyDescent="0.2">
      <c r="A970" s="12" t="str">
        <f t="shared" si="164"/>
        <v>2015-16OCTOBERRYC</v>
      </c>
      <c r="B970" s="12">
        <f>VLOOKUP(G970,'Selection Sheet'!$C$17:$E$33, 3, 0)</f>
        <v>3</v>
      </c>
      <c r="C970" s="12" t="s">
        <v>237</v>
      </c>
      <c r="D970" s="12" t="s">
        <v>129</v>
      </c>
      <c r="E970" s="12" t="s">
        <v>138</v>
      </c>
      <c r="F970" s="12" t="s">
        <v>25</v>
      </c>
      <c r="G970" s="12" t="s">
        <v>27</v>
      </c>
      <c r="H970" s="12" t="s">
        <v>26</v>
      </c>
      <c r="I970" s="168" t="s">
        <v>106</v>
      </c>
      <c r="J970" s="168" t="s">
        <v>106</v>
      </c>
      <c r="K970" s="168">
        <v>1022</v>
      </c>
      <c r="L970" s="168">
        <v>1389</v>
      </c>
      <c r="M970" s="168">
        <v>15.07</v>
      </c>
      <c r="N970" s="168">
        <v>15861</v>
      </c>
      <c r="O970" s="4">
        <v>26385</v>
      </c>
      <c r="P970" s="4">
        <v>24882</v>
      </c>
      <c r="Q970" s="4">
        <v>27648</v>
      </c>
      <c r="R970" s="4">
        <v>509</v>
      </c>
      <c r="S970" s="4">
        <v>78681</v>
      </c>
      <c r="T970" s="4">
        <v>239</v>
      </c>
      <c r="U970" s="4">
        <v>2910</v>
      </c>
      <c r="V970" s="4">
        <v>1049</v>
      </c>
      <c r="W970" s="4">
        <v>19024</v>
      </c>
      <c r="X970" s="4">
        <v>234</v>
      </c>
      <c r="Y970" s="4">
        <v>78681</v>
      </c>
      <c r="Z970" s="4">
        <v>1</v>
      </c>
      <c r="AA970" s="4">
        <v>6</v>
      </c>
      <c r="AB970" s="4">
        <v>61</v>
      </c>
      <c r="AC970" s="4">
        <v>7.75</v>
      </c>
      <c r="AD970" s="4">
        <v>23.6</v>
      </c>
      <c r="AE970" s="4">
        <v>34.33</v>
      </c>
      <c r="AF970" s="4">
        <v>2910</v>
      </c>
      <c r="AG970" s="4">
        <v>49317</v>
      </c>
      <c r="AH970" s="4">
        <v>23641</v>
      </c>
      <c r="AI970" s="4">
        <v>57953</v>
      </c>
      <c r="AJ970" s="4">
        <v>41279</v>
      </c>
      <c r="AK970" s="4"/>
      <c r="AM970" s="6">
        <f t="shared" si="163"/>
        <v>78681</v>
      </c>
      <c r="AN970" s="4">
        <f t="shared" si="162"/>
        <v>10</v>
      </c>
    </row>
    <row r="971" spans="1:40" x14ac:dyDescent="0.2">
      <c r="A971" s="12" t="str">
        <f t="shared" si="164"/>
        <v>2015-16OCTOBERRYD</v>
      </c>
      <c r="B971" s="12">
        <f>VLOOKUP(G971,'Selection Sheet'!$C$17:$E$33, 3, 0)</f>
        <v>2</v>
      </c>
      <c r="C971" s="12" t="s">
        <v>237</v>
      </c>
      <c r="D971" s="12" t="s">
        <v>129</v>
      </c>
      <c r="E971" s="12" t="s">
        <v>135</v>
      </c>
      <c r="F971" s="12" t="s">
        <v>36</v>
      </c>
      <c r="G971" s="12" t="s">
        <v>48</v>
      </c>
      <c r="H971" s="12" t="s">
        <v>47</v>
      </c>
      <c r="I971" s="168" t="s">
        <v>106</v>
      </c>
      <c r="J971" s="168" t="s">
        <v>106</v>
      </c>
      <c r="K971" s="168">
        <v>857</v>
      </c>
      <c r="L971" s="168">
        <v>1160</v>
      </c>
      <c r="M971" s="168">
        <v>13.57</v>
      </c>
      <c r="N971" s="168">
        <v>16173</v>
      </c>
      <c r="O971" s="4">
        <v>22834</v>
      </c>
      <c r="P971" s="4">
        <v>22699</v>
      </c>
      <c r="Q971" s="4">
        <v>23994</v>
      </c>
      <c r="R971" s="4">
        <v>373</v>
      </c>
      <c r="S971" s="4">
        <v>54462</v>
      </c>
      <c r="T971" s="4">
        <v>534</v>
      </c>
      <c r="U971" s="4">
        <v>6698</v>
      </c>
      <c r="V971" s="4">
        <v>905</v>
      </c>
      <c r="W971" s="4">
        <v>21698</v>
      </c>
      <c r="X971" s="4">
        <v>0</v>
      </c>
      <c r="Y971" s="4">
        <v>54462</v>
      </c>
      <c r="Z971" s="4">
        <v>3</v>
      </c>
      <c r="AA971" s="4">
        <v>36</v>
      </c>
      <c r="AB971" s="4">
        <v>81</v>
      </c>
      <c r="AC971" s="4">
        <v>6.13</v>
      </c>
      <c r="AD971" s="4">
        <v>20.02</v>
      </c>
      <c r="AE971" s="4">
        <v>29.98</v>
      </c>
      <c r="AF971" s="4">
        <v>6698</v>
      </c>
      <c r="AG971" s="4">
        <v>62317</v>
      </c>
      <c r="AH971" s="4">
        <v>24562</v>
      </c>
      <c r="AI971" s="4">
        <v>55619</v>
      </c>
      <c r="AJ971" s="4">
        <v>32332</v>
      </c>
      <c r="AK971" s="4"/>
      <c r="AM971" s="6">
        <f t="shared" si="163"/>
        <v>0</v>
      </c>
      <c r="AN971" s="4">
        <f t="shared" si="162"/>
        <v>10</v>
      </c>
    </row>
    <row r="972" spans="1:40" x14ac:dyDescent="0.2">
      <c r="A972" s="12" t="str">
        <f t="shared" si="164"/>
        <v>2015-16OCTOBERRYE</v>
      </c>
      <c r="B972" s="12">
        <f>VLOOKUP(G972,'Selection Sheet'!$C$17:$E$33, 3, 0)</f>
        <v>2</v>
      </c>
      <c r="C972" s="12" t="s">
        <v>237</v>
      </c>
      <c r="D972" s="12" t="s">
        <v>129</v>
      </c>
      <c r="E972" s="12" t="s">
        <v>135</v>
      </c>
      <c r="F972" s="12" t="s">
        <v>36</v>
      </c>
      <c r="G972" s="12" t="s">
        <v>46</v>
      </c>
      <c r="H972" s="12" t="s">
        <v>45</v>
      </c>
      <c r="I972" s="168" t="s">
        <v>106</v>
      </c>
      <c r="J972" s="168" t="s">
        <v>106</v>
      </c>
      <c r="K972" s="168">
        <v>724</v>
      </c>
      <c r="L972" s="168">
        <v>1024</v>
      </c>
      <c r="M972" s="168">
        <v>13.92</v>
      </c>
      <c r="N972" s="168">
        <v>10972</v>
      </c>
      <c r="O972" s="4">
        <v>15047</v>
      </c>
      <c r="P972" s="4">
        <v>15168</v>
      </c>
      <c r="Q972" s="4">
        <v>16049</v>
      </c>
      <c r="R972" s="4">
        <v>207</v>
      </c>
      <c r="S972" s="4">
        <v>48153</v>
      </c>
      <c r="T972" s="4">
        <v>434</v>
      </c>
      <c r="U972" s="4">
        <v>4798</v>
      </c>
      <c r="V972" s="4">
        <v>795</v>
      </c>
      <c r="W972" s="4">
        <v>15366</v>
      </c>
      <c r="X972" s="4">
        <v>1039</v>
      </c>
      <c r="Y972" s="4">
        <v>48153</v>
      </c>
      <c r="Z972" s="4">
        <v>3</v>
      </c>
      <c r="AA972" s="4">
        <v>11</v>
      </c>
      <c r="AB972" s="4">
        <v>71</v>
      </c>
      <c r="AC972" s="4">
        <v>6.15</v>
      </c>
      <c r="AD972" s="4">
        <v>19.670000000000002</v>
      </c>
      <c r="AE972" s="4">
        <v>34.68</v>
      </c>
      <c r="AF972" s="4">
        <v>4798</v>
      </c>
      <c r="AG972" s="4">
        <v>42085</v>
      </c>
      <c r="AH972" s="4">
        <v>15759</v>
      </c>
      <c r="AI972" s="4">
        <v>37335</v>
      </c>
      <c r="AJ972" s="4">
        <v>21874</v>
      </c>
      <c r="AK972" s="4"/>
      <c r="AM972" s="6">
        <f t="shared" si="163"/>
        <v>48153</v>
      </c>
      <c r="AN972" s="4">
        <f t="shared" si="162"/>
        <v>10</v>
      </c>
    </row>
    <row r="973" spans="1:40" x14ac:dyDescent="0.2">
      <c r="A973" s="12" t="str">
        <f t="shared" si="164"/>
        <v>2015-16OCTOBERRYF</v>
      </c>
      <c r="B973" s="12">
        <f>VLOOKUP(G973,'Selection Sheet'!$C$17:$E$33, 3, 0)</f>
        <v>2</v>
      </c>
      <c r="C973" s="12" t="s">
        <v>237</v>
      </c>
      <c r="D973" s="12" t="s">
        <v>129</v>
      </c>
      <c r="E973" s="12" t="s">
        <v>135</v>
      </c>
      <c r="F973" s="12" t="s">
        <v>36</v>
      </c>
      <c r="G973" s="12" t="s">
        <v>50</v>
      </c>
      <c r="H973" s="12" t="s">
        <v>49</v>
      </c>
      <c r="I973" s="168" t="s">
        <v>106</v>
      </c>
      <c r="J973" s="168" t="s">
        <v>106</v>
      </c>
      <c r="K973" s="168">
        <v>1185</v>
      </c>
      <c r="L973" s="168">
        <v>1541</v>
      </c>
      <c r="M973" s="168">
        <v>14.1</v>
      </c>
      <c r="N973" s="168">
        <v>17831</v>
      </c>
      <c r="O973" s="4">
        <v>25681</v>
      </c>
      <c r="P973" s="4">
        <v>24882</v>
      </c>
      <c r="Q973" s="4">
        <v>27120</v>
      </c>
      <c r="R973" s="4">
        <v>421</v>
      </c>
      <c r="S973" s="4">
        <v>77525</v>
      </c>
      <c r="T973" s="4">
        <v>701</v>
      </c>
      <c r="U973" s="4">
        <v>5398</v>
      </c>
      <c r="V973" s="4">
        <v>1348</v>
      </c>
      <c r="W973" s="4">
        <v>23405</v>
      </c>
      <c r="X973" s="4">
        <v>0</v>
      </c>
      <c r="Y973" s="4">
        <v>77525</v>
      </c>
      <c r="Z973" s="4">
        <v>2</v>
      </c>
      <c r="AA973" s="4">
        <v>11</v>
      </c>
      <c r="AB973" s="4">
        <v>52</v>
      </c>
      <c r="AC973" s="4">
        <v>6.8</v>
      </c>
      <c r="AD973" s="4">
        <v>23.3</v>
      </c>
      <c r="AE973" s="4">
        <v>35.799999999999997</v>
      </c>
      <c r="AF973" s="4">
        <v>5398</v>
      </c>
      <c r="AG973" s="4">
        <v>50042</v>
      </c>
      <c r="AH973" s="4">
        <v>23534</v>
      </c>
      <c r="AI973" s="4">
        <v>45349</v>
      </c>
      <c r="AJ973" s="4">
        <v>33110</v>
      </c>
      <c r="AK973" s="4"/>
      <c r="AM973" s="6">
        <f t="shared" si="163"/>
        <v>0</v>
      </c>
      <c r="AN973" s="4">
        <f t="shared" si="162"/>
        <v>10</v>
      </c>
    </row>
    <row r="974" spans="1:40" x14ac:dyDescent="0.2">
      <c r="A974" s="12" t="str">
        <f t="shared" ref="A974:A984" si="165">C974&amp;D974&amp;G974</f>
        <v>2015-16SEPTEMBERR1F</v>
      </c>
      <c r="B974" s="12">
        <f>VLOOKUP(G974,'Selection Sheet'!$C$17:$E$33, 3, 0)</f>
        <v>2</v>
      </c>
      <c r="C974" s="12" t="s">
        <v>237</v>
      </c>
      <c r="D974" s="12" t="s">
        <v>128</v>
      </c>
      <c r="E974" s="12" t="s">
        <v>135</v>
      </c>
      <c r="F974" s="12" t="s">
        <v>36</v>
      </c>
      <c r="G974" s="12" t="s">
        <v>35</v>
      </c>
      <c r="H974" s="12" t="s">
        <v>34</v>
      </c>
      <c r="I974" s="168" t="s">
        <v>106</v>
      </c>
      <c r="J974" s="168" t="s">
        <v>106</v>
      </c>
      <c r="K974" s="168">
        <v>33</v>
      </c>
      <c r="L974" s="168">
        <v>42</v>
      </c>
      <c r="M974" s="4">
        <v>9.75</v>
      </c>
      <c r="N974" s="4">
        <v>416</v>
      </c>
      <c r="O974" s="4">
        <v>549</v>
      </c>
      <c r="P974" s="4">
        <v>537</v>
      </c>
      <c r="Q974" s="4">
        <v>564</v>
      </c>
      <c r="R974" s="4">
        <v>17</v>
      </c>
      <c r="S974" s="4">
        <v>2026</v>
      </c>
      <c r="T974" s="4">
        <v>9</v>
      </c>
      <c r="U974" s="4">
        <v>215</v>
      </c>
      <c r="V974" s="4">
        <v>11</v>
      </c>
      <c r="W974" s="4">
        <v>447</v>
      </c>
      <c r="X974" s="4">
        <v>27</v>
      </c>
      <c r="Y974" s="4">
        <v>2026</v>
      </c>
      <c r="Z974" s="4">
        <v>1</v>
      </c>
      <c r="AA974" s="4">
        <v>1</v>
      </c>
      <c r="AB974" s="4">
        <v>10</v>
      </c>
      <c r="AC974" s="4">
        <v>5.0999999999999996</v>
      </c>
      <c r="AD974" s="4">
        <v>16.21</v>
      </c>
      <c r="AE974" s="4">
        <v>19.059999999999999</v>
      </c>
      <c r="AF974" s="4">
        <v>215</v>
      </c>
      <c r="AG974" s="4">
        <v>1784</v>
      </c>
      <c r="AH974" s="4">
        <v>746</v>
      </c>
      <c r="AI974" s="4">
        <v>1569</v>
      </c>
      <c r="AJ974" s="4">
        <v>1121</v>
      </c>
      <c r="AK974" s="4"/>
      <c r="AM974" s="6">
        <f t="shared" si="163"/>
        <v>2026</v>
      </c>
      <c r="AN974" s="4">
        <f t="shared" si="162"/>
        <v>9</v>
      </c>
    </row>
    <row r="975" spans="1:40" x14ac:dyDescent="0.2">
      <c r="A975" s="12" t="str">
        <f t="shared" si="165"/>
        <v>2015-16SEPTEMBERRRU</v>
      </c>
      <c r="B975" s="12">
        <f>VLOOKUP(G975,'Selection Sheet'!$C$17:$E$33, 3, 0)</f>
        <v>4</v>
      </c>
      <c r="C975" s="12" t="s">
        <v>237</v>
      </c>
      <c r="D975" s="12" t="s">
        <v>128</v>
      </c>
      <c r="E975" s="12" t="s">
        <v>136</v>
      </c>
      <c r="F975" s="12" t="s">
        <v>39</v>
      </c>
      <c r="G975" s="12" t="s">
        <v>38</v>
      </c>
      <c r="H975" s="12" t="s">
        <v>37</v>
      </c>
      <c r="I975" s="168" t="s">
        <v>106</v>
      </c>
      <c r="J975" s="168" t="s">
        <v>106</v>
      </c>
      <c r="K975" s="168">
        <v>683</v>
      </c>
      <c r="L975" s="168">
        <v>1075</v>
      </c>
      <c r="M975" s="4">
        <v>14.1</v>
      </c>
      <c r="N975" s="4">
        <v>24378</v>
      </c>
      <c r="O975" s="4">
        <v>38813</v>
      </c>
      <c r="P975" s="4">
        <v>36848</v>
      </c>
      <c r="Q975" s="4">
        <v>39620</v>
      </c>
      <c r="R975" s="4">
        <v>173</v>
      </c>
      <c r="S975" s="4">
        <v>127047</v>
      </c>
      <c r="T975" s="4">
        <v>335</v>
      </c>
      <c r="U975" s="4">
        <v>12346</v>
      </c>
      <c r="V975" s="4">
        <v>1295</v>
      </c>
      <c r="W975" s="4">
        <v>15208</v>
      </c>
      <c r="X975" s="4">
        <v>1131</v>
      </c>
      <c r="Y975" s="4">
        <v>127047</v>
      </c>
      <c r="Z975" s="4">
        <v>0</v>
      </c>
      <c r="AA975" s="4">
        <v>2</v>
      </c>
      <c r="AB975" s="4">
        <v>51</v>
      </c>
      <c r="AC975" s="4">
        <v>7.2</v>
      </c>
      <c r="AD975" s="4">
        <v>19.2</v>
      </c>
      <c r="AE975" s="4">
        <v>33.200000000000003</v>
      </c>
      <c r="AF975" s="4">
        <v>12346</v>
      </c>
      <c r="AG975" s="4">
        <v>95403</v>
      </c>
      <c r="AH975" s="4">
        <v>27322</v>
      </c>
      <c r="AI975" s="4">
        <v>83057</v>
      </c>
      <c r="AJ975" s="4">
        <v>62427</v>
      </c>
      <c r="AK975" s="4"/>
      <c r="AM975" s="6">
        <f t="shared" si="163"/>
        <v>127047</v>
      </c>
      <c r="AN975" s="4">
        <f t="shared" si="162"/>
        <v>9</v>
      </c>
    </row>
    <row r="976" spans="1:40" x14ac:dyDescent="0.2">
      <c r="A976" s="12" t="str">
        <f t="shared" si="165"/>
        <v>2015-16SEPTEMBERRX6</v>
      </c>
      <c r="B976" s="12">
        <f>VLOOKUP(G976,'Selection Sheet'!$C$17:$E$33, 3, 0)</f>
        <v>1</v>
      </c>
      <c r="C976" s="12" t="s">
        <v>237</v>
      </c>
      <c r="D976" s="12" t="s">
        <v>128</v>
      </c>
      <c r="E976" s="12" t="s">
        <v>137</v>
      </c>
      <c r="F976" s="12" t="s">
        <v>42</v>
      </c>
      <c r="G976" s="12" t="s">
        <v>41</v>
      </c>
      <c r="H976" s="12" t="s">
        <v>40</v>
      </c>
      <c r="I976" s="168" t="s">
        <v>106</v>
      </c>
      <c r="J976" s="168" t="s">
        <v>106</v>
      </c>
      <c r="K976" s="168">
        <v>627</v>
      </c>
      <c r="L976" s="168">
        <v>862</v>
      </c>
      <c r="M976" s="4">
        <v>13.5</v>
      </c>
      <c r="N976" s="4">
        <v>10647</v>
      </c>
      <c r="O976" s="4">
        <v>14656</v>
      </c>
      <c r="P976" s="4">
        <v>13398</v>
      </c>
      <c r="Q976" s="4">
        <v>14398</v>
      </c>
      <c r="R976" s="4">
        <v>236</v>
      </c>
      <c r="S976" s="4">
        <v>40910</v>
      </c>
      <c r="T976" s="4">
        <v>215</v>
      </c>
      <c r="U976" s="4">
        <v>1374</v>
      </c>
      <c r="V976" s="4">
        <v>282</v>
      </c>
      <c r="W976" s="4">
        <v>5656</v>
      </c>
      <c r="X976" s="4">
        <v>103</v>
      </c>
      <c r="Y976" s="4">
        <v>40910</v>
      </c>
      <c r="Z976" s="4">
        <v>1</v>
      </c>
      <c r="AA976" s="4">
        <v>41</v>
      </c>
      <c r="AB976" s="4">
        <v>81</v>
      </c>
      <c r="AC976" s="4">
        <v>6.52</v>
      </c>
      <c r="AD976" s="4">
        <v>23.13</v>
      </c>
      <c r="AE976" s="4">
        <v>39.17</v>
      </c>
      <c r="AF976" s="4">
        <v>1374</v>
      </c>
      <c r="AG976" s="4">
        <v>19394</v>
      </c>
      <c r="AH976" s="4">
        <v>8109</v>
      </c>
      <c r="AI976" s="4">
        <v>24182</v>
      </c>
      <c r="AJ976" s="4">
        <v>19782</v>
      </c>
      <c r="AK976" s="4"/>
      <c r="AM976" s="6">
        <f t="shared" si="163"/>
        <v>40910</v>
      </c>
      <c r="AN976" s="4">
        <f t="shared" si="162"/>
        <v>9</v>
      </c>
    </row>
    <row r="977" spans="1:40" x14ac:dyDescent="0.2">
      <c r="A977" s="12" t="str">
        <f t="shared" si="165"/>
        <v>2015-16SEPTEMBERRX7</v>
      </c>
      <c r="B977" s="12">
        <f>VLOOKUP(G977,'Selection Sheet'!$C$17:$E$33, 3, 0)</f>
        <v>1</v>
      </c>
      <c r="C977" s="12" t="s">
        <v>237</v>
      </c>
      <c r="D977" s="12" t="s">
        <v>128</v>
      </c>
      <c r="E977" s="12" t="s">
        <v>137</v>
      </c>
      <c r="F977" s="12" t="s">
        <v>42</v>
      </c>
      <c r="G977" s="12" t="s">
        <v>44</v>
      </c>
      <c r="H977" s="12" t="s">
        <v>43</v>
      </c>
      <c r="I977" s="168" t="s">
        <v>106</v>
      </c>
      <c r="J977" s="168" t="s">
        <v>106</v>
      </c>
      <c r="K977" s="168">
        <v>1681</v>
      </c>
      <c r="L977" s="168">
        <v>2142</v>
      </c>
      <c r="M977" s="4">
        <v>13.55</v>
      </c>
      <c r="N977" s="4">
        <v>25768</v>
      </c>
      <c r="O977" s="4">
        <v>34415</v>
      </c>
      <c r="P977" s="4">
        <v>34513</v>
      </c>
      <c r="Q977" s="4">
        <v>36483</v>
      </c>
      <c r="R977" s="4">
        <v>231</v>
      </c>
      <c r="S977" s="4">
        <v>105054</v>
      </c>
      <c r="T977" s="4">
        <v>267</v>
      </c>
      <c r="U977" s="4">
        <v>7330</v>
      </c>
      <c r="V977" s="4">
        <v>516</v>
      </c>
      <c r="W977" s="4">
        <v>16095</v>
      </c>
      <c r="X977" s="4">
        <v>946</v>
      </c>
      <c r="Y977" s="4">
        <v>105054</v>
      </c>
      <c r="Z977" s="4">
        <v>1</v>
      </c>
      <c r="AA977" s="4">
        <v>3</v>
      </c>
      <c r="AB977" s="4">
        <v>22</v>
      </c>
      <c r="AC977" s="4">
        <v>6.32</v>
      </c>
      <c r="AD977" s="4">
        <v>19.5</v>
      </c>
      <c r="AE977" s="4">
        <v>34.33</v>
      </c>
      <c r="AF977" s="4">
        <v>7330</v>
      </c>
      <c r="AG977" s="4">
        <v>69726</v>
      </c>
      <c r="AH977" s="4">
        <v>21373</v>
      </c>
      <c r="AI977" s="4">
        <v>69197</v>
      </c>
      <c r="AJ977" s="4">
        <v>55635</v>
      </c>
      <c r="AK977" s="4"/>
      <c r="AM977" s="6">
        <f t="shared" si="163"/>
        <v>105054</v>
      </c>
      <c r="AN977" s="4">
        <f t="shared" si="162"/>
        <v>9</v>
      </c>
    </row>
    <row r="978" spans="1:40" x14ac:dyDescent="0.2">
      <c r="A978" s="12" t="str">
        <f t="shared" si="165"/>
        <v>2015-16SEPTEMBERRX8</v>
      </c>
      <c r="B978" s="12">
        <f>VLOOKUP(G978,'Selection Sheet'!$C$17:$E$33, 3, 0)</f>
        <v>1</v>
      </c>
      <c r="C978" s="12" t="s">
        <v>237</v>
      </c>
      <c r="D978" s="12" t="s">
        <v>128</v>
      </c>
      <c r="E978" s="12" t="s">
        <v>137</v>
      </c>
      <c r="F978" s="12" t="s">
        <v>42</v>
      </c>
      <c r="G978" s="12" t="s">
        <v>54</v>
      </c>
      <c r="H978" s="12" t="s">
        <v>53</v>
      </c>
      <c r="I978" s="168" t="s">
        <v>106</v>
      </c>
      <c r="J978" s="168" t="s">
        <v>106</v>
      </c>
      <c r="K978" s="168">
        <v>1098</v>
      </c>
      <c r="L978" s="168">
        <v>1567</v>
      </c>
      <c r="M978" s="4">
        <v>14.73</v>
      </c>
      <c r="N978" s="4">
        <v>16431</v>
      </c>
      <c r="O978" s="4">
        <v>23326</v>
      </c>
      <c r="P978" s="4">
        <v>23571</v>
      </c>
      <c r="Q978" s="4">
        <v>24740</v>
      </c>
      <c r="R978" s="4">
        <v>605</v>
      </c>
      <c r="S978" s="4">
        <v>71280</v>
      </c>
      <c r="T978" s="4">
        <v>52</v>
      </c>
      <c r="U978" s="4">
        <v>2800</v>
      </c>
      <c r="V978" s="4">
        <v>343</v>
      </c>
      <c r="W978" s="4">
        <v>10882</v>
      </c>
      <c r="X978" s="4">
        <v>1159</v>
      </c>
      <c r="Y978" s="4">
        <v>71280</v>
      </c>
      <c r="Z978" s="4">
        <v>1</v>
      </c>
      <c r="AA978" s="4">
        <v>20</v>
      </c>
      <c r="AB978" s="4">
        <v>61</v>
      </c>
      <c r="AC978" s="4">
        <v>5.8</v>
      </c>
      <c r="AD978" s="4">
        <v>15.11</v>
      </c>
      <c r="AE978" s="4">
        <v>22.8</v>
      </c>
      <c r="AF978" s="4">
        <v>2800</v>
      </c>
      <c r="AG978" s="4">
        <v>37101</v>
      </c>
      <c r="AH978" s="4">
        <v>13077</v>
      </c>
      <c r="AI978" s="4">
        <v>41930</v>
      </c>
      <c r="AJ978" s="4">
        <v>35623</v>
      </c>
      <c r="AK978" s="4"/>
      <c r="AM978" s="6">
        <f t="shared" si="163"/>
        <v>71280</v>
      </c>
      <c r="AN978" s="4">
        <f t="shared" si="162"/>
        <v>9</v>
      </c>
    </row>
    <row r="979" spans="1:40" x14ac:dyDescent="0.2">
      <c r="A979" s="12" t="str">
        <f t="shared" si="165"/>
        <v>2015-16SEPTEMBERRX9</v>
      </c>
      <c r="B979" s="12">
        <f>VLOOKUP(G979,'Selection Sheet'!$C$17:$E$33, 3, 0)</f>
        <v>3</v>
      </c>
      <c r="C979" s="12" t="s">
        <v>237</v>
      </c>
      <c r="D979" s="12" t="s">
        <v>128</v>
      </c>
      <c r="E979" s="12" t="s">
        <v>138</v>
      </c>
      <c r="F979" s="12" t="s">
        <v>25</v>
      </c>
      <c r="G979" s="12" t="s">
        <v>24</v>
      </c>
      <c r="H979" s="12" t="s">
        <v>23</v>
      </c>
      <c r="I979" s="168" t="s">
        <v>106</v>
      </c>
      <c r="J979" s="168" t="s">
        <v>106</v>
      </c>
      <c r="K979" s="168">
        <v>729</v>
      </c>
      <c r="L979" s="168">
        <v>1033</v>
      </c>
      <c r="M979" s="4">
        <v>14.75</v>
      </c>
      <c r="N979" s="4">
        <v>14125</v>
      </c>
      <c r="O979" s="4">
        <v>21349</v>
      </c>
      <c r="P979" s="4">
        <v>19995</v>
      </c>
      <c r="Q979" s="4">
        <v>22316</v>
      </c>
      <c r="R979" s="4">
        <v>318</v>
      </c>
      <c r="S979" s="4">
        <v>67835</v>
      </c>
      <c r="T979" s="4">
        <v>261</v>
      </c>
      <c r="U979" s="4">
        <v>8539</v>
      </c>
      <c r="V979" s="4">
        <v>686</v>
      </c>
      <c r="W979" s="4">
        <v>13491</v>
      </c>
      <c r="X979" s="4">
        <v>151</v>
      </c>
      <c r="Y979" s="4">
        <v>67835</v>
      </c>
      <c r="Z979" s="4">
        <v>2</v>
      </c>
      <c r="AA979" s="4">
        <v>12</v>
      </c>
      <c r="AB979" s="4">
        <v>51</v>
      </c>
      <c r="AC979" s="4">
        <v>9.73</v>
      </c>
      <c r="AD979" s="4">
        <v>19.87</v>
      </c>
      <c r="AE979" s="4">
        <v>31.09</v>
      </c>
      <c r="AF979" s="4">
        <v>8539</v>
      </c>
      <c r="AG979" s="4">
        <v>55396</v>
      </c>
      <c r="AH979" s="4">
        <v>15720</v>
      </c>
      <c r="AI979" s="4">
        <v>46857</v>
      </c>
      <c r="AJ979" s="4">
        <v>35444</v>
      </c>
      <c r="AK979" s="4"/>
      <c r="AM979" s="6">
        <f t="shared" si="163"/>
        <v>67835</v>
      </c>
      <c r="AN979" s="4">
        <f t="shared" si="162"/>
        <v>9</v>
      </c>
    </row>
    <row r="980" spans="1:40" x14ac:dyDescent="0.2">
      <c r="A980" s="12" t="str">
        <f t="shared" si="165"/>
        <v>2015-16SEPTEMBERRYA</v>
      </c>
      <c r="B980" s="12">
        <f>VLOOKUP(G980,'Selection Sheet'!$C$17:$E$33, 3, 0)</f>
        <v>3</v>
      </c>
      <c r="C980" s="12" t="s">
        <v>237</v>
      </c>
      <c r="D980" s="12" t="s">
        <v>128</v>
      </c>
      <c r="E980" s="12" t="s">
        <v>138</v>
      </c>
      <c r="F980" s="12" t="s">
        <v>25</v>
      </c>
      <c r="G980" s="12" t="s">
        <v>52</v>
      </c>
      <c r="H980" s="12" t="s">
        <v>51</v>
      </c>
      <c r="I980" s="168" t="s">
        <v>106</v>
      </c>
      <c r="J980" s="168" t="s">
        <v>106</v>
      </c>
      <c r="K980" s="168">
        <v>1503</v>
      </c>
      <c r="L980" s="168">
        <v>1913</v>
      </c>
      <c r="M980" s="4">
        <v>12.3</v>
      </c>
      <c r="N980" s="4">
        <v>22962</v>
      </c>
      <c r="O980" s="4">
        <v>30589</v>
      </c>
      <c r="P980" s="4">
        <v>31500</v>
      </c>
      <c r="Q980" s="4">
        <v>32502</v>
      </c>
      <c r="R980" s="4">
        <v>748</v>
      </c>
      <c r="S980" s="4">
        <v>96024</v>
      </c>
      <c r="T980" s="4">
        <v>468</v>
      </c>
      <c r="U980" s="4">
        <v>3115</v>
      </c>
      <c r="V980" s="4">
        <v>1381</v>
      </c>
      <c r="W980" s="4">
        <v>21339</v>
      </c>
      <c r="X980" s="4">
        <v>0</v>
      </c>
      <c r="Y980" s="4">
        <v>96024</v>
      </c>
      <c r="Z980" s="4">
        <v>1</v>
      </c>
      <c r="AA980" s="4">
        <v>5</v>
      </c>
      <c r="AB980" s="4">
        <v>41</v>
      </c>
      <c r="AC980" s="4">
        <v>6.08</v>
      </c>
      <c r="AD980" s="4">
        <v>16.37</v>
      </c>
      <c r="AE980" s="4">
        <v>24.7</v>
      </c>
      <c r="AF980" s="4">
        <v>3115</v>
      </c>
      <c r="AG980" s="4">
        <v>61219</v>
      </c>
      <c r="AH980" s="4">
        <v>24753</v>
      </c>
      <c r="AI980" s="4">
        <v>66361</v>
      </c>
      <c r="AJ980" s="4">
        <v>45630</v>
      </c>
      <c r="AK980" s="4"/>
      <c r="AM980" s="6">
        <f t="shared" si="163"/>
        <v>0</v>
      </c>
      <c r="AN980" s="4">
        <f t="shared" si="162"/>
        <v>9</v>
      </c>
    </row>
    <row r="981" spans="1:40" x14ac:dyDescent="0.2">
      <c r="A981" s="12" t="str">
        <f t="shared" si="165"/>
        <v>2015-16SEPTEMBERRYC</v>
      </c>
      <c r="B981" s="12">
        <f>VLOOKUP(G981,'Selection Sheet'!$C$17:$E$33, 3, 0)</f>
        <v>3</v>
      </c>
      <c r="C981" s="12" t="s">
        <v>237</v>
      </c>
      <c r="D981" s="12" t="s">
        <v>128</v>
      </c>
      <c r="E981" s="12" t="s">
        <v>138</v>
      </c>
      <c r="F981" s="12" t="s">
        <v>25</v>
      </c>
      <c r="G981" s="12" t="s">
        <v>27</v>
      </c>
      <c r="H981" s="12" t="s">
        <v>26</v>
      </c>
      <c r="I981" s="168" t="s">
        <v>106</v>
      </c>
      <c r="J981" s="168" t="s">
        <v>106</v>
      </c>
      <c r="K981" s="168">
        <v>980</v>
      </c>
      <c r="L981" s="168">
        <v>1386</v>
      </c>
      <c r="M981" s="4">
        <v>16.27</v>
      </c>
      <c r="N981" s="4">
        <v>14602</v>
      </c>
      <c r="O981" s="4">
        <v>24937</v>
      </c>
      <c r="P981" s="4">
        <v>23258</v>
      </c>
      <c r="Q981" s="4">
        <v>26170</v>
      </c>
      <c r="R981" s="4">
        <v>410</v>
      </c>
      <c r="S981" s="4">
        <v>76520</v>
      </c>
      <c r="T981" s="4">
        <v>237</v>
      </c>
      <c r="U981" s="4">
        <v>2555</v>
      </c>
      <c r="V981" s="4">
        <v>1053</v>
      </c>
      <c r="W981" s="4">
        <v>18025</v>
      </c>
      <c r="X981" s="4">
        <v>228</v>
      </c>
      <c r="Y981" s="4">
        <v>76520</v>
      </c>
      <c r="Z981" s="4">
        <v>1</v>
      </c>
      <c r="AA981" s="4">
        <v>6</v>
      </c>
      <c r="AB981" s="4">
        <v>53</v>
      </c>
      <c r="AC981" s="4">
        <v>8.1</v>
      </c>
      <c r="AD981" s="4">
        <v>24.22</v>
      </c>
      <c r="AE981" s="4">
        <v>36.619999999999997</v>
      </c>
      <c r="AF981" s="4">
        <v>2555</v>
      </c>
      <c r="AG981" s="4">
        <v>46937</v>
      </c>
      <c r="AH981" s="4">
        <v>22460</v>
      </c>
      <c r="AI981" s="4">
        <v>55377</v>
      </c>
      <c r="AJ981" s="4">
        <v>39766</v>
      </c>
      <c r="AK981" s="4"/>
      <c r="AM981" s="6">
        <f t="shared" si="163"/>
        <v>76520</v>
      </c>
      <c r="AN981" s="4">
        <f t="shared" si="162"/>
        <v>9</v>
      </c>
    </row>
    <row r="982" spans="1:40" x14ac:dyDescent="0.2">
      <c r="A982" s="12" t="str">
        <f t="shared" si="165"/>
        <v>2015-16SEPTEMBERRYD</v>
      </c>
      <c r="B982" s="12">
        <f>VLOOKUP(G982,'Selection Sheet'!$C$17:$E$33, 3, 0)</f>
        <v>2</v>
      </c>
      <c r="C982" s="12" t="s">
        <v>237</v>
      </c>
      <c r="D982" s="12" t="s">
        <v>128</v>
      </c>
      <c r="E982" s="12" t="s">
        <v>135</v>
      </c>
      <c r="F982" s="12" t="s">
        <v>36</v>
      </c>
      <c r="G982" s="12" t="s">
        <v>48</v>
      </c>
      <c r="H982" s="12" t="s">
        <v>47</v>
      </c>
      <c r="I982" s="168" t="s">
        <v>106</v>
      </c>
      <c r="J982" s="168" t="s">
        <v>106</v>
      </c>
      <c r="K982" s="168">
        <v>818</v>
      </c>
      <c r="L982" s="168">
        <v>1125</v>
      </c>
      <c r="M982" s="4">
        <v>14.67</v>
      </c>
      <c r="N982" s="4">
        <v>14880</v>
      </c>
      <c r="O982" s="4">
        <v>21166</v>
      </c>
      <c r="P982" s="4">
        <v>21122</v>
      </c>
      <c r="Q982" s="4">
        <v>22291</v>
      </c>
      <c r="R982" s="4">
        <v>560</v>
      </c>
      <c r="S982" s="4">
        <v>52311</v>
      </c>
      <c r="T982" s="4">
        <v>545</v>
      </c>
      <c r="U982" s="4">
        <v>6461</v>
      </c>
      <c r="V982" s="4">
        <v>912</v>
      </c>
      <c r="W982" s="4">
        <v>20747</v>
      </c>
      <c r="X982" s="4">
        <v>0</v>
      </c>
      <c r="Y982" s="4">
        <v>52311</v>
      </c>
      <c r="Z982" s="4">
        <v>3</v>
      </c>
      <c r="AA982" s="4">
        <v>37</v>
      </c>
      <c r="AB982" s="4">
        <v>84</v>
      </c>
      <c r="AC982" s="4">
        <v>6.18</v>
      </c>
      <c r="AD982" s="4">
        <v>19.93</v>
      </c>
      <c r="AE982" s="4">
        <v>29.57</v>
      </c>
      <c r="AF982" s="4">
        <v>6461</v>
      </c>
      <c r="AG982" s="4">
        <v>59697</v>
      </c>
      <c r="AH982" s="4">
        <v>23548</v>
      </c>
      <c r="AI982" s="4">
        <v>53236</v>
      </c>
      <c r="AJ982" s="4">
        <v>30984</v>
      </c>
      <c r="AK982" s="4"/>
      <c r="AM982" s="6">
        <f t="shared" si="163"/>
        <v>0</v>
      </c>
      <c r="AN982" s="4">
        <f t="shared" si="162"/>
        <v>9</v>
      </c>
    </row>
    <row r="983" spans="1:40" x14ac:dyDescent="0.2">
      <c r="A983" s="12" t="str">
        <f t="shared" si="165"/>
        <v>2015-16SEPTEMBERRYE</v>
      </c>
      <c r="B983" s="12">
        <f>VLOOKUP(G983,'Selection Sheet'!$C$17:$E$33, 3, 0)</f>
        <v>2</v>
      </c>
      <c r="C983" s="12" t="s">
        <v>237</v>
      </c>
      <c r="D983" s="12" t="s">
        <v>128</v>
      </c>
      <c r="E983" s="12" t="s">
        <v>135</v>
      </c>
      <c r="F983" s="12" t="s">
        <v>36</v>
      </c>
      <c r="G983" s="12" t="s">
        <v>46</v>
      </c>
      <c r="H983" s="12" t="s">
        <v>45</v>
      </c>
      <c r="I983" s="168" t="s">
        <v>106</v>
      </c>
      <c r="J983" s="168" t="s">
        <v>106</v>
      </c>
      <c r="K983" s="168">
        <v>651</v>
      </c>
      <c r="L983" s="168">
        <v>947</v>
      </c>
      <c r="M983" s="4">
        <v>14.5</v>
      </c>
      <c r="N983" s="4">
        <v>9891</v>
      </c>
      <c r="O983" s="4">
        <v>13955</v>
      </c>
      <c r="P983" s="4">
        <v>13934</v>
      </c>
      <c r="Q983" s="4">
        <v>14876</v>
      </c>
      <c r="R983" s="4">
        <v>168</v>
      </c>
      <c r="S983" s="4">
        <v>46020</v>
      </c>
      <c r="T983" s="4">
        <v>386</v>
      </c>
      <c r="U983" s="4">
        <v>4143</v>
      </c>
      <c r="V983" s="4">
        <v>768</v>
      </c>
      <c r="W983" s="4">
        <v>14578</v>
      </c>
      <c r="X983" s="4">
        <v>1085</v>
      </c>
      <c r="Y983" s="4">
        <v>46020</v>
      </c>
      <c r="Z983" s="4">
        <v>3</v>
      </c>
      <c r="AA983" s="4">
        <v>5</v>
      </c>
      <c r="AB983" s="4">
        <v>62</v>
      </c>
      <c r="AC983" s="4">
        <v>6.37</v>
      </c>
      <c r="AD983" s="4">
        <v>20.83</v>
      </c>
      <c r="AE983" s="4">
        <v>35.270000000000003</v>
      </c>
      <c r="AF983" s="4">
        <v>4143</v>
      </c>
      <c r="AG983" s="4">
        <v>39621</v>
      </c>
      <c r="AH983" s="4">
        <v>14962</v>
      </c>
      <c r="AI983" s="4">
        <v>35568</v>
      </c>
      <c r="AJ983" s="4">
        <v>20836</v>
      </c>
      <c r="AK983" s="4"/>
      <c r="AM983" s="6">
        <f t="shared" si="163"/>
        <v>46020</v>
      </c>
      <c r="AN983" s="4">
        <f t="shared" si="162"/>
        <v>9</v>
      </c>
    </row>
    <row r="984" spans="1:40" x14ac:dyDescent="0.2">
      <c r="A984" s="12" t="str">
        <f t="shared" si="165"/>
        <v>2015-16SEPTEMBERRYF</v>
      </c>
      <c r="B984" s="12">
        <f>VLOOKUP(G984,'Selection Sheet'!$C$17:$E$33, 3, 0)</f>
        <v>2</v>
      </c>
      <c r="C984" s="12" t="s">
        <v>237</v>
      </c>
      <c r="D984" s="12" t="s">
        <v>128</v>
      </c>
      <c r="E984" s="12" t="s">
        <v>135</v>
      </c>
      <c r="F984" s="12" t="s">
        <v>36</v>
      </c>
      <c r="G984" s="12" t="s">
        <v>50</v>
      </c>
      <c r="H984" s="12" t="s">
        <v>49</v>
      </c>
      <c r="I984" s="168" t="s">
        <v>106</v>
      </c>
      <c r="J984" s="168" t="s">
        <v>106</v>
      </c>
      <c r="K984" s="168">
        <v>1001</v>
      </c>
      <c r="L984" s="168">
        <v>1334</v>
      </c>
      <c r="M984" s="4">
        <v>13.6</v>
      </c>
      <c r="N984" s="4">
        <v>16578</v>
      </c>
      <c r="O984" s="4">
        <v>24339</v>
      </c>
      <c r="P984" s="4">
        <v>23398</v>
      </c>
      <c r="Q984" s="4">
        <v>25579</v>
      </c>
      <c r="R984" s="4">
        <v>297</v>
      </c>
      <c r="S984" s="4">
        <v>74146</v>
      </c>
      <c r="T984" s="4">
        <v>660</v>
      </c>
      <c r="U984" s="4">
        <v>4927</v>
      </c>
      <c r="V984" s="4">
        <v>1320</v>
      </c>
      <c r="W984" s="4">
        <v>22419</v>
      </c>
      <c r="X984" s="4">
        <v>0</v>
      </c>
      <c r="Y984" s="4">
        <v>74146</v>
      </c>
      <c r="Z984" s="4">
        <v>2</v>
      </c>
      <c r="AA984" s="4">
        <v>11</v>
      </c>
      <c r="AB984" s="4">
        <v>50</v>
      </c>
      <c r="AC984" s="4">
        <v>7</v>
      </c>
      <c r="AD984" s="4">
        <v>23.4</v>
      </c>
      <c r="AE984" s="4">
        <v>36.6</v>
      </c>
      <c r="AF984" s="4">
        <v>4927</v>
      </c>
      <c r="AG984" s="4">
        <v>47929</v>
      </c>
      <c r="AH984" s="4">
        <v>22859</v>
      </c>
      <c r="AI984" s="4">
        <v>43677</v>
      </c>
      <c r="AJ984" s="4">
        <v>31263</v>
      </c>
      <c r="AK984" s="4"/>
      <c r="AM984" s="6">
        <f t="shared" si="163"/>
        <v>0</v>
      </c>
      <c r="AN984" s="4">
        <f t="shared" si="162"/>
        <v>9</v>
      </c>
    </row>
    <row r="985" spans="1:40" x14ac:dyDescent="0.2">
      <c r="A985" s="12" t="str">
        <f t="shared" ref="A985:A995" si="166">C985&amp;D985&amp;G985</f>
        <v>2015-16MARCHR1F</v>
      </c>
      <c r="B985" s="12">
        <f>VLOOKUP(G985,'Selection Sheet'!$C$17:$E$33, 3, 0)</f>
        <v>2</v>
      </c>
      <c r="C985" s="12" t="s">
        <v>237</v>
      </c>
      <c r="D985" s="12" t="s">
        <v>134</v>
      </c>
      <c r="E985" s="12" t="s">
        <v>135</v>
      </c>
      <c r="F985" s="12" t="s">
        <v>36</v>
      </c>
      <c r="G985" s="12" t="s">
        <v>35</v>
      </c>
      <c r="H985" s="12" t="s">
        <v>34</v>
      </c>
      <c r="I985" s="168" t="s">
        <v>106</v>
      </c>
      <c r="J985" s="168" t="s">
        <v>106</v>
      </c>
      <c r="K985" s="4">
        <v>17</v>
      </c>
      <c r="L985" s="4">
        <v>29</v>
      </c>
      <c r="M985" s="4">
        <v>12.5</v>
      </c>
      <c r="N985" s="4">
        <v>419</v>
      </c>
      <c r="O985" s="4">
        <v>594</v>
      </c>
      <c r="P985" s="4">
        <v>592</v>
      </c>
      <c r="Q985" s="4">
        <v>623</v>
      </c>
      <c r="R985" s="4">
        <v>36</v>
      </c>
      <c r="S985" s="4">
        <v>2127</v>
      </c>
      <c r="T985" s="4">
        <v>8</v>
      </c>
      <c r="U985" s="4">
        <v>191</v>
      </c>
      <c r="V985" s="4">
        <v>12</v>
      </c>
      <c r="W985" s="4">
        <v>494</v>
      </c>
      <c r="X985" s="4">
        <v>35</v>
      </c>
      <c r="Y985" s="4">
        <v>2127</v>
      </c>
      <c r="Z985" s="4">
        <v>1</v>
      </c>
      <c r="AA985" s="4">
        <v>1</v>
      </c>
      <c r="AB985" s="4">
        <v>10</v>
      </c>
      <c r="AC985" s="4">
        <v>5.24</v>
      </c>
      <c r="AD985" s="4">
        <v>16.48</v>
      </c>
      <c r="AE985" s="4">
        <v>22.22</v>
      </c>
      <c r="AF985" s="4">
        <v>191</v>
      </c>
      <c r="AG985" s="4">
        <v>1889</v>
      </c>
      <c r="AH985" s="4">
        <v>980</v>
      </c>
      <c r="AI985" s="4">
        <v>1698</v>
      </c>
      <c r="AJ985" s="4">
        <v>1250</v>
      </c>
      <c r="AM985" s="6">
        <f t="shared" si="163"/>
        <v>2127</v>
      </c>
      <c r="AN985" s="4">
        <f t="shared" ref="AN985:AN995" si="167">MONTH(1&amp;D985)</f>
        <v>3</v>
      </c>
    </row>
    <row r="986" spans="1:40" x14ac:dyDescent="0.2">
      <c r="A986" s="12" t="str">
        <f t="shared" si="166"/>
        <v>2015-16MARCHRRU</v>
      </c>
      <c r="B986" s="12">
        <f>VLOOKUP(G986,'Selection Sheet'!$C$17:$E$33, 3, 0)</f>
        <v>4</v>
      </c>
      <c r="C986" s="12" t="s">
        <v>237</v>
      </c>
      <c r="D986" s="12" t="s">
        <v>134</v>
      </c>
      <c r="E986" s="12" t="s">
        <v>136</v>
      </c>
      <c r="F986" s="12" t="s">
        <v>39</v>
      </c>
      <c r="G986" s="12" t="s">
        <v>38</v>
      </c>
      <c r="H986" s="12" t="s">
        <v>37</v>
      </c>
      <c r="I986" s="168" t="s">
        <v>106</v>
      </c>
      <c r="J986" s="168" t="s">
        <v>106</v>
      </c>
      <c r="K986" s="4">
        <v>920</v>
      </c>
      <c r="L986" s="4">
        <v>1403</v>
      </c>
      <c r="M986" s="4">
        <v>14.2</v>
      </c>
      <c r="N986" s="4">
        <v>26447</v>
      </c>
      <c r="O986" s="4">
        <v>45648</v>
      </c>
      <c r="P986" s="4">
        <v>42504</v>
      </c>
      <c r="Q986" s="4">
        <v>46680</v>
      </c>
      <c r="R986" s="4">
        <v>469</v>
      </c>
      <c r="S986" s="4">
        <v>137518</v>
      </c>
      <c r="T986" s="4">
        <v>404</v>
      </c>
      <c r="U986" s="4">
        <v>12947</v>
      </c>
      <c r="V986" s="4">
        <v>1594</v>
      </c>
      <c r="W986" s="4">
        <v>18166</v>
      </c>
      <c r="X986" s="4">
        <v>836</v>
      </c>
      <c r="Y986" s="4">
        <v>137518</v>
      </c>
      <c r="Z986" s="4">
        <v>0</v>
      </c>
      <c r="AA986" s="4">
        <v>4</v>
      </c>
      <c r="AB986" s="4">
        <v>60</v>
      </c>
      <c r="AC986" s="4">
        <v>7.4</v>
      </c>
      <c r="AD986" s="4">
        <v>21.9</v>
      </c>
      <c r="AE986" s="4">
        <v>42.7</v>
      </c>
      <c r="AF986" s="4">
        <v>12947</v>
      </c>
      <c r="AG986" s="4">
        <v>106563</v>
      </c>
      <c r="AH986" s="4">
        <v>33187</v>
      </c>
      <c r="AI986" s="4">
        <v>93616</v>
      </c>
      <c r="AJ986" s="4">
        <v>68315</v>
      </c>
      <c r="AM986" s="6">
        <f t="shared" si="163"/>
        <v>137518</v>
      </c>
      <c r="AN986" s="4">
        <f t="shared" si="167"/>
        <v>3</v>
      </c>
    </row>
    <row r="987" spans="1:40" x14ac:dyDescent="0.2">
      <c r="A987" s="12" t="str">
        <f t="shared" si="166"/>
        <v>2015-16MARCHRX6</v>
      </c>
      <c r="B987" s="12">
        <f>VLOOKUP(G987,'Selection Sheet'!$C$17:$E$33, 3, 0)</f>
        <v>1</v>
      </c>
      <c r="C987" s="12" t="s">
        <v>237</v>
      </c>
      <c r="D987" s="12" t="s">
        <v>134</v>
      </c>
      <c r="E987" s="12" t="s">
        <v>137</v>
      </c>
      <c r="F987" s="12" t="s">
        <v>42</v>
      </c>
      <c r="G987" s="12" t="s">
        <v>41</v>
      </c>
      <c r="H987" s="12" t="s">
        <v>40</v>
      </c>
      <c r="I987" s="168" t="s">
        <v>106</v>
      </c>
      <c r="J987" s="168" t="s">
        <v>106</v>
      </c>
      <c r="K987" s="4">
        <v>680</v>
      </c>
      <c r="L987" s="4">
        <v>1105</v>
      </c>
      <c r="M987" s="4">
        <v>16.079999999999998</v>
      </c>
      <c r="N987" s="4">
        <v>10593</v>
      </c>
      <c r="O987" s="4">
        <v>16970</v>
      </c>
      <c r="P987" s="4">
        <v>15773</v>
      </c>
      <c r="Q987" s="4">
        <v>17714</v>
      </c>
      <c r="R987" s="4">
        <v>233</v>
      </c>
      <c r="S987" s="4">
        <v>44194</v>
      </c>
      <c r="T987" s="4">
        <v>277</v>
      </c>
      <c r="U987" s="4">
        <v>1951</v>
      </c>
      <c r="V987" s="4">
        <v>253</v>
      </c>
      <c r="W987" s="4">
        <v>5051</v>
      </c>
      <c r="X987" s="4">
        <v>83</v>
      </c>
      <c r="Y987" s="4">
        <v>44194</v>
      </c>
      <c r="Z987" s="4">
        <v>1</v>
      </c>
      <c r="AA987" s="4">
        <v>41</v>
      </c>
      <c r="AB987" s="4">
        <v>70</v>
      </c>
      <c r="AC987" s="4">
        <v>7.8</v>
      </c>
      <c r="AD987" s="4">
        <v>27.62</v>
      </c>
      <c r="AE987" s="4">
        <v>46.07</v>
      </c>
      <c r="AF987" s="4">
        <v>1951</v>
      </c>
      <c r="AG987" s="4">
        <v>19749</v>
      </c>
      <c r="AH987" s="4">
        <v>8395</v>
      </c>
      <c r="AI987" s="4">
        <v>25461</v>
      </c>
      <c r="AJ987" s="4">
        <v>21093</v>
      </c>
      <c r="AM987" s="6">
        <f t="shared" si="163"/>
        <v>44194</v>
      </c>
      <c r="AN987" s="4">
        <f t="shared" si="167"/>
        <v>3</v>
      </c>
    </row>
    <row r="988" spans="1:40" x14ac:dyDescent="0.2">
      <c r="A988" s="12" t="str">
        <f t="shared" si="166"/>
        <v>2015-16MARCHRX7</v>
      </c>
      <c r="B988" s="12">
        <f>VLOOKUP(G988,'Selection Sheet'!$C$17:$E$33, 3, 0)</f>
        <v>1</v>
      </c>
      <c r="C988" s="12" t="s">
        <v>237</v>
      </c>
      <c r="D988" s="12" t="s">
        <v>134</v>
      </c>
      <c r="E988" s="12" t="s">
        <v>137</v>
      </c>
      <c r="F988" s="12" t="s">
        <v>42</v>
      </c>
      <c r="G988" s="12" t="s">
        <v>44</v>
      </c>
      <c r="H988" s="12" t="s">
        <v>43</v>
      </c>
      <c r="I988" s="168" t="s">
        <v>106</v>
      </c>
      <c r="J988" s="168" t="s">
        <v>106</v>
      </c>
      <c r="K988" s="4">
        <v>1746</v>
      </c>
      <c r="L988" s="4">
        <v>2593</v>
      </c>
      <c r="M988" s="4">
        <v>15.6</v>
      </c>
      <c r="N988" s="4">
        <v>24841</v>
      </c>
      <c r="O988" s="4">
        <v>42191</v>
      </c>
      <c r="P988" s="4">
        <v>38722</v>
      </c>
      <c r="Q988" s="4">
        <v>44683</v>
      </c>
      <c r="R988" s="4">
        <v>2841</v>
      </c>
      <c r="S988" s="4">
        <v>125165</v>
      </c>
      <c r="T988" s="4">
        <v>275</v>
      </c>
      <c r="U988" s="4">
        <v>5731</v>
      </c>
      <c r="V988" s="4">
        <v>560</v>
      </c>
      <c r="W988" s="4">
        <v>17667</v>
      </c>
      <c r="X988" s="4">
        <v>1127</v>
      </c>
      <c r="Y988" s="4">
        <v>125165</v>
      </c>
      <c r="Z988" s="4">
        <v>1</v>
      </c>
      <c r="AA988" s="4">
        <v>32</v>
      </c>
      <c r="AB988" s="4">
        <v>73</v>
      </c>
      <c r="AC988" s="4">
        <v>8</v>
      </c>
      <c r="AD988" s="4">
        <v>31.02</v>
      </c>
      <c r="AE988" s="4">
        <v>58.85</v>
      </c>
      <c r="AF988" s="4">
        <v>5731</v>
      </c>
      <c r="AG988" s="4">
        <v>71801</v>
      </c>
      <c r="AH988" s="4">
        <v>24413</v>
      </c>
      <c r="AI988" s="4">
        <v>77148</v>
      </c>
      <c r="AJ988" s="4">
        <v>60942</v>
      </c>
      <c r="AM988" s="6">
        <f t="shared" si="163"/>
        <v>125165</v>
      </c>
      <c r="AN988" s="4">
        <f t="shared" si="167"/>
        <v>3</v>
      </c>
    </row>
    <row r="989" spans="1:40" x14ac:dyDescent="0.2">
      <c r="A989" s="12" t="str">
        <f t="shared" si="166"/>
        <v>2015-16MARCHRX8</v>
      </c>
      <c r="B989" s="12">
        <f>VLOOKUP(G989,'Selection Sheet'!$C$17:$E$33, 3, 0)</f>
        <v>1</v>
      </c>
      <c r="C989" s="12" t="s">
        <v>237</v>
      </c>
      <c r="D989" s="12" t="s">
        <v>134</v>
      </c>
      <c r="E989" s="12" t="s">
        <v>137</v>
      </c>
      <c r="F989" s="12" t="s">
        <v>42</v>
      </c>
      <c r="G989" s="12" t="s">
        <v>54</v>
      </c>
      <c r="H989" s="12" t="s">
        <v>53</v>
      </c>
      <c r="I989" s="168" t="s">
        <v>106</v>
      </c>
      <c r="J989" s="168" t="s">
        <v>106</v>
      </c>
      <c r="K989" s="4">
        <v>1283</v>
      </c>
      <c r="L989" s="4">
        <v>1873</v>
      </c>
      <c r="M989" s="4">
        <v>14.34</v>
      </c>
      <c r="N989" s="4">
        <v>19384</v>
      </c>
      <c r="O989" s="4">
        <v>27890</v>
      </c>
      <c r="P989" s="4">
        <v>27750</v>
      </c>
      <c r="Q989" s="4">
        <v>29622</v>
      </c>
      <c r="R989" s="4">
        <v>843</v>
      </c>
      <c r="S989" s="4">
        <v>76438</v>
      </c>
      <c r="T989" s="4">
        <v>203</v>
      </c>
      <c r="U989" s="4">
        <v>3682</v>
      </c>
      <c r="V989" s="4">
        <v>368</v>
      </c>
      <c r="W989" s="4">
        <v>11674</v>
      </c>
      <c r="X989" s="4">
        <v>1754</v>
      </c>
      <c r="Y989" s="4">
        <v>76438</v>
      </c>
      <c r="Z989" s="4">
        <v>1</v>
      </c>
      <c r="AA989" s="4">
        <v>30</v>
      </c>
      <c r="AB989" s="4">
        <v>82</v>
      </c>
      <c r="AC989" s="4">
        <v>5.92</v>
      </c>
      <c r="AD989" s="4">
        <v>15.49</v>
      </c>
      <c r="AE989" s="4">
        <v>23.4</v>
      </c>
      <c r="AF989" s="4">
        <v>3682</v>
      </c>
      <c r="AG989" s="4">
        <v>40523</v>
      </c>
      <c r="AH989" s="4">
        <v>13542</v>
      </c>
      <c r="AI989" s="4">
        <v>46037</v>
      </c>
      <c r="AJ989" s="4">
        <v>41016</v>
      </c>
      <c r="AM989" s="6">
        <f t="shared" si="163"/>
        <v>76438</v>
      </c>
      <c r="AN989" s="4">
        <f t="shared" si="167"/>
        <v>3</v>
      </c>
    </row>
    <row r="990" spans="1:40" x14ac:dyDescent="0.2">
      <c r="A990" s="12" t="str">
        <f t="shared" si="166"/>
        <v>2015-16MARCHRX9</v>
      </c>
      <c r="B990" s="12">
        <f>VLOOKUP(G990,'Selection Sheet'!$C$17:$E$33, 3, 0)</f>
        <v>3</v>
      </c>
      <c r="C990" s="12" t="s">
        <v>237</v>
      </c>
      <c r="D990" s="12" t="s">
        <v>134</v>
      </c>
      <c r="E990" s="12" t="s">
        <v>138</v>
      </c>
      <c r="F990" s="12" t="s">
        <v>25</v>
      </c>
      <c r="G990" s="12" t="s">
        <v>24</v>
      </c>
      <c r="H990" s="12" t="s">
        <v>23</v>
      </c>
      <c r="I990" s="168" t="s">
        <v>106</v>
      </c>
      <c r="J990" s="168" t="s">
        <v>106</v>
      </c>
      <c r="K990" s="4">
        <v>832</v>
      </c>
      <c r="L990" s="4">
        <v>1298</v>
      </c>
      <c r="M990" s="4">
        <v>15.983333330000001</v>
      </c>
      <c r="N990" s="4">
        <v>13643</v>
      </c>
      <c r="O990" s="4">
        <v>29005</v>
      </c>
      <c r="P990" s="4">
        <v>23998</v>
      </c>
      <c r="Q990" s="4">
        <v>30240</v>
      </c>
      <c r="R990" s="4">
        <v>474</v>
      </c>
      <c r="S990" s="4">
        <v>76362</v>
      </c>
      <c r="T990" s="4">
        <v>181</v>
      </c>
      <c r="U990" s="4">
        <v>10041</v>
      </c>
      <c r="V990" s="4">
        <v>771</v>
      </c>
      <c r="W990" s="4">
        <v>15571</v>
      </c>
      <c r="X990" s="4">
        <v>120</v>
      </c>
      <c r="Y990" s="4">
        <v>76362</v>
      </c>
      <c r="Z990" s="4">
        <v>2</v>
      </c>
      <c r="AA990" s="4">
        <v>22</v>
      </c>
      <c r="AB990" s="4">
        <v>66</v>
      </c>
      <c r="AC990" s="4">
        <v>13.93</v>
      </c>
      <c r="AD990" s="4">
        <v>28.8</v>
      </c>
      <c r="AE990" s="4">
        <v>49.3</v>
      </c>
      <c r="AF990" s="4">
        <v>10041</v>
      </c>
      <c r="AG990" s="4">
        <v>63421</v>
      </c>
      <c r="AH990" s="4">
        <v>17948</v>
      </c>
      <c r="AI990" s="4">
        <v>53380</v>
      </c>
      <c r="AJ990" s="4">
        <v>38792</v>
      </c>
      <c r="AM990" s="6">
        <f t="shared" si="163"/>
        <v>76362</v>
      </c>
      <c r="AN990" s="4">
        <f t="shared" si="167"/>
        <v>3</v>
      </c>
    </row>
    <row r="991" spans="1:40" x14ac:dyDescent="0.2">
      <c r="A991" s="12" t="str">
        <f t="shared" si="166"/>
        <v>2015-16MARCHRYA</v>
      </c>
      <c r="B991" s="12">
        <f>VLOOKUP(G991,'Selection Sheet'!$C$17:$E$33, 3, 0)</f>
        <v>3</v>
      </c>
      <c r="C991" s="12" t="s">
        <v>237</v>
      </c>
      <c r="D991" s="12" t="s">
        <v>134</v>
      </c>
      <c r="E991" s="12" t="s">
        <v>138</v>
      </c>
      <c r="F991" s="12" t="s">
        <v>25</v>
      </c>
      <c r="G991" s="12" t="s">
        <v>52</v>
      </c>
      <c r="H991" s="12" t="s">
        <v>51</v>
      </c>
      <c r="I991" s="168" t="s">
        <v>106</v>
      </c>
      <c r="J991" s="168" t="s">
        <v>106</v>
      </c>
      <c r="K991" s="4">
        <v>1621</v>
      </c>
      <c r="L991" s="4">
        <v>2131</v>
      </c>
      <c r="M991" s="4">
        <v>12.55</v>
      </c>
      <c r="N991" s="4">
        <v>25132</v>
      </c>
      <c r="O991" s="4">
        <v>35242</v>
      </c>
      <c r="P991" s="4">
        <v>36013</v>
      </c>
      <c r="Q991" s="4">
        <v>37373</v>
      </c>
      <c r="R991" s="4">
        <v>877</v>
      </c>
      <c r="S991" s="4">
        <v>110166</v>
      </c>
      <c r="T991" s="4">
        <v>559</v>
      </c>
      <c r="U991" s="4">
        <v>3902</v>
      </c>
      <c r="V991" s="4">
        <v>1665</v>
      </c>
      <c r="W991" s="4">
        <v>23500</v>
      </c>
      <c r="X991" s="4">
        <v>0</v>
      </c>
      <c r="Y991" s="4">
        <v>110166</v>
      </c>
      <c r="Z991" s="4">
        <v>1</v>
      </c>
      <c r="AA991" s="4">
        <v>8</v>
      </c>
      <c r="AB991" s="4">
        <v>44</v>
      </c>
      <c r="AC991" s="4">
        <v>6.32</v>
      </c>
      <c r="AD991" s="4">
        <v>17.13</v>
      </c>
      <c r="AE991" s="4">
        <v>26</v>
      </c>
      <c r="AF991" s="4">
        <v>3902</v>
      </c>
      <c r="AG991" s="4">
        <v>68195</v>
      </c>
      <c r="AH991" s="4">
        <v>28482</v>
      </c>
      <c r="AI991" s="4">
        <v>75802</v>
      </c>
      <c r="AJ991" s="4">
        <v>51347</v>
      </c>
      <c r="AM991" s="6">
        <f t="shared" si="163"/>
        <v>0</v>
      </c>
      <c r="AN991" s="4">
        <f t="shared" si="167"/>
        <v>3</v>
      </c>
    </row>
    <row r="992" spans="1:40" x14ac:dyDescent="0.2">
      <c r="A992" s="12" t="str">
        <f t="shared" si="166"/>
        <v>2015-16MARCHRYC</v>
      </c>
      <c r="B992" s="12">
        <f>VLOOKUP(G992,'Selection Sheet'!$C$17:$E$33, 3, 0)</f>
        <v>3</v>
      </c>
      <c r="C992" s="12" t="s">
        <v>237</v>
      </c>
      <c r="D992" s="12" t="s">
        <v>134</v>
      </c>
      <c r="E992" s="12" t="s">
        <v>138</v>
      </c>
      <c r="F992" s="12" t="s">
        <v>25</v>
      </c>
      <c r="G992" s="12" t="s">
        <v>27</v>
      </c>
      <c r="H992" s="12" t="s">
        <v>26</v>
      </c>
      <c r="I992" s="168" t="s">
        <v>106</v>
      </c>
      <c r="J992" s="168" t="s">
        <v>106</v>
      </c>
      <c r="K992" s="4">
        <v>785</v>
      </c>
      <c r="L992" s="4">
        <v>1425</v>
      </c>
      <c r="M992" s="4">
        <v>19.23</v>
      </c>
      <c r="N992" s="4">
        <v>15537</v>
      </c>
      <c r="O992" s="4">
        <v>31862</v>
      </c>
      <c r="P992" s="4">
        <v>27356</v>
      </c>
      <c r="Q992" s="4">
        <v>33121</v>
      </c>
      <c r="R992" s="4">
        <v>628</v>
      </c>
      <c r="S992" s="4">
        <v>88868</v>
      </c>
      <c r="T992" s="4">
        <v>249</v>
      </c>
      <c r="U992" s="4">
        <v>3101</v>
      </c>
      <c r="V992" s="4">
        <v>1190</v>
      </c>
      <c r="W992" s="4">
        <v>20277</v>
      </c>
      <c r="X992" s="4">
        <v>234</v>
      </c>
      <c r="Y992" s="4">
        <v>88868</v>
      </c>
      <c r="Z992" s="4">
        <v>1</v>
      </c>
      <c r="AA992" s="4">
        <v>11</v>
      </c>
      <c r="AB992" s="4">
        <v>63</v>
      </c>
      <c r="AC992" s="4">
        <v>9.65</v>
      </c>
      <c r="AD992" s="4">
        <v>28.88</v>
      </c>
      <c r="AE992" s="4">
        <v>43.23</v>
      </c>
      <c r="AF992" s="4">
        <v>3101</v>
      </c>
      <c r="AG992" s="4">
        <v>52005</v>
      </c>
      <c r="AH992" s="4">
        <v>26102</v>
      </c>
      <c r="AI992" s="4">
        <v>61790</v>
      </c>
      <c r="AJ992" s="4">
        <v>44061</v>
      </c>
      <c r="AM992" s="6">
        <f t="shared" si="163"/>
        <v>88868</v>
      </c>
      <c r="AN992" s="4">
        <f t="shared" si="167"/>
        <v>3</v>
      </c>
    </row>
    <row r="993" spans="1:40" x14ac:dyDescent="0.2">
      <c r="A993" s="12" t="str">
        <f t="shared" si="166"/>
        <v>2015-16MARCHRYD</v>
      </c>
      <c r="B993" s="12">
        <f>VLOOKUP(G993,'Selection Sheet'!$C$17:$E$33, 3, 0)</f>
        <v>2</v>
      </c>
      <c r="C993" s="12" t="s">
        <v>237</v>
      </c>
      <c r="D993" s="12" t="s">
        <v>134</v>
      </c>
      <c r="E993" s="12" t="s">
        <v>135</v>
      </c>
      <c r="F993" s="12" t="s">
        <v>36</v>
      </c>
      <c r="G993" s="12" t="s">
        <v>48</v>
      </c>
      <c r="H993" s="12" t="s">
        <v>47</v>
      </c>
      <c r="I993" s="168" t="s">
        <v>106</v>
      </c>
      <c r="J993" s="168" t="s">
        <v>106</v>
      </c>
      <c r="K993" s="4">
        <v>845</v>
      </c>
      <c r="L993" s="4">
        <v>1358</v>
      </c>
      <c r="M993" s="4">
        <v>16.82</v>
      </c>
      <c r="N993" s="4">
        <v>13425</v>
      </c>
      <c r="O993" s="4">
        <v>26956</v>
      </c>
      <c r="P993" s="4">
        <v>24697</v>
      </c>
      <c r="Q993" s="4">
        <v>28183</v>
      </c>
      <c r="R993" s="4">
        <v>984</v>
      </c>
      <c r="S993" s="4">
        <v>63546</v>
      </c>
      <c r="T993" s="4">
        <v>375</v>
      </c>
      <c r="U993" s="4">
        <v>4705</v>
      </c>
      <c r="V993" s="4">
        <v>1191</v>
      </c>
      <c r="W993" s="4">
        <v>20522</v>
      </c>
      <c r="X993" s="4">
        <v>0</v>
      </c>
      <c r="Y993" s="4">
        <v>63546</v>
      </c>
      <c r="Z993" s="4">
        <v>3</v>
      </c>
      <c r="AA993" s="4">
        <v>80</v>
      </c>
      <c r="AB993" s="4">
        <v>156</v>
      </c>
      <c r="AC993" s="4">
        <v>8.1999999999999993</v>
      </c>
      <c r="AD993" s="4">
        <v>26.37</v>
      </c>
      <c r="AE993" s="4">
        <v>44.83</v>
      </c>
      <c r="AF993" s="4">
        <v>4705</v>
      </c>
      <c r="AG993" s="4">
        <v>55333</v>
      </c>
      <c r="AH993" s="4">
        <v>28884</v>
      </c>
      <c r="AI993" s="4">
        <v>56936</v>
      </c>
      <c r="AJ993" s="4">
        <v>33645</v>
      </c>
      <c r="AM993" s="6">
        <f t="shared" si="163"/>
        <v>0</v>
      </c>
      <c r="AN993" s="4">
        <f t="shared" si="167"/>
        <v>3</v>
      </c>
    </row>
    <row r="994" spans="1:40" x14ac:dyDescent="0.2">
      <c r="A994" s="12" t="str">
        <f t="shared" si="166"/>
        <v>2015-16MARCHRYE</v>
      </c>
      <c r="B994" s="12">
        <f>VLOOKUP(G994,'Selection Sheet'!$C$17:$E$33, 3, 0)</f>
        <v>2</v>
      </c>
      <c r="C994" s="12" t="s">
        <v>237</v>
      </c>
      <c r="D994" s="12" t="s">
        <v>134</v>
      </c>
      <c r="E994" s="12" t="s">
        <v>135</v>
      </c>
      <c r="F994" s="12" t="s">
        <v>36</v>
      </c>
      <c r="G994" s="12" t="s">
        <v>46</v>
      </c>
      <c r="H994" s="12" t="s">
        <v>45</v>
      </c>
      <c r="I994" s="168" t="s">
        <v>106</v>
      </c>
      <c r="J994" s="168" t="s">
        <v>106</v>
      </c>
      <c r="K994" s="4">
        <v>810</v>
      </c>
      <c r="L994" s="4">
        <v>1173</v>
      </c>
      <c r="M994" s="4">
        <v>14.85</v>
      </c>
      <c r="N994" s="4">
        <v>12264</v>
      </c>
      <c r="O994" s="4">
        <v>18017</v>
      </c>
      <c r="P994" s="4">
        <v>17882</v>
      </c>
      <c r="Q994" s="4">
        <v>19178</v>
      </c>
      <c r="R994" s="4">
        <v>619</v>
      </c>
      <c r="S994" s="4">
        <v>51105</v>
      </c>
      <c r="T994" s="4">
        <v>532</v>
      </c>
      <c r="U994" s="4">
        <v>6109</v>
      </c>
      <c r="V994" s="4">
        <v>757</v>
      </c>
      <c r="W994" s="4">
        <v>16299</v>
      </c>
      <c r="X994" s="4">
        <v>1293</v>
      </c>
      <c r="Y994" s="4">
        <v>51105</v>
      </c>
      <c r="Z994" s="4">
        <v>3</v>
      </c>
      <c r="AA994" s="4">
        <v>63</v>
      </c>
      <c r="AB994" s="4">
        <v>134</v>
      </c>
      <c r="AC994" s="4">
        <v>6.67</v>
      </c>
      <c r="AD994" s="4">
        <v>20.9</v>
      </c>
      <c r="AE994" s="4">
        <v>35.18</v>
      </c>
      <c r="AF994" s="4">
        <v>6109</v>
      </c>
      <c r="AG994" s="4">
        <v>45408</v>
      </c>
      <c r="AH994" s="4">
        <v>16707</v>
      </c>
      <c r="AI994" s="4">
        <v>39732</v>
      </c>
      <c r="AJ994" s="4">
        <v>22946</v>
      </c>
      <c r="AM994" s="6">
        <f t="shared" si="163"/>
        <v>51105</v>
      </c>
      <c r="AN994" s="4">
        <f t="shared" si="167"/>
        <v>3</v>
      </c>
    </row>
    <row r="995" spans="1:40" x14ac:dyDescent="0.2">
      <c r="A995" s="12" t="str">
        <f t="shared" si="166"/>
        <v>2015-16MARCHRYF</v>
      </c>
      <c r="B995" s="12">
        <f>VLOOKUP(G995,'Selection Sheet'!$C$17:$E$33, 3, 0)</f>
        <v>2</v>
      </c>
      <c r="C995" s="12" t="s">
        <v>237</v>
      </c>
      <c r="D995" s="12" t="s">
        <v>134</v>
      </c>
      <c r="E995" s="12" t="s">
        <v>135</v>
      </c>
      <c r="F995" s="12" t="s">
        <v>36</v>
      </c>
      <c r="G995" s="12" t="s">
        <v>50</v>
      </c>
      <c r="H995" s="12" t="s">
        <v>49</v>
      </c>
      <c r="I995" s="168" t="s">
        <v>106</v>
      </c>
      <c r="J995" s="168" t="s">
        <v>106</v>
      </c>
      <c r="K995" s="4">
        <v>1236</v>
      </c>
      <c r="L995" s="4">
        <v>1820</v>
      </c>
      <c r="M995" s="4">
        <v>16.7</v>
      </c>
      <c r="N995" s="4">
        <v>15372</v>
      </c>
      <c r="O995" s="4">
        <v>30836</v>
      </c>
      <c r="P995" s="4">
        <v>26353</v>
      </c>
      <c r="Q995" s="4">
        <v>32573</v>
      </c>
      <c r="R995" s="4">
        <v>3024</v>
      </c>
      <c r="S995" s="4">
        <v>86364</v>
      </c>
      <c r="T995" s="4">
        <v>766</v>
      </c>
      <c r="U995" s="4">
        <v>6693</v>
      </c>
      <c r="V995" s="4">
        <v>1000</v>
      </c>
      <c r="W995" s="4">
        <v>20792</v>
      </c>
      <c r="X995" s="4">
        <v>0</v>
      </c>
      <c r="Y995" s="4">
        <v>86364</v>
      </c>
      <c r="Z995" s="4">
        <v>4</v>
      </c>
      <c r="AA995" s="4">
        <v>46</v>
      </c>
      <c r="AB995" s="4">
        <v>90</v>
      </c>
      <c r="AC995" s="4">
        <v>9.8000000000000007</v>
      </c>
      <c r="AD995" s="4">
        <v>40.1</v>
      </c>
      <c r="AE995" s="4">
        <v>108.7</v>
      </c>
      <c r="AF995" s="4">
        <v>6693</v>
      </c>
      <c r="AG995" s="4">
        <v>51978</v>
      </c>
      <c r="AH995" s="4">
        <v>29845</v>
      </c>
      <c r="AI995" s="4">
        <v>59548</v>
      </c>
      <c r="AJ995" s="4">
        <v>36936</v>
      </c>
      <c r="AM995" s="6">
        <f t="shared" si="163"/>
        <v>0</v>
      </c>
      <c r="AN995" s="4">
        <f t="shared" si="167"/>
        <v>3</v>
      </c>
    </row>
  </sheetData>
  <hyperlinks>
    <hyperlink ref="B1" r:id="rId1"/>
  </hyperlinks>
  <pageMargins left="0.7" right="0.7" top="0.75" bottom="0.75" header="0.3" footer="0.3"/>
  <pageSetup paperSize="9" orientation="portrait"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D212"/>
  <sheetViews>
    <sheetView workbookViewId="0">
      <pane ySplit="3" topLeftCell="A4" activePane="bottomLeft" state="frozen"/>
      <selection pane="bottomLeft" activeCell="A4" sqref="A4"/>
    </sheetView>
  </sheetViews>
  <sheetFormatPr defaultRowHeight="11.25" x14ac:dyDescent="0.2"/>
  <cols>
    <col min="1" max="1" width="15.85546875" style="1" customWidth="1"/>
    <col min="2" max="2" width="8" style="1" bestFit="1" customWidth="1"/>
    <col min="3" max="3" width="42.140625" style="1" bestFit="1" customWidth="1"/>
    <col min="4" max="4" width="8.7109375" style="1" bestFit="1" customWidth="1"/>
    <col min="5" max="16384" width="9.140625" style="1"/>
  </cols>
  <sheetData>
    <row r="1" spans="1:4" x14ac:dyDescent="0.2">
      <c r="A1" s="267" t="s">
        <v>968</v>
      </c>
    </row>
    <row r="2" spans="1:4" x14ac:dyDescent="0.2">
      <c r="A2" s="267"/>
    </row>
    <row r="3" spans="1:4" ht="22.5" x14ac:dyDescent="0.2">
      <c r="A3" s="268" t="s">
        <v>328</v>
      </c>
      <c r="B3" s="268" t="s">
        <v>329</v>
      </c>
      <c r="C3" s="269" t="s">
        <v>330</v>
      </c>
      <c r="D3" s="269" t="s">
        <v>331</v>
      </c>
    </row>
    <row r="4" spans="1:4" x14ac:dyDescent="0.2">
      <c r="A4" s="1" t="s">
        <v>332</v>
      </c>
      <c r="B4" s="1" t="s">
        <v>333</v>
      </c>
      <c r="C4" s="1" t="s">
        <v>334</v>
      </c>
      <c r="D4" s="155" t="s">
        <v>335</v>
      </c>
    </row>
    <row r="5" spans="1:4" x14ac:dyDescent="0.2">
      <c r="A5" s="1" t="s">
        <v>336</v>
      </c>
      <c r="B5" s="1" t="s">
        <v>337</v>
      </c>
      <c r="C5" s="1" t="s">
        <v>338</v>
      </c>
      <c r="D5" s="155" t="s">
        <v>335</v>
      </c>
    </row>
    <row r="6" spans="1:4" x14ac:dyDescent="0.2">
      <c r="A6" s="1" t="s">
        <v>339</v>
      </c>
      <c r="B6" s="1" t="s">
        <v>340</v>
      </c>
      <c r="C6" s="1" t="s">
        <v>341</v>
      </c>
      <c r="D6" s="155" t="s">
        <v>335</v>
      </c>
    </row>
    <row r="7" spans="1:4" x14ac:dyDescent="0.2">
      <c r="A7" s="1" t="s">
        <v>342</v>
      </c>
      <c r="B7" s="1" t="s">
        <v>343</v>
      </c>
      <c r="C7" s="1" t="s">
        <v>344</v>
      </c>
      <c r="D7" s="155" t="s">
        <v>335</v>
      </c>
    </row>
    <row r="8" spans="1:4" x14ac:dyDescent="0.2">
      <c r="A8" s="1" t="s">
        <v>345</v>
      </c>
      <c r="B8" s="1" t="s">
        <v>346</v>
      </c>
      <c r="C8" s="1" t="s">
        <v>347</v>
      </c>
      <c r="D8" s="155" t="s">
        <v>335</v>
      </c>
    </row>
    <row r="9" spans="1:4" x14ac:dyDescent="0.2">
      <c r="A9" s="1" t="s">
        <v>348</v>
      </c>
      <c r="B9" s="1" t="s">
        <v>349</v>
      </c>
      <c r="C9" s="1" t="s">
        <v>350</v>
      </c>
      <c r="D9" s="155" t="s">
        <v>335</v>
      </c>
    </row>
    <row r="10" spans="1:4" x14ac:dyDescent="0.2">
      <c r="A10" s="1" t="s">
        <v>351</v>
      </c>
      <c r="B10" s="1" t="s">
        <v>352</v>
      </c>
      <c r="C10" s="1" t="s">
        <v>353</v>
      </c>
      <c r="D10" s="155" t="s">
        <v>335</v>
      </c>
    </row>
    <row r="11" spans="1:4" x14ac:dyDescent="0.2">
      <c r="A11" s="1" t="s">
        <v>354</v>
      </c>
      <c r="B11" s="1" t="s">
        <v>355</v>
      </c>
      <c r="C11" s="1" t="s">
        <v>356</v>
      </c>
      <c r="D11" s="155" t="s">
        <v>335</v>
      </c>
    </row>
    <row r="12" spans="1:4" x14ac:dyDescent="0.2">
      <c r="A12" s="1" t="s">
        <v>357</v>
      </c>
      <c r="B12" s="1" t="s">
        <v>358</v>
      </c>
      <c r="C12" s="1" t="s">
        <v>359</v>
      </c>
      <c r="D12" s="155" t="s">
        <v>335</v>
      </c>
    </row>
    <row r="13" spans="1:4" x14ac:dyDescent="0.2">
      <c r="A13" s="1" t="s">
        <v>360</v>
      </c>
      <c r="B13" s="1" t="s">
        <v>361</v>
      </c>
      <c r="C13" s="1" t="s">
        <v>362</v>
      </c>
      <c r="D13" s="155" t="s">
        <v>335</v>
      </c>
    </row>
    <row r="14" spans="1:4" x14ac:dyDescent="0.2">
      <c r="A14" s="1" t="s">
        <v>363</v>
      </c>
      <c r="B14" s="1" t="s">
        <v>364</v>
      </c>
      <c r="C14" s="1" t="s">
        <v>365</v>
      </c>
      <c r="D14" s="155" t="s">
        <v>335</v>
      </c>
    </row>
    <row r="15" spans="1:4" x14ac:dyDescent="0.2">
      <c r="A15" s="1" t="s">
        <v>366</v>
      </c>
      <c r="B15" s="1" t="s">
        <v>367</v>
      </c>
      <c r="C15" s="1" t="s">
        <v>368</v>
      </c>
      <c r="D15" s="155" t="s">
        <v>335</v>
      </c>
    </row>
    <row r="16" spans="1:4" x14ac:dyDescent="0.2">
      <c r="A16" s="1" t="s">
        <v>369</v>
      </c>
      <c r="B16" s="1" t="s">
        <v>370</v>
      </c>
      <c r="C16" s="1" t="s">
        <v>371</v>
      </c>
      <c r="D16" s="155" t="s">
        <v>335</v>
      </c>
    </row>
    <row r="17" spans="1:4" x14ac:dyDescent="0.2">
      <c r="A17" s="1" t="s">
        <v>372</v>
      </c>
      <c r="B17" s="1" t="s">
        <v>373</v>
      </c>
      <c r="C17" s="1" t="s">
        <v>374</v>
      </c>
      <c r="D17" s="155" t="s">
        <v>335</v>
      </c>
    </row>
    <row r="18" spans="1:4" x14ac:dyDescent="0.2">
      <c r="A18" s="1" t="s">
        <v>375</v>
      </c>
      <c r="B18" s="1" t="s">
        <v>376</v>
      </c>
      <c r="C18" s="1" t="s">
        <v>377</v>
      </c>
      <c r="D18" s="155" t="s">
        <v>335</v>
      </c>
    </row>
    <row r="19" spans="1:4" x14ac:dyDescent="0.2">
      <c r="A19" s="1" t="s">
        <v>378</v>
      </c>
      <c r="B19" s="1" t="s">
        <v>379</v>
      </c>
      <c r="C19" s="1" t="s">
        <v>380</v>
      </c>
      <c r="D19" s="155" t="s">
        <v>335</v>
      </c>
    </row>
    <row r="20" spans="1:4" x14ac:dyDescent="0.2">
      <c r="A20" s="1" t="s">
        <v>381</v>
      </c>
      <c r="B20" s="1" t="s">
        <v>382</v>
      </c>
      <c r="C20" s="1" t="s">
        <v>383</v>
      </c>
      <c r="D20" s="155" t="s">
        <v>335</v>
      </c>
    </row>
    <row r="21" spans="1:4" x14ac:dyDescent="0.2">
      <c r="A21" s="1" t="s">
        <v>384</v>
      </c>
      <c r="B21" s="1" t="s">
        <v>385</v>
      </c>
      <c r="C21" s="1" t="s">
        <v>386</v>
      </c>
      <c r="D21" s="155" t="s">
        <v>335</v>
      </c>
    </row>
    <row r="22" spans="1:4" x14ac:dyDescent="0.2">
      <c r="A22" s="1" t="s">
        <v>387</v>
      </c>
      <c r="B22" s="1" t="s">
        <v>388</v>
      </c>
      <c r="C22" s="1" t="s">
        <v>389</v>
      </c>
      <c r="D22" s="155" t="s">
        <v>335</v>
      </c>
    </row>
    <row r="23" spans="1:4" x14ac:dyDescent="0.2">
      <c r="A23" s="1" t="s">
        <v>390</v>
      </c>
      <c r="B23" s="1" t="s">
        <v>391</v>
      </c>
      <c r="C23" s="1" t="s">
        <v>392</v>
      </c>
      <c r="D23" s="155" t="s">
        <v>393</v>
      </c>
    </row>
    <row r="24" spans="1:4" x14ac:dyDescent="0.2">
      <c r="A24" s="1" t="s">
        <v>394</v>
      </c>
      <c r="B24" s="1" t="s">
        <v>395</v>
      </c>
      <c r="C24" s="1" t="s">
        <v>396</v>
      </c>
      <c r="D24" s="155" t="s">
        <v>393</v>
      </c>
    </row>
    <row r="25" spans="1:4" x14ac:dyDescent="0.2">
      <c r="A25" s="1" t="s">
        <v>397</v>
      </c>
      <c r="B25" s="1" t="s">
        <v>398</v>
      </c>
      <c r="C25" s="1" t="s">
        <v>399</v>
      </c>
      <c r="D25" s="155" t="s">
        <v>393</v>
      </c>
    </row>
    <row r="26" spans="1:4" x14ac:dyDescent="0.2">
      <c r="A26" s="1" t="s">
        <v>400</v>
      </c>
      <c r="B26" s="1" t="s">
        <v>401</v>
      </c>
      <c r="C26" s="1" t="s">
        <v>402</v>
      </c>
      <c r="D26" s="155" t="s">
        <v>393</v>
      </c>
    </row>
    <row r="27" spans="1:4" x14ac:dyDescent="0.2">
      <c r="A27" s="1" t="s">
        <v>403</v>
      </c>
      <c r="B27" s="1" t="s">
        <v>404</v>
      </c>
      <c r="C27" s="1" t="s">
        <v>405</v>
      </c>
      <c r="D27" s="155" t="s">
        <v>393</v>
      </c>
    </row>
    <row r="28" spans="1:4" x14ac:dyDescent="0.2">
      <c r="A28" s="1" t="s">
        <v>406</v>
      </c>
      <c r="B28" s="1" t="s">
        <v>407</v>
      </c>
      <c r="C28" s="1" t="s">
        <v>408</v>
      </c>
      <c r="D28" s="155" t="s">
        <v>393</v>
      </c>
    </row>
    <row r="29" spans="1:4" x14ac:dyDescent="0.2">
      <c r="A29" s="155" t="s">
        <v>409</v>
      </c>
      <c r="B29" s="155" t="s">
        <v>410</v>
      </c>
      <c r="C29" s="155" t="s">
        <v>411</v>
      </c>
      <c r="D29" s="155" t="s">
        <v>393</v>
      </c>
    </row>
    <row r="30" spans="1:4" x14ac:dyDescent="0.2">
      <c r="A30" s="1" t="s">
        <v>412</v>
      </c>
      <c r="B30" s="1" t="s">
        <v>413</v>
      </c>
      <c r="C30" s="1" t="s">
        <v>414</v>
      </c>
      <c r="D30" s="155" t="s">
        <v>393</v>
      </c>
    </row>
    <row r="31" spans="1:4" x14ac:dyDescent="0.2">
      <c r="A31" s="1" t="s">
        <v>415</v>
      </c>
      <c r="B31" s="1" t="s">
        <v>416</v>
      </c>
      <c r="C31" s="1" t="s">
        <v>417</v>
      </c>
      <c r="D31" s="155" t="s">
        <v>393</v>
      </c>
    </row>
    <row r="32" spans="1:4" x14ac:dyDescent="0.2">
      <c r="A32" s="1" t="s">
        <v>418</v>
      </c>
      <c r="B32" s="1" t="s">
        <v>419</v>
      </c>
      <c r="C32" s="1" t="s">
        <v>420</v>
      </c>
      <c r="D32" s="155" t="s">
        <v>393</v>
      </c>
    </row>
    <row r="33" spans="1:4" x14ac:dyDescent="0.2">
      <c r="A33" s="1" t="s">
        <v>421</v>
      </c>
      <c r="B33" s="1" t="s">
        <v>422</v>
      </c>
      <c r="C33" s="1" t="s">
        <v>423</v>
      </c>
      <c r="D33" s="155" t="s">
        <v>393</v>
      </c>
    </row>
    <row r="34" spans="1:4" x14ac:dyDescent="0.2">
      <c r="A34" s="1" t="s">
        <v>424</v>
      </c>
      <c r="B34" s="1" t="s">
        <v>425</v>
      </c>
      <c r="C34" s="1" t="s">
        <v>426</v>
      </c>
      <c r="D34" s="155" t="s">
        <v>393</v>
      </c>
    </row>
    <row r="35" spans="1:4" x14ac:dyDescent="0.2">
      <c r="A35" s="1" t="s">
        <v>427</v>
      </c>
      <c r="B35" s="1" t="s">
        <v>428</v>
      </c>
      <c r="C35" s="1" t="s">
        <v>429</v>
      </c>
      <c r="D35" s="155" t="s">
        <v>393</v>
      </c>
    </row>
    <row r="36" spans="1:4" x14ac:dyDescent="0.2">
      <c r="A36" s="1" t="s">
        <v>430</v>
      </c>
      <c r="B36" s="1" t="s">
        <v>431</v>
      </c>
      <c r="C36" s="1" t="s">
        <v>432</v>
      </c>
      <c r="D36" s="155" t="s">
        <v>393</v>
      </c>
    </row>
    <row r="37" spans="1:4" x14ac:dyDescent="0.2">
      <c r="A37" s="1" t="s">
        <v>433</v>
      </c>
      <c r="B37" s="1" t="s">
        <v>434</v>
      </c>
      <c r="C37" s="1" t="s">
        <v>435</v>
      </c>
      <c r="D37" s="155" t="s">
        <v>393</v>
      </c>
    </row>
    <row r="38" spans="1:4" x14ac:dyDescent="0.2">
      <c r="A38" s="1" t="s">
        <v>436</v>
      </c>
      <c r="B38" s="1" t="s">
        <v>437</v>
      </c>
      <c r="C38" s="1" t="s">
        <v>438</v>
      </c>
      <c r="D38" s="155" t="s">
        <v>393</v>
      </c>
    </row>
    <row r="39" spans="1:4" x14ac:dyDescent="0.2">
      <c r="A39" s="1" t="s">
        <v>439</v>
      </c>
      <c r="B39" s="1" t="s">
        <v>440</v>
      </c>
      <c r="C39" s="1" t="s">
        <v>441</v>
      </c>
      <c r="D39" s="155" t="s">
        <v>393</v>
      </c>
    </row>
    <row r="40" spans="1:4" x14ac:dyDescent="0.2">
      <c r="A40" s="1" t="s">
        <v>442</v>
      </c>
      <c r="B40" s="1" t="s">
        <v>443</v>
      </c>
      <c r="C40" s="1" t="s">
        <v>444</v>
      </c>
      <c r="D40" s="155" t="s">
        <v>393</v>
      </c>
    </row>
    <row r="41" spans="1:4" x14ac:dyDescent="0.2">
      <c r="A41" s="1" t="s">
        <v>445</v>
      </c>
      <c r="B41" s="1" t="s">
        <v>446</v>
      </c>
      <c r="C41" s="1" t="s">
        <v>447</v>
      </c>
      <c r="D41" s="155" t="s">
        <v>393</v>
      </c>
    </row>
    <row r="42" spans="1:4" x14ac:dyDescent="0.2">
      <c r="A42" s="1" t="s">
        <v>448</v>
      </c>
      <c r="B42" s="1" t="s">
        <v>449</v>
      </c>
      <c r="C42" s="1" t="s">
        <v>450</v>
      </c>
      <c r="D42" s="155" t="s">
        <v>393</v>
      </c>
    </row>
    <row r="43" spans="1:4" x14ac:dyDescent="0.2">
      <c r="A43" s="1" t="s">
        <v>451</v>
      </c>
      <c r="B43" s="1" t="s">
        <v>452</v>
      </c>
      <c r="C43" s="1" t="s">
        <v>453</v>
      </c>
      <c r="D43" s="155" t="s">
        <v>393</v>
      </c>
    </row>
    <row r="44" spans="1:4" x14ac:dyDescent="0.2">
      <c r="A44" s="1" t="s">
        <v>454</v>
      </c>
      <c r="B44" s="1" t="s">
        <v>455</v>
      </c>
      <c r="C44" s="1" t="s">
        <v>456</v>
      </c>
      <c r="D44" s="155" t="s">
        <v>393</v>
      </c>
    </row>
    <row r="45" spans="1:4" x14ac:dyDescent="0.2">
      <c r="A45" s="1" t="s">
        <v>457</v>
      </c>
      <c r="B45" s="1" t="s">
        <v>458</v>
      </c>
      <c r="C45" s="1" t="s">
        <v>459</v>
      </c>
      <c r="D45" s="155" t="s">
        <v>460</v>
      </c>
    </row>
    <row r="46" spans="1:4" x14ac:dyDescent="0.2">
      <c r="A46" s="1" t="s">
        <v>461</v>
      </c>
      <c r="B46" s="1" t="s">
        <v>462</v>
      </c>
      <c r="C46" s="1" t="s">
        <v>463</v>
      </c>
      <c r="D46" s="155" t="s">
        <v>241</v>
      </c>
    </row>
    <row r="47" spans="1:4" x14ac:dyDescent="0.2">
      <c r="A47" s="1" t="s">
        <v>464</v>
      </c>
      <c r="B47" s="1" t="s">
        <v>465</v>
      </c>
      <c r="C47" s="1" t="s">
        <v>466</v>
      </c>
      <c r="D47" s="155" t="s">
        <v>241</v>
      </c>
    </row>
    <row r="48" spans="1:4" x14ac:dyDescent="0.2">
      <c r="A48" s="1" t="s">
        <v>467</v>
      </c>
      <c r="B48" s="1" t="s">
        <v>468</v>
      </c>
      <c r="C48" s="1" t="s">
        <v>469</v>
      </c>
      <c r="D48" s="155" t="s">
        <v>241</v>
      </c>
    </row>
    <row r="49" spans="1:4" x14ac:dyDescent="0.2">
      <c r="A49" s="1" t="s">
        <v>470</v>
      </c>
      <c r="B49" s="1" t="s">
        <v>471</v>
      </c>
      <c r="C49" s="1" t="s">
        <v>472</v>
      </c>
      <c r="D49" s="155" t="s">
        <v>241</v>
      </c>
    </row>
    <row r="50" spans="1:4" x14ac:dyDescent="0.2">
      <c r="A50" s="1" t="s">
        <v>473</v>
      </c>
      <c r="B50" s="1" t="s">
        <v>474</v>
      </c>
      <c r="C50" s="1" t="s">
        <v>475</v>
      </c>
      <c r="D50" s="155" t="s">
        <v>241</v>
      </c>
    </row>
    <row r="51" spans="1:4" x14ac:dyDescent="0.2">
      <c r="A51" s="1" t="s">
        <v>476</v>
      </c>
      <c r="B51" s="1" t="s">
        <v>477</v>
      </c>
      <c r="C51" s="1" t="s">
        <v>478</v>
      </c>
      <c r="D51" s="155" t="s">
        <v>241</v>
      </c>
    </row>
    <row r="52" spans="1:4" x14ac:dyDescent="0.2">
      <c r="A52" s="1" t="s">
        <v>479</v>
      </c>
      <c r="B52" s="1" t="s">
        <v>480</v>
      </c>
      <c r="C52" s="1" t="s">
        <v>481</v>
      </c>
      <c r="D52" s="155" t="s">
        <v>241</v>
      </c>
    </row>
    <row r="53" spans="1:4" x14ac:dyDescent="0.2">
      <c r="A53" s="1" t="s">
        <v>482</v>
      </c>
      <c r="B53" s="1" t="s">
        <v>483</v>
      </c>
      <c r="C53" s="1" t="s">
        <v>484</v>
      </c>
      <c r="D53" s="155" t="s">
        <v>241</v>
      </c>
    </row>
    <row r="54" spans="1:4" x14ac:dyDescent="0.2">
      <c r="A54" s="1" t="s">
        <v>485</v>
      </c>
      <c r="B54" s="1" t="s">
        <v>486</v>
      </c>
      <c r="C54" s="1" t="s">
        <v>487</v>
      </c>
      <c r="D54" s="155" t="s">
        <v>241</v>
      </c>
    </row>
    <row r="55" spans="1:4" x14ac:dyDescent="0.2">
      <c r="A55" s="1" t="s">
        <v>488</v>
      </c>
      <c r="B55" s="1" t="s">
        <v>489</v>
      </c>
      <c r="C55" s="1" t="s">
        <v>490</v>
      </c>
      <c r="D55" s="155" t="s">
        <v>241</v>
      </c>
    </row>
    <row r="56" spans="1:4" x14ac:dyDescent="0.2">
      <c r="A56" s="1" t="s">
        <v>491</v>
      </c>
      <c r="B56" s="1" t="s">
        <v>492</v>
      </c>
      <c r="C56" s="1" t="s">
        <v>493</v>
      </c>
      <c r="D56" s="155" t="s">
        <v>241</v>
      </c>
    </row>
    <row r="57" spans="1:4" x14ac:dyDescent="0.2">
      <c r="A57" s="1" t="s">
        <v>494</v>
      </c>
      <c r="B57" s="1" t="s">
        <v>495</v>
      </c>
      <c r="C57" s="1" t="s">
        <v>496</v>
      </c>
      <c r="D57" s="155" t="s">
        <v>241</v>
      </c>
    </row>
    <row r="58" spans="1:4" x14ac:dyDescent="0.2">
      <c r="A58" s="1" t="s">
        <v>497</v>
      </c>
      <c r="B58" s="1" t="s">
        <v>498</v>
      </c>
      <c r="C58" s="1" t="s">
        <v>499</v>
      </c>
      <c r="D58" s="155" t="s">
        <v>241</v>
      </c>
    </row>
    <row r="59" spans="1:4" x14ac:dyDescent="0.2">
      <c r="A59" s="1" t="s">
        <v>500</v>
      </c>
      <c r="B59" s="1" t="s">
        <v>501</v>
      </c>
      <c r="C59" s="1" t="s">
        <v>502</v>
      </c>
      <c r="D59" s="155" t="s">
        <v>241</v>
      </c>
    </row>
    <row r="60" spans="1:4" x14ac:dyDescent="0.2">
      <c r="A60" s="1" t="s">
        <v>503</v>
      </c>
      <c r="B60" s="1" t="s">
        <v>504</v>
      </c>
      <c r="C60" s="1" t="s">
        <v>505</v>
      </c>
      <c r="D60" s="155" t="s">
        <v>241</v>
      </c>
    </row>
    <row r="61" spans="1:4" x14ac:dyDescent="0.2">
      <c r="A61" s="1" t="s">
        <v>506</v>
      </c>
      <c r="B61" s="1" t="s">
        <v>507</v>
      </c>
      <c r="C61" s="1" t="s">
        <v>508</v>
      </c>
      <c r="D61" s="155" t="s">
        <v>241</v>
      </c>
    </row>
    <row r="62" spans="1:4" x14ac:dyDescent="0.2">
      <c r="A62" s="1" t="s">
        <v>509</v>
      </c>
      <c r="B62" s="1" t="s">
        <v>510</v>
      </c>
      <c r="C62" s="1" t="s">
        <v>511</v>
      </c>
      <c r="D62" s="155" t="s">
        <v>241</v>
      </c>
    </row>
    <row r="63" spans="1:4" x14ac:dyDescent="0.2">
      <c r="A63" s="1" t="s">
        <v>512</v>
      </c>
      <c r="B63" s="1" t="s">
        <v>513</v>
      </c>
      <c r="C63" s="1" t="s">
        <v>514</v>
      </c>
      <c r="D63" s="155" t="s">
        <v>241</v>
      </c>
    </row>
    <row r="64" spans="1:4" x14ac:dyDescent="0.2">
      <c r="A64" s="1" t="s">
        <v>515</v>
      </c>
      <c r="B64" s="1" t="s">
        <v>516</v>
      </c>
      <c r="C64" s="1" t="s">
        <v>517</v>
      </c>
      <c r="D64" s="155" t="s">
        <v>241</v>
      </c>
    </row>
    <row r="65" spans="1:4" x14ac:dyDescent="0.2">
      <c r="A65" s="1" t="s">
        <v>518</v>
      </c>
      <c r="B65" s="1" t="s">
        <v>519</v>
      </c>
      <c r="C65" s="1" t="s">
        <v>520</v>
      </c>
      <c r="D65" s="155" t="s">
        <v>241</v>
      </c>
    </row>
    <row r="66" spans="1:4" x14ac:dyDescent="0.2">
      <c r="A66" s="1" t="s">
        <v>521</v>
      </c>
      <c r="B66" s="1" t="s">
        <v>522</v>
      </c>
      <c r="C66" s="1" t="s">
        <v>523</v>
      </c>
      <c r="D66" s="155" t="s">
        <v>241</v>
      </c>
    </row>
    <row r="67" spans="1:4" x14ac:dyDescent="0.2">
      <c r="A67" s="1" t="s">
        <v>524</v>
      </c>
      <c r="B67" s="1" t="s">
        <v>525</v>
      </c>
      <c r="C67" s="1" t="s">
        <v>526</v>
      </c>
      <c r="D67" s="155" t="s">
        <v>241</v>
      </c>
    </row>
    <row r="68" spans="1:4" x14ac:dyDescent="0.2">
      <c r="A68" s="1" t="s">
        <v>527</v>
      </c>
      <c r="B68" s="1" t="s">
        <v>528</v>
      </c>
      <c r="C68" s="1" t="s">
        <v>529</v>
      </c>
      <c r="D68" s="155" t="s">
        <v>241</v>
      </c>
    </row>
    <row r="69" spans="1:4" x14ac:dyDescent="0.2">
      <c r="A69" s="1" t="s">
        <v>530</v>
      </c>
      <c r="B69" s="1" t="s">
        <v>531</v>
      </c>
      <c r="C69" s="1" t="s">
        <v>532</v>
      </c>
      <c r="D69" s="155" t="s">
        <v>241</v>
      </c>
    </row>
    <row r="70" spans="1:4" x14ac:dyDescent="0.2">
      <c r="A70" s="1" t="s">
        <v>533</v>
      </c>
      <c r="B70" s="1" t="s">
        <v>534</v>
      </c>
      <c r="C70" s="1" t="s">
        <v>535</v>
      </c>
      <c r="D70" s="155" t="s">
        <v>241</v>
      </c>
    </row>
    <row r="71" spans="1:4" x14ac:dyDescent="0.2">
      <c r="A71" s="1" t="s">
        <v>536</v>
      </c>
      <c r="B71" s="1" t="s">
        <v>537</v>
      </c>
      <c r="C71" s="1" t="s">
        <v>538</v>
      </c>
      <c r="D71" s="155" t="s">
        <v>241</v>
      </c>
    </row>
    <row r="72" spans="1:4" x14ac:dyDescent="0.2">
      <c r="A72" s="1" t="s">
        <v>539</v>
      </c>
      <c r="B72" s="1" t="s">
        <v>540</v>
      </c>
      <c r="C72" s="1" t="s">
        <v>541</v>
      </c>
      <c r="D72" s="155" t="s">
        <v>241</v>
      </c>
    </row>
    <row r="73" spans="1:4" x14ac:dyDescent="0.2">
      <c r="A73" s="1" t="s">
        <v>542</v>
      </c>
      <c r="B73" s="1" t="s">
        <v>543</v>
      </c>
      <c r="C73" s="1" t="s">
        <v>544</v>
      </c>
      <c r="D73" s="155" t="s">
        <v>241</v>
      </c>
    </row>
    <row r="74" spans="1:4" x14ac:dyDescent="0.2">
      <c r="A74" s="1" t="s">
        <v>545</v>
      </c>
      <c r="B74" s="1" t="s">
        <v>546</v>
      </c>
      <c r="C74" s="1" t="s">
        <v>547</v>
      </c>
      <c r="D74" s="155" t="s">
        <v>241</v>
      </c>
    </row>
    <row r="75" spans="1:4" x14ac:dyDescent="0.2">
      <c r="A75" s="1" t="s">
        <v>548</v>
      </c>
      <c r="B75" s="1" t="s">
        <v>549</v>
      </c>
      <c r="C75" s="1" t="s">
        <v>550</v>
      </c>
      <c r="D75" s="155" t="s">
        <v>241</v>
      </c>
    </row>
    <row r="76" spans="1:4" x14ac:dyDescent="0.2">
      <c r="A76" s="1" t="s">
        <v>551</v>
      </c>
      <c r="B76" s="1" t="s">
        <v>552</v>
      </c>
      <c r="C76" s="1" t="s">
        <v>553</v>
      </c>
      <c r="D76" s="155" t="s">
        <v>241</v>
      </c>
    </row>
    <row r="77" spans="1:4" x14ac:dyDescent="0.2">
      <c r="A77" s="1" t="s">
        <v>554</v>
      </c>
      <c r="B77" s="1" t="s">
        <v>555</v>
      </c>
      <c r="C77" s="1" t="s">
        <v>556</v>
      </c>
      <c r="D77" s="155" t="s">
        <v>241</v>
      </c>
    </row>
    <row r="78" spans="1:4" x14ac:dyDescent="0.2">
      <c r="A78" s="1" t="s">
        <v>557</v>
      </c>
      <c r="B78" s="1" t="s">
        <v>558</v>
      </c>
      <c r="C78" s="1" t="s">
        <v>559</v>
      </c>
      <c r="D78" s="155" t="s">
        <v>560</v>
      </c>
    </row>
    <row r="79" spans="1:4" x14ac:dyDescent="0.2">
      <c r="A79" s="1" t="s">
        <v>561</v>
      </c>
      <c r="B79" s="1" t="s">
        <v>562</v>
      </c>
      <c r="C79" s="1" t="s">
        <v>563</v>
      </c>
      <c r="D79" s="155" t="s">
        <v>560</v>
      </c>
    </row>
    <row r="80" spans="1:4" x14ac:dyDescent="0.2">
      <c r="A80" s="1" t="s">
        <v>564</v>
      </c>
      <c r="B80" s="1" t="s">
        <v>565</v>
      </c>
      <c r="C80" s="1" t="s">
        <v>566</v>
      </c>
      <c r="D80" s="155" t="s">
        <v>560</v>
      </c>
    </row>
    <row r="81" spans="1:4" x14ac:dyDescent="0.2">
      <c r="A81" s="1" t="s">
        <v>567</v>
      </c>
      <c r="B81" s="1" t="s">
        <v>568</v>
      </c>
      <c r="C81" s="1" t="s">
        <v>569</v>
      </c>
      <c r="D81" s="155" t="s">
        <v>560</v>
      </c>
    </row>
    <row r="82" spans="1:4" x14ac:dyDescent="0.2">
      <c r="A82" s="1" t="s">
        <v>570</v>
      </c>
      <c r="B82" s="1" t="s">
        <v>571</v>
      </c>
      <c r="C82" s="1" t="s">
        <v>572</v>
      </c>
      <c r="D82" s="155" t="s">
        <v>560</v>
      </c>
    </row>
    <row r="83" spans="1:4" x14ac:dyDescent="0.2">
      <c r="A83" s="1" t="s">
        <v>573</v>
      </c>
      <c r="B83" s="1" t="s">
        <v>574</v>
      </c>
      <c r="C83" s="1" t="s">
        <v>575</v>
      </c>
      <c r="D83" s="155" t="s">
        <v>560</v>
      </c>
    </row>
    <row r="84" spans="1:4" x14ac:dyDescent="0.2">
      <c r="A84" s="1" t="s">
        <v>576</v>
      </c>
      <c r="B84" s="1" t="s">
        <v>577</v>
      </c>
      <c r="C84" s="1" t="s">
        <v>578</v>
      </c>
      <c r="D84" s="155" t="s">
        <v>560</v>
      </c>
    </row>
    <row r="85" spans="1:4" x14ac:dyDescent="0.2">
      <c r="A85" s="1" t="s">
        <v>579</v>
      </c>
      <c r="B85" s="1" t="s">
        <v>580</v>
      </c>
      <c r="C85" s="1" t="s">
        <v>581</v>
      </c>
      <c r="D85" s="155" t="s">
        <v>560</v>
      </c>
    </row>
    <row r="86" spans="1:4" x14ac:dyDescent="0.2">
      <c r="A86" s="1" t="s">
        <v>582</v>
      </c>
      <c r="B86" s="1" t="s">
        <v>583</v>
      </c>
      <c r="C86" s="1" t="s">
        <v>584</v>
      </c>
      <c r="D86" s="155" t="s">
        <v>560</v>
      </c>
    </row>
    <row r="87" spans="1:4" x14ac:dyDescent="0.2">
      <c r="A87" s="1" t="s">
        <v>585</v>
      </c>
      <c r="B87" s="1" t="s">
        <v>586</v>
      </c>
      <c r="C87" s="1" t="s">
        <v>587</v>
      </c>
      <c r="D87" s="155" t="s">
        <v>560</v>
      </c>
    </row>
    <row r="88" spans="1:4" x14ac:dyDescent="0.2">
      <c r="A88" s="1" t="s">
        <v>588</v>
      </c>
      <c r="B88" s="1" t="s">
        <v>589</v>
      </c>
      <c r="C88" s="1" t="s">
        <v>590</v>
      </c>
      <c r="D88" s="155" t="s">
        <v>591</v>
      </c>
    </row>
    <row r="89" spans="1:4" x14ac:dyDescent="0.2">
      <c r="A89" s="1" t="s">
        <v>592</v>
      </c>
      <c r="B89" s="1" t="s">
        <v>593</v>
      </c>
      <c r="C89" s="1" t="s">
        <v>594</v>
      </c>
      <c r="D89" s="155" t="s">
        <v>591</v>
      </c>
    </row>
    <row r="90" spans="1:4" x14ac:dyDescent="0.2">
      <c r="A90" s="1" t="s">
        <v>595</v>
      </c>
      <c r="B90" s="1" t="s">
        <v>596</v>
      </c>
      <c r="C90" s="1" t="s">
        <v>597</v>
      </c>
      <c r="D90" s="155" t="s">
        <v>591</v>
      </c>
    </row>
    <row r="91" spans="1:4" x14ac:dyDescent="0.2">
      <c r="A91" s="1" t="s">
        <v>598</v>
      </c>
      <c r="B91" s="1" t="s">
        <v>599</v>
      </c>
      <c r="C91" s="1" t="s">
        <v>600</v>
      </c>
      <c r="D91" s="155" t="s">
        <v>591</v>
      </c>
    </row>
    <row r="92" spans="1:4" x14ac:dyDescent="0.2">
      <c r="A92" s="1" t="s">
        <v>601</v>
      </c>
      <c r="B92" s="1" t="s">
        <v>602</v>
      </c>
      <c r="C92" s="1" t="s">
        <v>603</v>
      </c>
      <c r="D92" s="155" t="s">
        <v>591</v>
      </c>
    </row>
    <row r="93" spans="1:4" x14ac:dyDescent="0.2">
      <c r="A93" s="1" t="s">
        <v>604</v>
      </c>
      <c r="B93" s="1" t="s">
        <v>605</v>
      </c>
      <c r="C93" s="1" t="s">
        <v>606</v>
      </c>
      <c r="D93" s="155" t="s">
        <v>591</v>
      </c>
    </row>
    <row r="94" spans="1:4" x14ac:dyDescent="0.2">
      <c r="A94" s="1" t="s">
        <v>607</v>
      </c>
      <c r="B94" s="1" t="s">
        <v>608</v>
      </c>
      <c r="C94" s="1" t="s">
        <v>609</v>
      </c>
      <c r="D94" s="155" t="s">
        <v>591</v>
      </c>
    </row>
    <row r="95" spans="1:4" x14ac:dyDescent="0.2">
      <c r="A95" s="1" t="s">
        <v>610</v>
      </c>
      <c r="B95" s="1" t="s">
        <v>611</v>
      </c>
      <c r="C95" s="1" t="s">
        <v>612</v>
      </c>
      <c r="D95" s="155" t="s">
        <v>591</v>
      </c>
    </row>
    <row r="96" spans="1:4" x14ac:dyDescent="0.2">
      <c r="A96" s="1" t="s">
        <v>613</v>
      </c>
      <c r="B96" s="1" t="s">
        <v>614</v>
      </c>
      <c r="C96" s="1" t="s">
        <v>615</v>
      </c>
      <c r="D96" s="155" t="s">
        <v>591</v>
      </c>
    </row>
    <row r="97" spans="1:4" x14ac:dyDescent="0.2">
      <c r="A97" s="1" t="s">
        <v>616</v>
      </c>
      <c r="B97" s="1" t="s">
        <v>617</v>
      </c>
      <c r="C97" s="1" t="s">
        <v>618</v>
      </c>
      <c r="D97" s="155" t="s">
        <v>591</v>
      </c>
    </row>
    <row r="98" spans="1:4" x14ac:dyDescent="0.2">
      <c r="A98" s="1" t="s">
        <v>619</v>
      </c>
      <c r="B98" s="1" t="s">
        <v>620</v>
      </c>
      <c r="C98" s="1" t="s">
        <v>621</v>
      </c>
      <c r="D98" s="155" t="s">
        <v>591</v>
      </c>
    </row>
    <row r="99" spans="1:4" x14ac:dyDescent="0.2">
      <c r="A99" s="1" t="s">
        <v>622</v>
      </c>
      <c r="B99" s="1" t="s">
        <v>623</v>
      </c>
      <c r="C99" s="1" t="s">
        <v>624</v>
      </c>
      <c r="D99" s="155" t="s">
        <v>591</v>
      </c>
    </row>
    <row r="100" spans="1:4" x14ac:dyDescent="0.2">
      <c r="A100" s="1" t="s">
        <v>625</v>
      </c>
      <c r="B100" s="1" t="s">
        <v>626</v>
      </c>
      <c r="C100" s="1" t="s">
        <v>627</v>
      </c>
      <c r="D100" s="155" t="s">
        <v>591</v>
      </c>
    </row>
    <row r="101" spans="1:4" x14ac:dyDescent="0.2">
      <c r="A101" s="1" t="s">
        <v>628</v>
      </c>
      <c r="B101" s="1" t="s">
        <v>629</v>
      </c>
      <c r="C101" s="1" t="s">
        <v>630</v>
      </c>
      <c r="D101" s="155" t="s">
        <v>591</v>
      </c>
    </row>
    <row r="102" spans="1:4" x14ac:dyDescent="0.2">
      <c r="A102" s="1" t="s">
        <v>631</v>
      </c>
      <c r="B102" s="1" t="s">
        <v>632</v>
      </c>
      <c r="C102" s="1" t="s">
        <v>633</v>
      </c>
      <c r="D102" s="155" t="s">
        <v>591</v>
      </c>
    </row>
    <row r="103" spans="1:4" x14ac:dyDescent="0.2">
      <c r="A103" s="1" t="s">
        <v>634</v>
      </c>
      <c r="B103" s="1" t="s">
        <v>635</v>
      </c>
      <c r="C103" s="1" t="s">
        <v>636</v>
      </c>
      <c r="D103" s="155" t="s">
        <v>591</v>
      </c>
    </row>
    <row r="104" spans="1:4" x14ac:dyDescent="0.2">
      <c r="A104" s="1" t="s">
        <v>637</v>
      </c>
      <c r="B104" s="1" t="s">
        <v>638</v>
      </c>
      <c r="C104" s="1" t="s">
        <v>639</v>
      </c>
      <c r="D104" s="155" t="s">
        <v>591</v>
      </c>
    </row>
    <row r="105" spans="1:4" x14ac:dyDescent="0.2">
      <c r="A105" s="1" t="s">
        <v>640</v>
      </c>
      <c r="B105" s="1" t="s">
        <v>641</v>
      </c>
      <c r="C105" s="1" t="s">
        <v>642</v>
      </c>
      <c r="D105" s="155" t="s">
        <v>591</v>
      </c>
    </row>
    <row r="106" spans="1:4" x14ac:dyDescent="0.2">
      <c r="A106" s="1" t="s">
        <v>643</v>
      </c>
      <c r="B106" s="1" t="s">
        <v>644</v>
      </c>
      <c r="C106" s="1" t="s">
        <v>645</v>
      </c>
      <c r="D106" s="155" t="s">
        <v>591</v>
      </c>
    </row>
    <row r="107" spans="1:4" x14ac:dyDescent="0.2">
      <c r="A107" s="1" t="s">
        <v>646</v>
      </c>
      <c r="B107" s="1" t="s">
        <v>647</v>
      </c>
      <c r="C107" s="1" t="s">
        <v>648</v>
      </c>
      <c r="D107" s="155" t="s">
        <v>591</v>
      </c>
    </row>
    <row r="108" spans="1:4" x14ac:dyDescent="0.2">
      <c r="A108" s="1" t="s">
        <v>649</v>
      </c>
      <c r="B108" s="1" t="s">
        <v>650</v>
      </c>
      <c r="C108" s="1" t="s">
        <v>651</v>
      </c>
      <c r="D108" s="155" t="s">
        <v>591</v>
      </c>
    </row>
    <row r="109" spans="1:4" x14ac:dyDescent="0.2">
      <c r="A109" s="1" t="s">
        <v>652</v>
      </c>
      <c r="B109" s="1" t="s">
        <v>653</v>
      </c>
      <c r="C109" s="1" t="s">
        <v>654</v>
      </c>
      <c r="D109" s="155" t="s">
        <v>591</v>
      </c>
    </row>
    <row r="110" spans="1:4" x14ac:dyDescent="0.2">
      <c r="A110" s="1" t="s">
        <v>655</v>
      </c>
      <c r="B110" s="1" t="s">
        <v>656</v>
      </c>
      <c r="C110" s="1" t="s">
        <v>657</v>
      </c>
      <c r="D110" s="155" t="s">
        <v>591</v>
      </c>
    </row>
    <row r="111" spans="1:4" x14ac:dyDescent="0.2">
      <c r="A111" s="1" t="s">
        <v>658</v>
      </c>
      <c r="B111" s="1" t="s">
        <v>659</v>
      </c>
      <c r="C111" s="1" t="s">
        <v>660</v>
      </c>
      <c r="D111" s="155" t="s">
        <v>591</v>
      </c>
    </row>
    <row r="112" spans="1:4" x14ac:dyDescent="0.2">
      <c r="A112" s="1" t="s">
        <v>661</v>
      </c>
      <c r="B112" s="1" t="s">
        <v>662</v>
      </c>
      <c r="C112" s="1" t="s">
        <v>663</v>
      </c>
      <c r="D112" s="155" t="s">
        <v>591</v>
      </c>
    </row>
    <row r="113" spans="1:4" x14ac:dyDescent="0.2">
      <c r="A113" s="1" t="s">
        <v>664</v>
      </c>
      <c r="B113" s="1" t="s">
        <v>665</v>
      </c>
      <c r="C113" s="1" t="s">
        <v>666</v>
      </c>
      <c r="D113" s="155" t="s">
        <v>591</v>
      </c>
    </row>
    <row r="114" spans="1:4" x14ac:dyDescent="0.2">
      <c r="A114" s="1" t="s">
        <v>667</v>
      </c>
      <c r="B114" s="1" t="s">
        <v>668</v>
      </c>
      <c r="C114" s="1" t="s">
        <v>669</v>
      </c>
      <c r="D114" s="155" t="s">
        <v>591</v>
      </c>
    </row>
    <row r="115" spans="1:4" x14ac:dyDescent="0.2">
      <c r="A115" s="1" t="s">
        <v>670</v>
      </c>
      <c r="B115" s="1" t="s">
        <v>671</v>
      </c>
      <c r="C115" s="1" t="s">
        <v>672</v>
      </c>
      <c r="D115" s="155" t="s">
        <v>591</v>
      </c>
    </row>
    <row r="116" spans="1:4" x14ac:dyDescent="0.2">
      <c r="A116" s="1" t="s">
        <v>673</v>
      </c>
      <c r="B116" s="1" t="s">
        <v>674</v>
      </c>
      <c r="C116" s="1" t="s">
        <v>675</v>
      </c>
      <c r="D116" s="155" t="s">
        <v>591</v>
      </c>
    </row>
    <row r="117" spans="1:4" x14ac:dyDescent="0.2">
      <c r="A117" s="1" t="s">
        <v>676</v>
      </c>
      <c r="B117" s="1" t="s">
        <v>677</v>
      </c>
      <c r="C117" s="1" t="s">
        <v>678</v>
      </c>
      <c r="D117" s="155" t="s">
        <v>591</v>
      </c>
    </row>
    <row r="118" spans="1:4" x14ac:dyDescent="0.2">
      <c r="A118" s="1" t="s">
        <v>679</v>
      </c>
      <c r="B118" s="1" t="s">
        <v>680</v>
      </c>
      <c r="C118" s="1" t="s">
        <v>681</v>
      </c>
      <c r="D118" s="155" t="s">
        <v>591</v>
      </c>
    </row>
    <row r="119" spans="1:4" x14ac:dyDescent="0.2">
      <c r="A119" s="1" t="s">
        <v>682</v>
      </c>
      <c r="B119" s="1" t="s">
        <v>683</v>
      </c>
      <c r="C119" s="1" t="s">
        <v>684</v>
      </c>
      <c r="D119" s="155" t="s">
        <v>591</v>
      </c>
    </row>
    <row r="120" spans="1:4" x14ac:dyDescent="0.2">
      <c r="A120" s="1" t="s">
        <v>685</v>
      </c>
      <c r="B120" s="1" t="s">
        <v>686</v>
      </c>
      <c r="C120" s="1" t="s">
        <v>687</v>
      </c>
      <c r="D120" s="155" t="s">
        <v>591</v>
      </c>
    </row>
    <row r="121" spans="1:4" x14ac:dyDescent="0.2">
      <c r="A121" s="1" t="s">
        <v>688</v>
      </c>
      <c r="B121" s="1" t="s">
        <v>689</v>
      </c>
      <c r="C121" s="1" t="s">
        <v>690</v>
      </c>
      <c r="D121" s="155" t="s">
        <v>691</v>
      </c>
    </row>
    <row r="122" spans="1:4" x14ac:dyDescent="0.2">
      <c r="A122" s="1" t="s">
        <v>692</v>
      </c>
      <c r="B122" s="1" t="s">
        <v>693</v>
      </c>
      <c r="C122" s="270" t="s">
        <v>694</v>
      </c>
      <c r="D122" s="155" t="s">
        <v>691</v>
      </c>
    </row>
    <row r="123" spans="1:4" x14ac:dyDescent="0.2">
      <c r="A123" s="1" t="s">
        <v>695</v>
      </c>
      <c r="B123" s="1" t="s">
        <v>696</v>
      </c>
      <c r="C123" s="270" t="s">
        <v>697</v>
      </c>
      <c r="D123" s="155" t="s">
        <v>691</v>
      </c>
    </row>
    <row r="124" spans="1:4" x14ac:dyDescent="0.2">
      <c r="A124" s="1" t="s">
        <v>698</v>
      </c>
      <c r="B124" s="1" t="s">
        <v>699</v>
      </c>
      <c r="C124" s="270" t="s">
        <v>700</v>
      </c>
      <c r="D124" s="155" t="s">
        <v>691</v>
      </c>
    </row>
    <row r="125" spans="1:4" x14ac:dyDescent="0.2">
      <c r="A125" s="1" t="s">
        <v>701</v>
      </c>
      <c r="B125" s="1" t="s">
        <v>702</v>
      </c>
      <c r="C125" s="270" t="s">
        <v>703</v>
      </c>
      <c r="D125" s="155" t="s">
        <v>691</v>
      </c>
    </row>
    <row r="126" spans="1:4" x14ac:dyDescent="0.2">
      <c r="A126" s="1" t="s">
        <v>704</v>
      </c>
      <c r="B126" s="1" t="s">
        <v>705</v>
      </c>
      <c r="C126" s="270" t="s">
        <v>706</v>
      </c>
      <c r="D126" s="155" t="s">
        <v>691</v>
      </c>
    </row>
    <row r="127" spans="1:4" x14ac:dyDescent="0.2">
      <c r="A127" s="1" t="s">
        <v>707</v>
      </c>
      <c r="B127" s="1" t="s">
        <v>708</v>
      </c>
      <c r="C127" s="270" t="s">
        <v>709</v>
      </c>
      <c r="D127" s="155" t="s">
        <v>691</v>
      </c>
    </row>
    <row r="128" spans="1:4" x14ac:dyDescent="0.2">
      <c r="A128" s="1" t="s">
        <v>710</v>
      </c>
      <c r="B128" s="1" t="s">
        <v>711</v>
      </c>
      <c r="C128" s="270" t="s">
        <v>712</v>
      </c>
      <c r="D128" s="155" t="s">
        <v>691</v>
      </c>
    </row>
    <row r="129" spans="1:4" x14ac:dyDescent="0.2">
      <c r="A129" s="1" t="s">
        <v>713</v>
      </c>
      <c r="B129" s="1" t="s">
        <v>714</v>
      </c>
      <c r="C129" s="270" t="s">
        <v>715</v>
      </c>
      <c r="D129" s="155" t="s">
        <v>691</v>
      </c>
    </row>
    <row r="130" spans="1:4" x14ac:dyDescent="0.2">
      <c r="A130" s="1" t="s">
        <v>716</v>
      </c>
      <c r="B130" s="1" t="s">
        <v>717</v>
      </c>
      <c r="C130" s="270" t="s">
        <v>718</v>
      </c>
      <c r="D130" s="155" t="s">
        <v>691</v>
      </c>
    </row>
    <row r="131" spans="1:4" x14ac:dyDescent="0.2">
      <c r="A131" s="1" t="s">
        <v>719</v>
      </c>
      <c r="B131" s="1" t="s">
        <v>720</v>
      </c>
      <c r="C131" s="270" t="s">
        <v>721</v>
      </c>
      <c r="D131" s="155" t="s">
        <v>691</v>
      </c>
    </row>
    <row r="132" spans="1:4" x14ac:dyDescent="0.2">
      <c r="A132" s="1" t="s">
        <v>722</v>
      </c>
      <c r="B132" s="1" t="s">
        <v>723</v>
      </c>
      <c r="C132" s="270" t="s">
        <v>724</v>
      </c>
      <c r="D132" s="155" t="s">
        <v>691</v>
      </c>
    </row>
    <row r="133" spans="1:4" x14ac:dyDescent="0.2">
      <c r="A133" s="1" t="s">
        <v>725</v>
      </c>
      <c r="B133" s="1" t="s">
        <v>726</v>
      </c>
      <c r="C133" s="270" t="s">
        <v>727</v>
      </c>
      <c r="D133" s="155" t="s">
        <v>691</v>
      </c>
    </row>
    <row r="134" spans="1:4" x14ac:dyDescent="0.2">
      <c r="A134" s="1" t="s">
        <v>728</v>
      </c>
      <c r="B134" s="1" t="s">
        <v>729</v>
      </c>
      <c r="C134" s="270" t="s">
        <v>730</v>
      </c>
      <c r="D134" s="155" t="s">
        <v>691</v>
      </c>
    </row>
    <row r="135" spans="1:4" x14ac:dyDescent="0.2">
      <c r="A135" s="1" t="s">
        <v>731</v>
      </c>
      <c r="B135" s="1" t="s">
        <v>732</v>
      </c>
      <c r="C135" s="270" t="s">
        <v>733</v>
      </c>
      <c r="D135" s="155" t="s">
        <v>691</v>
      </c>
    </row>
    <row r="136" spans="1:4" x14ac:dyDescent="0.2">
      <c r="A136" s="1" t="s">
        <v>734</v>
      </c>
      <c r="B136" s="1" t="s">
        <v>735</v>
      </c>
      <c r="C136" s="270" t="s">
        <v>736</v>
      </c>
      <c r="D136" s="155" t="s">
        <v>691</v>
      </c>
    </row>
    <row r="137" spans="1:4" x14ac:dyDescent="0.2">
      <c r="A137" s="1" t="s">
        <v>737</v>
      </c>
      <c r="B137" s="1" t="s">
        <v>738</v>
      </c>
      <c r="C137" s="1" t="s">
        <v>739</v>
      </c>
      <c r="D137" s="155" t="s">
        <v>691</v>
      </c>
    </row>
    <row r="138" spans="1:4" x14ac:dyDescent="0.2">
      <c r="A138" s="1" t="s">
        <v>740</v>
      </c>
      <c r="B138" s="1" t="s">
        <v>741</v>
      </c>
      <c r="C138" s="1" t="s">
        <v>742</v>
      </c>
      <c r="D138" s="155" t="s">
        <v>743</v>
      </c>
    </row>
    <row r="139" spans="1:4" x14ac:dyDescent="0.2">
      <c r="A139" s="1" t="s">
        <v>744</v>
      </c>
      <c r="B139" s="1" t="s">
        <v>745</v>
      </c>
      <c r="C139" s="1" t="s">
        <v>746</v>
      </c>
      <c r="D139" s="155" t="s">
        <v>743</v>
      </c>
    </row>
    <row r="140" spans="1:4" x14ac:dyDescent="0.2">
      <c r="A140" s="1" t="s">
        <v>747</v>
      </c>
      <c r="B140" s="1" t="s">
        <v>748</v>
      </c>
      <c r="C140" s="1" t="s">
        <v>749</v>
      </c>
      <c r="D140" s="155" t="s">
        <v>743</v>
      </c>
    </row>
    <row r="141" spans="1:4" x14ac:dyDescent="0.2">
      <c r="A141" s="1" t="s">
        <v>750</v>
      </c>
      <c r="B141" s="1" t="s">
        <v>751</v>
      </c>
      <c r="C141" s="1" t="s">
        <v>752</v>
      </c>
      <c r="D141" s="155" t="s">
        <v>743</v>
      </c>
    </row>
    <row r="142" spans="1:4" x14ac:dyDescent="0.2">
      <c r="A142" s="1" t="s">
        <v>753</v>
      </c>
      <c r="B142" s="1" t="s">
        <v>754</v>
      </c>
      <c r="C142" s="270" t="s">
        <v>755</v>
      </c>
      <c r="D142" s="4" t="s">
        <v>743</v>
      </c>
    </row>
    <row r="143" spans="1:4" x14ac:dyDescent="0.2">
      <c r="A143" s="1" t="s">
        <v>756</v>
      </c>
      <c r="B143" s="1" t="s">
        <v>757</v>
      </c>
      <c r="C143" s="270" t="s">
        <v>758</v>
      </c>
      <c r="D143" s="4" t="s">
        <v>743</v>
      </c>
    </row>
    <row r="144" spans="1:4" x14ac:dyDescent="0.2">
      <c r="A144" s="1" t="s">
        <v>759</v>
      </c>
      <c r="B144" s="1" t="s">
        <v>760</v>
      </c>
      <c r="C144" s="270" t="s">
        <v>761</v>
      </c>
      <c r="D144" s="4" t="s">
        <v>743</v>
      </c>
    </row>
    <row r="145" spans="1:4" x14ac:dyDescent="0.2">
      <c r="A145" s="1" t="s">
        <v>762</v>
      </c>
      <c r="B145" s="1" t="s">
        <v>763</v>
      </c>
      <c r="C145" s="4" t="s">
        <v>764</v>
      </c>
      <c r="D145" s="4" t="s">
        <v>743</v>
      </c>
    </row>
    <row r="146" spans="1:4" x14ac:dyDescent="0.2">
      <c r="A146" s="155" t="s">
        <v>765</v>
      </c>
      <c r="B146" s="155" t="s">
        <v>766</v>
      </c>
      <c r="C146" s="270" t="s">
        <v>767</v>
      </c>
      <c r="D146" s="4" t="s">
        <v>743</v>
      </c>
    </row>
    <row r="147" spans="1:4" x14ac:dyDescent="0.2">
      <c r="A147" s="1" t="s">
        <v>768</v>
      </c>
      <c r="B147" s="1" t="s">
        <v>769</v>
      </c>
      <c r="C147" s="270" t="s">
        <v>770</v>
      </c>
      <c r="D147" s="4" t="s">
        <v>743</v>
      </c>
    </row>
    <row r="148" spans="1:4" x14ac:dyDescent="0.2">
      <c r="A148" s="1" t="s">
        <v>771</v>
      </c>
      <c r="B148" s="1" t="s">
        <v>772</v>
      </c>
      <c r="C148" s="270" t="s">
        <v>773</v>
      </c>
      <c r="D148" s="4" t="s">
        <v>743</v>
      </c>
    </row>
    <row r="149" spans="1:4" x14ac:dyDescent="0.2">
      <c r="A149" s="1" t="s">
        <v>774</v>
      </c>
      <c r="B149" s="1" t="s">
        <v>775</v>
      </c>
      <c r="C149" s="270" t="s">
        <v>776</v>
      </c>
      <c r="D149" s="4" t="s">
        <v>743</v>
      </c>
    </row>
    <row r="150" spans="1:4" x14ac:dyDescent="0.2">
      <c r="A150" s="1" t="s">
        <v>777</v>
      </c>
      <c r="B150" s="1" t="s">
        <v>778</v>
      </c>
      <c r="C150" s="270" t="s">
        <v>779</v>
      </c>
      <c r="D150" s="4" t="s">
        <v>743</v>
      </c>
    </row>
    <row r="151" spans="1:4" x14ac:dyDescent="0.2">
      <c r="A151" s="1" t="s">
        <v>780</v>
      </c>
      <c r="B151" s="1" t="s">
        <v>781</v>
      </c>
      <c r="C151" s="270" t="s">
        <v>782</v>
      </c>
      <c r="D151" s="155" t="s">
        <v>743</v>
      </c>
    </row>
    <row r="152" spans="1:4" x14ac:dyDescent="0.2">
      <c r="A152" s="1" t="s">
        <v>783</v>
      </c>
      <c r="B152" s="1" t="s">
        <v>784</v>
      </c>
      <c r="C152" s="270" t="s">
        <v>785</v>
      </c>
      <c r="D152" s="4" t="s">
        <v>743</v>
      </c>
    </row>
    <row r="153" spans="1:4" x14ac:dyDescent="0.2">
      <c r="A153" s="1" t="s">
        <v>786</v>
      </c>
      <c r="B153" s="1" t="s">
        <v>787</v>
      </c>
      <c r="C153" s="270" t="s">
        <v>788</v>
      </c>
      <c r="D153" s="4" t="s">
        <v>743</v>
      </c>
    </row>
    <row r="154" spans="1:4" x14ac:dyDescent="0.2">
      <c r="A154" s="1" t="s">
        <v>789</v>
      </c>
      <c r="B154" s="1" t="s">
        <v>790</v>
      </c>
      <c r="C154" s="270" t="s">
        <v>791</v>
      </c>
      <c r="D154" s="4" t="s">
        <v>743</v>
      </c>
    </row>
    <row r="155" spans="1:4" x14ac:dyDescent="0.2">
      <c r="A155" s="1" t="s">
        <v>792</v>
      </c>
      <c r="B155" s="1" t="s">
        <v>793</v>
      </c>
      <c r="C155" s="1" t="s">
        <v>794</v>
      </c>
      <c r="D155" s="155" t="s">
        <v>743</v>
      </c>
    </row>
    <row r="156" spans="1:4" x14ac:dyDescent="0.2">
      <c r="A156" s="1" t="s">
        <v>795</v>
      </c>
      <c r="B156" s="1" t="s">
        <v>796</v>
      </c>
      <c r="C156" s="1" t="s">
        <v>797</v>
      </c>
      <c r="D156" s="155" t="s">
        <v>743</v>
      </c>
    </row>
    <row r="157" spans="1:4" x14ac:dyDescent="0.2">
      <c r="A157" s="1" t="s">
        <v>798</v>
      </c>
      <c r="B157" s="1" t="s">
        <v>799</v>
      </c>
      <c r="C157" s="1" t="s">
        <v>800</v>
      </c>
      <c r="D157" s="155" t="s">
        <v>743</v>
      </c>
    </row>
    <row r="158" spans="1:4" x14ac:dyDescent="0.2">
      <c r="A158" s="1" t="s">
        <v>801</v>
      </c>
      <c r="B158" s="1" t="s">
        <v>802</v>
      </c>
      <c r="C158" s="1" t="s">
        <v>803</v>
      </c>
      <c r="D158" s="155" t="s">
        <v>743</v>
      </c>
    </row>
    <row r="159" spans="1:4" x14ac:dyDescent="0.2">
      <c r="A159" s="1" t="s">
        <v>804</v>
      </c>
      <c r="B159" s="1" t="s">
        <v>805</v>
      </c>
      <c r="C159" s="1" t="s">
        <v>806</v>
      </c>
      <c r="D159" s="155" t="s">
        <v>242</v>
      </c>
    </row>
    <row r="160" spans="1:4" x14ac:dyDescent="0.2">
      <c r="A160" s="1" t="s">
        <v>807</v>
      </c>
      <c r="B160" s="1" t="s">
        <v>808</v>
      </c>
      <c r="C160" s="1" t="s">
        <v>809</v>
      </c>
      <c r="D160" s="155" t="s">
        <v>242</v>
      </c>
    </row>
    <row r="161" spans="1:4" x14ac:dyDescent="0.2">
      <c r="A161" s="1" t="s">
        <v>810</v>
      </c>
      <c r="B161" s="1" t="s">
        <v>811</v>
      </c>
      <c r="C161" s="1" t="s">
        <v>812</v>
      </c>
      <c r="D161" s="155" t="s">
        <v>242</v>
      </c>
    </row>
    <row r="162" spans="1:4" x14ac:dyDescent="0.2">
      <c r="A162" s="1" t="s">
        <v>813</v>
      </c>
      <c r="B162" s="1" t="s">
        <v>814</v>
      </c>
      <c r="C162" s="1" t="s">
        <v>815</v>
      </c>
      <c r="D162" s="155" t="s">
        <v>242</v>
      </c>
    </row>
    <row r="163" spans="1:4" x14ac:dyDescent="0.2">
      <c r="A163" s="1" t="s">
        <v>816</v>
      </c>
      <c r="B163" s="1" t="s">
        <v>817</v>
      </c>
      <c r="C163" s="1" t="s">
        <v>818</v>
      </c>
      <c r="D163" s="155" t="s">
        <v>242</v>
      </c>
    </row>
    <row r="164" spans="1:4" x14ac:dyDescent="0.2">
      <c r="A164" s="1" t="s">
        <v>819</v>
      </c>
      <c r="B164" s="1" t="s">
        <v>820</v>
      </c>
      <c r="C164" s="1" t="s">
        <v>821</v>
      </c>
      <c r="D164" s="155" t="s">
        <v>242</v>
      </c>
    </row>
    <row r="165" spans="1:4" x14ac:dyDescent="0.2">
      <c r="A165" s="1" t="s">
        <v>822</v>
      </c>
      <c r="B165" s="1" t="s">
        <v>823</v>
      </c>
      <c r="C165" s="1" t="s">
        <v>824</v>
      </c>
      <c r="D165" s="155" t="s">
        <v>242</v>
      </c>
    </row>
    <row r="166" spans="1:4" x14ac:dyDescent="0.2">
      <c r="A166" s="1" t="s">
        <v>825</v>
      </c>
      <c r="B166" s="1" t="s">
        <v>826</v>
      </c>
      <c r="C166" s="1" t="s">
        <v>827</v>
      </c>
      <c r="D166" s="155" t="s">
        <v>242</v>
      </c>
    </row>
    <row r="167" spans="1:4" x14ac:dyDescent="0.2">
      <c r="A167" s="1" t="s">
        <v>828</v>
      </c>
      <c r="B167" s="1" t="s">
        <v>829</v>
      </c>
      <c r="C167" s="1" t="s">
        <v>830</v>
      </c>
      <c r="D167" s="155" t="s">
        <v>242</v>
      </c>
    </row>
    <row r="168" spans="1:4" x14ac:dyDescent="0.2">
      <c r="A168" s="1" t="s">
        <v>831</v>
      </c>
      <c r="B168" s="1" t="s">
        <v>832</v>
      </c>
      <c r="C168" s="1" t="s">
        <v>833</v>
      </c>
      <c r="D168" s="155" t="s">
        <v>242</v>
      </c>
    </row>
    <row r="169" spans="1:4" x14ac:dyDescent="0.2">
      <c r="A169" s="1" t="s">
        <v>834</v>
      </c>
      <c r="B169" s="1" t="s">
        <v>835</v>
      </c>
      <c r="C169" s="1" t="s">
        <v>836</v>
      </c>
      <c r="D169" s="155" t="s">
        <v>242</v>
      </c>
    </row>
    <row r="170" spans="1:4" x14ac:dyDescent="0.2">
      <c r="A170" s="1" t="s">
        <v>837</v>
      </c>
      <c r="B170" s="1" t="s">
        <v>838</v>
      </c>
      <c r="C170" s="1" t="s">
        <v>839</v>
      </c>
      <c r="D170" s="155" t="s">
        <v>242</v>
      </c>
    </row>
    <row r="171" spans="1:4" x14ac:dyDescent="0.2">
      <c r="A171" s="1" t="s">
        <v>840</v>
      </c>
      <c r="B171" s="1" t="s">
        <v>841</v>
      </c>
      <c r="C171" s="1" t="s">
        <v>842</v>
      </c>
      <c r="D171" s="155" t="s">
        <v>843</v>
      </c>
    </row>
    <row r="172" spans="1:4" x14ac:dyDescent="0.2">
      <c r="A172" s="1" t="s">
        <v>844</v>
      </c>
      <c r="B172" s="1" t="s">
        <v>845</v>
      </c>
      <c r="C172" s="1" t="s">
        <v>846</v>
      </c>
      <c r="D172" s="155" t="s">
        <v>843</v>
      </c>
    </row>
    <row r="173" spans="1:4" x14ac:dyDescent="0.2">
      <c r="A173" s="1" t="s">
        <v>847</v>
      </c>
      <c r="B173" s="1" t="s">
        <v>848</v>
      </c>
      <c r="C173" s="1" t="s">
        <v>849</v>
      </c>
      <c r="D173" s="155" t="s">
        <v>843</v>
      </c>
    </row>
    <row r="174" spans="1:4" x14ac:dyDescent="0.2">
      <c r="A174" s="1" t="s">
        <v>850</v>
      </c>
      <c r="B174" s="1" t="s">
        <v>851</v>
      </c>
      <c r="C174" s="1" t="s">
        <v>852</v>
      </c>
      <c r="D174" s="155" t="s">
        <v>843</v>
      </c>
    </row>
    <row r="175" spans="1:4" x14ac:dyDescent="0.2">
      <c r="A175" s="1" t="s">
        <v>853</v>
      </c>
      <c r="B175" s="1" t="s">
        <v>854</v>
      </c>
      <c r="C175" s="1" t="s">
        <v>855</v>
      </c>
      <c r="D175" s="155" t="s">
        <v>843</v>
      </c>
    </row>
    <row r="176" spans="1:4" x14ac:dyDescent="0.2">
      <c r="A176" s="1" t="s">
        <v>856</v>
      </c>
      <c r="B176" s="1" t="s">
        <v>857</v>
      </c>
      <c r="C176" s="1" t="s">
        <v>858</v>
      </c>
      <c r="D176" s="155" t="s">
        <v>843</v>
      </c>
    </row>
    <row r="177" spans="1:4" x14ac:dyDescent="0.2">
      <c r="A177" s="1" t="s">
        <v>859</v>
      </c>
      <c r="B177" s="1" t="s">
        <v>860</v>
      </c>
      <c r="C177" s="1" t="s">
        <v>861</v>
      </c>
      <c r="D177" s="155" t="s">
        <v>843</v>
      </c>
    </row>
    <row r="178" spans="1:4" x14ac:dyDescent="0.2">
      <c r="A178" s="1" t="s">
        <v>862</v>
      </c>
      <c r="B178" s="1" t="s">
        <v>863</v>
      </c>
      <c r="C178" s="1" t="s">
        <v>864</v>
      </c>
      <c r="D178" s="155" t="s">
        <v>843</v>
      </c>
    </row>
    <row r="179" spans="1:4" x14ac:dyDescent="0.2">
      <c r="A179" s="1" t="s">
        <v>865</v>
      </c>
      <c r="B179" s="1" t="s">
        <v>866</v>
      </c>
      <c r="C179" s="1" t="s">
        <v>867</v>
      </c>
      <c r="D179" s="155" t="s">
        <v>843</v>
      </c>
    </row>
    <row r="180" spans="1:4" x14ac:dyDescent="0.2">
      <c r="A180" s="1" t="s">
        <v>868</v>
      </c>
      <c r="B180" s="1" t="s">
        <v>869</v>
      </c>
      <c r="C180" s="1" t="s">
        <v>870</v>
      </c>
      <c r="D180" s="155" t="s">
        <v>843</v>
      </c>
    </row>
    <row r="181" spans="1:4" x14ac:dyDescent="0.2">
      <c r="A181" s="1" t="s">
        <v>871</v>
      </c>
      <c r="B181" s="1" t="s">
        <v>872</v>
      </c>
      <c r="C181" s="1" t="s">
        <v>873</v>
      </c>
      <c r="D181" s="155" t="s">
        <v>843</v>
      </c>
    </row>
    <row r="182" spans="1:4" x14ac:dyDescent="0.2">
      <c r="A182" s="1" t="s">
        <v>874</v>
      </c>
      <c r="B182" s="1" t="s">
        <v>875</v>
      </c>
      <c r="C182" s="1" t="s">
        <v>876</v>
      </c>
      <c r="D182" s="155" t="s">
        <v>843</v>
      </c>
    </row>
    <row r="183" spans="1:4" x14ac:dyDescent="0.2">
      <c r="A183" s="1" t="s">
        <v>877</v>
      </c>
      <c r="B183" s="1" t="s">
        <v>878</v>
      </c>
      <c r="C183" s="1" t="s">
        <v>879</v>
      </c>
      <c r="D183" s="155" t="s">
        <v>843</v>
      </c>
    </row>
    <row r="184" spans="1:4" x14ac:dyDescent="0.2">
      <c r="A184" s="1" t="s">
        <v>880</v>
      </c>
      <c r="B184" s="1" t="s">
        <v>881</v>
      </c>
      <c r="C184" s="1" t="s">
        <v>882</v>
      </c>
      <c r="D184" s="155" t="s">
        <v>843</v>
      </c>
    </row>
    <row r="185" spans="1:4" x14ac:dyDescent="0.2">
      <c r="A185" s="1" t="s">
        <v>883</v>
      </c>
      <c r="B185" s="1" t="s">
        <v>884</v>
      </c>
      <c r="C185" s="1" t="s">
        <v>885</v>
      </c>
      <c r="D185" s="155" t="s">
        <v>843</v>
      </c>
    </row>
    <row r="186" spans="1:4" x14ac:dyDescent="0.2">
      <c r="A186" s="1" t="s">
        <v>886</v>
      </c>
      <c r="B186" s="1" t="s">
        <v>887</v>
      </c>
      <c r="C186" s="1" t="s">
        <v>888</v>
      </c>
      <c r="D186" s="155" t="s">
        <v>843</v>
      </c>
    </row>
    <row r="187" spans="1:4" x14ac:dyDescent="0.2">
      <c r="A187" s="1" t="s">
        <v>889</v>
      </c>
      <c r="B187" s="1" t="s">
        <v>890</v>
      </c>
      <c r="C187" s="1" t="s">
        <v>891</v>
      </c>
      <c r="D187" s="155" t="s">
        <v>843</v>
      </c>
    </row>
    <row r="188" spans="1:4" x14ac:dyDescent="0.2">
      <c r="A188" s="1" t="s">
        <v>892</v>
      </c>
      <c r="B188" s="1" t="s">
        <v>893</v>
      </c>
      <c r="C188" s="1" t="s">
        <v>894</v>
      </c>
      <c r="D188" s="155" t="s">
        <v>843</v>
      </c>
    </row>
    <row r="189" spans="1:4" x14ac:dyDescent="0.2">
      <c r="A189" s="1" t="s">
        <v>895</v>
      </c>
      <c r="B189" s="1" t="s">
        <v>896</v>
      </c>
      <c r="C189" s="1" t="s">
        <v>897</v>
      </c>
      <c r="D189" s="155" t="s">
        <v>843</v>
      </c>
    </row>
    <row r="190" spans="1:4" x14ac:dyDescent="0.2">
      <c r="A190" s="1" t="s">
        <v>898</v>
      </c>
      <c r="B190" s="1" t="s">
        <v>899</v>
      </c>
      <c r="C190" s="1" t="s">
        <v>900</v>
      </c>
      <c r="D190" s="155" t="s">
        <v>843</v>
      </c>
    </row>
    <row r="191" spans="1:4" x14ac:dyDescent="0.2">
      <c r="A191" s="1" t="s">
        <v>901</v>
      </c>
      <c r="B191" s="1" t="s">
        <v>902</v>
      </c>
      <c r="C191" s="1" t="s">
        <v>903</v>
      </c>
      <c r="D191" s="155" t="s">
        <v>843</v>
      </c>
    </row>
    <row r="192" spans="1:4" x14ac:dyDescent="0.2">
      <c r="A192" s="1" t="s">
        <v>904</v>
      </c>
      <c r="B192" s="1" t="s">
        <v>905</v>
      </c>
      <c r="C192" s="1" t="s">
        <v>906</v>
      </c>
      <c r="D192" s="155" t="s">
        <v>843</v>
      </c>
    </row>
    <row r="193" spans="1:4" x14ac:dyDescent="0.2">
      <c r="A193" s="1" t="s">
        <v>907</v>
      </c>
      <c r="B193" s="1" t="s">
        <v>908</v>
      </c>
      <c r="C193" s="1" t="s">
        <v>909</v>
      </c>
      <c r="D193" s="155" t="s">
        <v>910</v>
      </c>
    </row>
    <row r="194" spans="1:4" x14ac:dyDescent="0.2">
      <c r="A194" s="1" t="s">
        <v>911</v>
      </c>
      <c r="B194" s="1" t="s">
        <v>912</v>
      </c>
      <c r="C194" s="1" t="s">
        <v>913</v>
      </c>
      <c r="D194" s="155" t="s">
        <v>910</v>
      </c>
    </row>
    <row r="195" spans="1:4" x14ac:dyDescent="0.2">
      <c r="A195" s="1" t="s">
        <v>914</v>
      </c>
      <c r="B195" s="1" t="s">
        <v>915</v>
      </c>
      <c r="C195" s="1" t="s">
        <v>916</v>
      </c>
      <c r="D195" s="155" t="s">
        <v>910</v>
      </c>
    </row>
    <row r="196" spans="1:4" x14ac:dyDescent="0.2">
      <c r="A196" s="1" t="s">
        <v>917</v>
      </c>
      <c r="B196" s="1" t="s">
        <v>918</v>
      </c>
      <c r="C196" s="1" t="s">
        <v>919</v>
      </c>
      <c r="D196" s="155" t="s">
        <v>910</v>
      </c>
    </row>
    <row r="197" spans="1:4" x14ac:dyDescent="0.2">
      <c r="A197" s="1" t="s">
        <v>920</v>
      </c>
      <c r="B197" s="1" t="s">
        <v>921</v>
      </c>
      <c r="C197" s="1" t="s">
        <v>922</v>
      </c>
      <c r="D197" s="155" t="s">
        <v>910</v>
      </c>
    </row>
    <row r="198" spans="1:4" x14ac:dyDescent="0.2">
      <c r="A198" s="1" t="s">
        <v>923</v>
      </c>
      <c r="B198" s="1" t="s">
        <v>924</v>
      </c>
      <c r="C198" s="1" t="s">
        <v>925</v>
      </c>
      <c r="D198" s="155" t="s">
        <v>910</v>
      </c>
    </row>
    <row r="199" spans="1:4" x14ac:dyDescent="0.2">
      <c r="A199" s="1" t="s">
        <v>926</v>
      </c>
      <c r="B199" s="1" t="s">
        <v>927</v>
      </c>
      <c r="C199" s="1" t="s">
        <v>928</v>
      </c>
      <c r="D199" s="155" t="s">
        <v>910</v>
      </c>
    </row>
    <row r="200" spans="1:4" x14ac:dyDescent="0.2">
      <c r="A200" s="1" t="s">
        <v>929</v>
      </c>
      <c r="B200" s="1" t="s">
        <v>930</v>
      </c>
      <c r="C200" s="1" t="s">
        <v>931</v>
      </c>
      <c r="D200" s="155" t="s">
        <v>910</v>
      </c>
    </row>
    <row r="201" spans="1:4" x14ac:dyDescent="0.2">
      <c r="A201" s="1" t="s">
        <v>932</v>
      </c>
      <c r="B201" s="1" t="s">
        <v>933</v>
      </c>
      <c r="C201" s="1" t="s">
        <v>934</v>
      </c>
      <c r="D201" s="155" t="s">
        <v>910</v>
      </c>
    </row>
    <row r="202" spans="1:4" x14ac:dyDescent="0.2">
      <c r="A202" s="1" t="s">
        <v>935</v>
      </c>
      <c r="B202" s="1" t="s">
        <v>936</v>
      </c>
      <c r="C202" s="1" t="s">
        <v>937</v>
      </c>
      <c r="D202" s="155" t="s">
        <v>910</v>
      </c>
    </row>
    <row r="203" spans="1:4" x14ac:dyDescent="0.2">
      <c r="A203" s="1" t="s">
        <v>938</v>
      </c>
      <c r="B203" s="1" t="s">
        <v>939</v>
      </c>
      <c r="C203" s="1" t="s">
        <v>940</v>
      </c>
      <c r="D203" s="155" t="s">
        <v>910</v>
      </c>
    </row>
    <row r="204" spans="1:4" x14ac:dyDescent="0.2">
      <c r="A204" s="1" t="s">
        <v>941</v>
      </c>
      <c r="B204" s="1" t="s">
        <v>942</v>
      </c>
      <c r="C204" s="1" t="s">
        <v>943</v>
      </c>
      <c r="D204" s="155" t="s">
        <v>910</v>
      </c>
    </row>
    <row r="205" spans="1:4" x14ac:dyDescent="0.2">
      <c r="A205" s="1" t="s">
        <v>944</v>
      </c>
      <c r="B205" s="1" t="s">
        <v>945</v>
      </c>
      <c r="C205" s="1" t="s">
        <v>946</v>
      </c>
      <c r="D205" s="155" t="s">
        <v>910</v>
      </c>
    </row>
    <row r="206" spans="1:4" x14ac:dyDescent="0.2">
      <c r="A206" s="1" t="s">
        <v>947</v>
      </c>
      <c r="B206" s="1" t="s">
        <v>948</v>
      </c>
      <c r="C206" s="1" t="s">
        <v>949</v>
      </c>
      <c r="D206" s="155" t="s">
        <v>910</v>
      </c>
    </row>
    <row r="207" spans="1:4" x14ac:dyDescent="0.2">
      <c r="A207" s="1" t="s">
        <v>950</v>
      </c>
      <c r="B207" s="1" t="s">
        <v>951</v>
      </c>
      <c r="C207" s="1" t="s">
        <v>952</v>
      </c>
      <c r="D207" s="155" t="s">
        <v>910</v>
      </c>
    </row>
    <row r="208" spans="1:4" x14ac:dyDescent="0.2">
      <c r="A208" s="1" t="s">
        <v>953</v>
      </c>
      <c r="B208" s="1" t="s">
        <v>954</v>
      </c>
      <c r="C208" s="1" t="s">
        <v>955</v>
      </c>
      <c r="D208" s="155" t="s">
        <v>910</v>
      </c>
    </row>
    <row r="209" spans="1:4" x14ac:dyDescent="0.2">
      <c r="A209" s="1" t="s">
        <v>956</v>
      </c>
      <c r="B209" s="1" t="s">
        <v>957</v>
      </c>
      <c r="C209" s="1" t="s">
        <v>958</v>
      </c>
      <c r="D209" s="155" t="s">
        <v>910</v>
      </c>
    </row>
    <row r="210" spans="1:4" x14ac:dyDescent="0.2">
      <c r="A210" s="1" t="s">
        <v>959</v>
      </c>
      <c r="B210" s="1" t="s">
        <v>960</v>
      </c>
      <c r="C210" s="1" t="s">
        <v>961</v>
      </c>
      <c r="D210" s="155" t="s">
        <v>910</v>
      </c>
    </row>
    <row r="211" spans="1:4" x14ac:dyDescent="0.2">
      <c r="A211" s="1" t="s">
        <v>962</v>
      </c>
      <c r="B211" s="1" t="s">
        <v>963</v>
      </c>
      <c r="C211" s="1" t="s">
        <v>964</v>
      </c>
      <c r="D211" s="155" t="s">
        <v>910</v>
      </c>
    </row>
    <row r="212" spans="1:4" x14ac:dyDescent="0.2">
      <c r="A212" s="271" t="s">
        <v>965</v>
      </c>
      <c r="B212" s="271" t="s">
        <v>966</v>
      </c>
      <c r="C212" s="271" t="s">
        <v>967</v>
      </c>
      <c r="D212" s="271" t="s">
        <v>910</v>
      </c>
    </row>
  </sheetData>
  <pageMargins left="0.70866141732283472" right="0.70866141732283472" top="0.74803149606299213" bottom="0.74803149606299213" header="0.31496062992125984" footer="0.31496062992125984"/>
  <pageSetup paperSize="9" orientation="portrait" r:id="rId1"/>
  <headerFooter>
    <oddFooter>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86"/>
  <sheetViews>
    <sheetView zoomScale="85" zoomScaleNormal="85" workbookViewId="0">
      <pane xSplit="3" ySplit="17" topLeftCell="D57" activePane="bottomRight" state="frozen"/>
      <selection activeCell="D73" sqref="D73"/>
      <selection pane="topRight" activeCell="D73" sqref="D73"/>
      <selection pane="bottomLeft" activeCell="D73" sqref="D73"/>
      <selection pane="bottomRight" activeCell="B17" sqref="B17"/>
    </sheetView>
  </sheetViews>
  <sheetFormatPr defaultRowHeight="12.75" x14ac:dyDescent="0.2"/>
  <cols>
    <col min="1" max="1" width="1.7109375" style="14" customWidth="1"/>
    <col min="2" max="2" width="9.140625" style="25" customWidth="1"/>
    <col min="3" max="3" width="15.7109375" style="25" customWidth="1"/>
    <col min="4" max="12" width="20.7109375" style="14" customWidth="1"/>
    <col min="13" max="13" width="22.42578125" style="14" customWidth="1"/>
    <col min="14" max="15" width="24.7109375" style="14" customWidth="1"/>
    <col min="16" max="16" width="0" style="224" hidden="1" customWidth="1"/>
    <col min="17" max="17" width="9.140625" style="14"/>
    <col min="18" max="18" width="9.7109375" style="14" bestFit="1" customWidth="1"/>
    <col min="19" max="19" width="12.42578125" style="14" bestFit="1" customWidth="1"/>
    <col min="20" max="20" width="12.42578125" style="14" customWidth="1"/>
    <col min="21" max="16384" width="9.140625" style="14"/>
  </cols>
  <sheetData>
    <row r="1" spans="2:16" x14ac:dyDescent="0.2">
      <c r="P1" s="221"/>
    </row>
    <row r="2" spans="2:16" ht="15.75" x14ac:dyDescent="0.25">
      <c r="B2" s="18" t="s">
        <v>0</v>
      </c>
      <c r="C2" s="20" t="s">
        <v>156</v>
      </c>
      <c r="E2" s="15"/>
      <c r="F2" s="15"/>
      <c r="G2" s="15"/>
      <c r="H2" s="15"/>
      <c r="P2" s="221"/>
    </row>
    <row r="3" spans="2:16" ht="12.75" customHeight="1" x14ac:dyDescent="0.2">
      <c r="B3" s="18" t="s">
        <v>4</v>
      </c>
      <c r="C3" s="15" t="s">
        <v>187</v>
      </c>
      <c r="E3" s="15"/>
      <c r="F3" s="15"/>
      <c r="G3" s="15"/>
      <c r="H3" s="15"/>
      <c r="P3" s="221"/>
    </row>
    <row r="4" spans="2:16" x14ac:dyDescent="0.2">
      <c r="B4" s="18"/>
      <c r="C4" s="163" t="s">
        <v>232</v>
      </c>
      <c r="F4" s="21"/>
      <c r="G4" s="21"/>
      <c r="H4" s="21"/>
      <c r="P4" s="221"/>
    </row>
    <row r="5" spans="2:16" ht="12.75" customHeight="1" x14ac:dyDescent="0.2">
      <c r="B5" s="18" t="s">
        <v>1</v>
      </c>
      <c r="C5" s="166" t="str">
        <f>"April 2011 to "&amp;'Selection Sheet'!$B$5&amp;" inclusive"</f>
        <v>April 2011 to March 2016 inclusive</v>
      </c>
      <c r="F5" s="21"/>
      <c r="G5" s="21"/>
      <c r="H5" s="21"/>
      <c r="P5" s="221"/>
    </row>
    <row r="6" spans="2:16" x14ac:dyDescent="0.2">
      <c r="B6" s="18" t="s">
        <v>2</v>
      </c>
      <c r="C6" s="21" t="s">
        <v>203</v>
      </c>
      <c r="E6" s="22"/>
      <c r="F6" s="16"/>
      <c r="G6" s="16"/>
      <c r="H6" s="16"/>
      <c r="P6" s="221"/>
    </row>
    <row r="7" spans="2:16" x14ac:dyDescent="0.2">
      <c r="C7" s="158" t="s">
        <v>229</v>
      </c>
      <c r="E7" s="21"/>
      <c r="P7" s="221"/>
    </row>
    <row r="8" spans="2:16" x14ac:dyDescent="0.2">
      <c r="B8" s="18" t="s">
        <v>6</v>
      </c>
      <c r="C8" s="21" t="s">
        <v>10</v>
      </c>
      <c r="E8" s="21"/>
      <c r="P8" s="221"/>
    </row>
    <row r="9" spans="2:16" x14ac:dyDescent="0.2">
      <c r="B9" s="18" t="s">
        <v>3</v>
      </c>
      <c r="C9" s="75">
        <f>'Selection Sheet'!$B$53</f>
        <v>42502</v>
      </c>
      <c r="E9" s="21"/>
      <c r="P9" s="221"/>
    </row>
    <row r="10" spans="2:16" ht="12.75" customHeight="1" x14ac:dyDescent="0.2">
      <c r="B10" s="18" t="s">
        <v>5</v>
      </c>
      <c r="C10" s="21" t="s">
        <v>14</v>
      </c>
      <c r="E10" s="21"/>
      <c r="P10" s="221"/>
    </row>
    <row r="11" spans="2:16" ht="12.75" customHeight="1" x14ac:dyDescent="0.2">
      <c r="B11" s="18" t="s">
        <v>7</v>
      </c>
      <c r="C11" s="21" t="s">
        <v>9</v>
      </c>
      <c r="E11" s="21"/>
      <c r="P11" s="221"/>
    </row>
    <row r="12" spans="2:16" x14ac:dyDescent="0.2">
      <c r="B12" s="18" t="s">
        <v>8</v>
      </c>
      <c r="C12" s="21" t="s">
        <v>974</v>
      </c>
      <c r="E12" s="21"/>
      <c r="P12" s="221"/>
    </row>
    <row r="13" spans="2:16" ht="9" customHeight="1" x14ac:dyDescent="0.2">
      <c r="B13" s="17"/>
      <c r="P13" s="221"/>
    </row>
    <row r="14" spans="2:16" ht="15.75" x14ac:dyDescent="0.25">
      <c r="C14" s="23" t="s">
        <v>255</v>
      </c>
      <c r="D14" s="196" t="str">
        <f>'Selection Sheet'!B8</f>
        <v>England</v>
      </c>
      <c r="P14" s="221"/>
    </row>
    <row r="15" spans="2:16" s="156" customFormat="1" x14ac:dyDescent="0.2">
      <c r="B15" s="17"/>
      <c r="C15" s="203" t="s">
        <v>256</v>
      </c>
      <c r="D15" s="204" t="str">
        <f>'Selection Sheet'!B11</f>
        <v>ENG</v>
      </c>
      <c r="E15" s="17"/>
      <c r="F15" s="17"/>
      <c r="G15" s="17"/>
      <c r="H15" s="17"/>
      <c r="P15" s="221"/>
    </row>
    <row r="16" spans="2:16" ht="12.75" customHeight="1" x14ac:dyDescent="0.2">
      <c r="B16" s="17"/>
      <c r="C16" s="17"/>
      <c r="D16" s="17"/>
      <c r="E16" s="17"/>
      <c r="F16" s="17"/>
      <c r="G16" s="17"/>
      <c r="H16" s="17"/>
      <c r="P16" s="221"/>
    </row>
    <row r="17" spans="2:16" s="34" customFormat="1" ht="52.5" customHeight="1" x14ac:dyDescent="0.2">
      <c r="B17" s="31" t="s">
        <v>172</v>
      </c>
      <c r="C17" s="33"/>
      <c r="D17" s="140" t="s">
        <v>318</v>
      </c>
      <c r="E17" s="32" t="s">
        <v>164</v>
      </c>
      <c r="F17" s="33" t="s">
        <v>165</v>
      </c>
      <c r="G17" s="140" t="s">
        <v>319</v>
      </c>
      <c r="H17" s="32" t="s">
        <v>166</v>
      </c>
      <c r="I17" s="33" t="s">
        <v>167</v>
      </c>
      <c r="J17" s="140" t="s">
        <v>291</v>
      </c>
      <c r="K17" s="32" t="s">
        <v>168</v>
      </c>
      <c r="L17" s="33" t="s">
        <v>169</v>
      </c>
      <c r="M17" s="140" t="s">
        <v>320</v>
      </c>
      <c r="N17" s="32" t="s">
        <v>170</v>
      </c>
      <c r="O17" s="33" t="s">
        <v>171</v>
      </c>
      <c r="P17" s="223"/>
    </row>
    <row r="18" spans="2:16" x14ac:dyDescent="0.2">
      <c r="B18" s="37" t="s">
        <v>55</v>
      </c>
      <c r="C18" s="38" t="s">
        <v>56</v>
      </c>
      <c r="D18" s="26">
        <f>IFERROR(VLOOKUP($B$18&amp;$P18&amp;$D$15,Data!$A$4:$AM$1118,MATCH(D$17,Data!$A$1:$AM$1,0),0),0)</f>
        <v>194617</v>
      </c>
      <c r="E18" s="27">
        <f>IFERROR(VLOOKUP($B$18&amp;$P18&amp;$D$15,Data!$A$4:$AM$1118,MATCH(E$17,Data!$A$1:$AM$1,0),0),0)</f>
        <v>149672</v>
      </c>
      <c r="F18" s="60">
        <f>IFERROR(E18/D18, "-")</f>
        <v>0.76905922915264335</v>
      </c>
      <c r="G18" s="80">
        <f>IFERROR(VLOOKUP($B$18&amp;$P18&amp;$D$15,Data!$A$4:$AM$1118,MATCH(G$17,Data!$A$1:$AM$1,0),0),0)</f>
        <v>0</v>
      </c>
      <c r="H18" s="81">
        <f>IFERROR(VLOOKUP($B$18&amp;$P18&amp;$D$15,Data!$A$4:$AM$1118,MATCH(H$17,Data!$A$1:$AM$1,0),0),0)</f>
        <v>0</v>
      </c>
      <c r="I18" s="60" t="str">
        <f>IFERROR(H18/G18, "-")</f>
        <v>-</v>
      </c>
      <c r="J18" s="80">
        <f>IFERROR(VLOOKUP($B$18&amp;$P18&amp;$D$15,Data!$A$4:$AM$1118,MATCH(J$17,Data!$A$1:$AM$1,0),0),0)</f>
        <v>0</v>
      </c>
      <c r="K18" s="81">
        <f>IFERROR(VLOOKUP($B$18&amp;$P18&amp;$D$15,Data!$A$4:$AM$1118,MATCH(K$17,Data!$A$1:$AM$1,0),0),0)</f>
        <v>0</v>
      </c>
      <c r="L18" s="60" t="str">
        <f>IFERROR(K18/J18, "-")</f>
        <v>-</v>
      </c>
      <c r="M18" s="80">
        <f>IFERROR(VLOOKUP($B$18&amp;$P18&amp;$D$15,Data!$A$4:$AM$1118,MATCH(M$17,Data!$A$1:$AM$1,0),0),0)</f>
        <v>193201</v>
      </c>
      <c r="N18" s="82">
        <f>IFERROR(VLOOKUP($B$18&amp;$P18&amp;$D$15,Data!$A$4:$AM$1118,MATCH(N$17,Data!$A$1:$AM$1,0),0),0)</f>
        <v>187968</v>
      </c>
      <c r="O18" s="60">
        <f>IFERROR(N18/M18, "-")</f>
        <v>0.97291421887050278</v>
      </c>
      <c r="P18" s="224" t="s">
        <v>56</v>
      </c>
    </row>
    <row r="19" spans="2:16" x14ac:dyDescent="0.2">
      <c r="B19" s="39"/>
      <c r="C19" s="38" t="s">
        <v>57</v>
      </c>
      <c r="D19" s="26">
        <f>IFERROR(VLOOKUP($B$18&amp;$P19&amp;$D$15,Data!$A$4:$AM$1118,MATCH(D$17,Data!$A$1:$AM$1,0),0),0)</f>
        <v>200706</v>
      </c>
      <c r="E19" s="27">
        <f>IFERROR(VLOOKUP($B$18&amp;$P19&amp;$D$15,Data!$A$4:$AM$1118,MATCH(E$17,Data!$A$1:$AM$1,0),0),0)</f>
        <v>154483</v>
      </c>
      <c r="F19" s="60">
        <f t="shared" ref="F19:F30" si="0">IFERROR(E19/D19, "-")</f>
        <v>0.76969796617938679</v>
      </c>
      <c r="G19" s="80">
        <f>IFERROR(VLOOKUP($B$18&amp;$P19&amp;$D$15,Data!$A$4:$AM$1118,MATCH(G$17,Data!$A$1:$AM$1,0),0),0)</f>
        <v>0</v>
      </c>
      <c r="H19" s="81">
        <f>IFERROR(VLOOKUP($B$18&amp;$P19&amp;$D$15,Data!$A$4:$AM$1118,MATCH(H$17,Data!$A$1:$AM$1,0),0),0)</f>
        <v>0</v>
      </c>
      <c r="I19" s="60" t="str">
        <f t="shared" ref="I19:I30" si="1">IFERROR(H19/G19, "-")</f>
        <v>-</v>
      </c>
      <c r="J19" s="80">
        <f>IFERROR(VLOOKUP($B$18&amp;$P19&amp;$D$15,Data!$A$4:$AM$1118,MATCH(J$17,Data!$A$1:$AM$1,0),0),0)</f>
        <v>0</v>
      </c>
      <c r="K19" s="81">
        <f>IFERROR(VLOOKUP($B$18&amp;$P19&amp;$D$15,Data!$A$4:$AM$1118,MATCH(K$17,Data!$A$1:$AM$1,0),0),0)</f>
        <v>0</v>
      </c>
      <c r="L19" s="60" t="str">
        <f t="shared" ref="L19:L30" si="2">IFERROR(K19/J19, "-")</f>
        <v>-</v>
      </c>
      <c r="M19" s="80">
        <f>IFERROR(VLOOKUP($B$18&amp;$P19&amp;$D$15,Data!$A$4:$AM$1118,MATCH(M$17,Data!$A$1:$AM$1,0),0),0)</f>
        <v>199143</v>
      </c>
      <c r="N19" s="82">
        <f>IFERROR(VLOOKUP($B$18&amp;$P19&amp;$D$15,Data!$A$4:$AM$1118,MATCH(N$17,Data!$A$1:$AM$1,0),0),0)</f>
        <v>193774</v>
      </c>
      <c r="O19" s="60">
        <f t="shared" ref="O19:O30" si="3">IFERROR(N19/M19, "-")</f>
        <v>0.97303947414671865</v>
      </c>
      <c r="P19" s="224" t="s">
        <v>57</v>
      </c>
    </row>
    <row r="20" spans="2:16" x14ac:dyDescent="0.2">
      <c r="B20" s="39"/>
      <c r="C20" s="38" t="s">
        <v>58</v>
      </c>
      <c r="D20" s="26">
        <f>IFERROR(VLOOKUP($B$18&amp;$P20&amp;$D$15,Data!$A$4:$AM$1118,MATCH(D$17,Data!$A$1:$AM$1,0),0),0)</f>
        <v>196613</v>
      </c>
      <c r="E20" s="27">
        <f>IFERROR(VLOOKUP($B$18&amp;$P20&amp;$D$15,Data!$A$4:$AM$1118,MATCH(E$17,Data!$A$1:$AM$1,0),0),0)</f>
        <v>148390</v>
      </c>
      <c r="F20" s="60">
        <f t="shared" si="0"/>
        <v>0.75473137585002004</v>
      </c>
      <c r="G20" s="80">
        <f>IFERROR(VLOOKUP($B$18&amp;$P20&amp;$D$15,Data!$A$4:$AM$1118,MATCH(G$17,Data!$A$1:$AM$1,0),0),0)</f>
        <v>0</v>
      </c>
      <c r="H20" s="81">
        <f>IFERROR(VLOOKUP($B$18&amp;$P20&amp;$D$15,Data!$A$4:$AM$1118,MATCH(H$17,Data!$A$1:$AM$1,0),0),0)</f>
        <v>0</v>
      </c>
      <c r="I20" s="60" t="str">
        <f t="shared" si="1"/>
        <v>-</v>
      </c>
      <c r="J20" s="80">
        <f>IFERROR(VLOOKUP($B$18&amp;$P20&amp;$D$15,Data!$A$4:$AM$1118,MATCH(J$17,Data!$A$1:$AM$1,0),0),0)</f>
        <v>0</v>
      </c>
      <c r="K20" s="81">
        <f>IFERROR(VLOOKUP($B$18&amp;$P20&amp;$D$15,Data!$A$4:$AM$1118,MATCH(K$17,Data!$A$1:$AM$1,0),0),0)</f>
        <v>0</v>
      </c>
      <c r="L20" s="60" t="str">
        <f t="shared" si="2"/>
        <v>-</v>
      </c>
      <c r="M20" s="80">
        <f>IFERROR(VLOOKUP($B$18&amp;$P20&amp;$D$15,Data!$A$4:$AM$1118,MATCH(M$17,Data!$A$1:$AM$1,0),0),0)</f>
        <v>194718</v>
      </c>
      <c r="N20" s="82">
        <f>IFERROR(VLOOKUP($B$18&amp;$P20&amp;$D$15,Data!$A$4:$AM$1118,MATCH(N$17,Data!$A$1:$AM$1,0),0),0)</f>
        <v>188497</v>
      </c>
      <c r="O20" s="60">
        <f t="shared" si="3"/>
        <v>0.96805123306525331</v>
      </c>
      <c r="P20" s="224" t="s">
        <v>58</v>
      </c>
    </row>
    <row r="21" spans="2:16" x14ac:dyDescent="0.2">
      <c r="B21" s="39"/>
      <c r="C21" s="38" t="s">
        <v>59</v>
      </c>
      <c r="D21" s="26">
        <f>IFERROR(VLOOKUP($B$18&amp;$P21&amp;$D$15,Data!$A$4:$AM$1118,MATCH(D$17,Data!$A$1:$AM$1,0),0),0)</f>
        <v>205952</v>
      </c>
      <c r="E21" s="27">
        <f>IFERROR(VLOOKUP($B$18&amp;$P21&amp;$D$15,Data!$A$4:$AM$1118,MATCH(E$17,Data!$A$1:$AM$1,0),0),0)</f>
        <v>157802</v>
      </c>
      <c r="F21" s="60">
        <f t="shared" si="0"/>
        <v>0.76620766003729024</v>
      </c>
      <c r="G21" s="80">
        <f>IFERROR(VLOOKUP($B$18&amp;$P21&amp;$D$15,Data!$A$4:$AM$1118,MATCH(G$17,Data!$A$1:$AM$1,0),0),0)</f>
        <v>0</v>
      </c>
      <c r="H21" s="81">
        <f>IFERROR(VLOOKUP($B$18&amp;$P21&amp;$D$15,Data!$A$4:$AM$1118,MATCH(H$17,Data!$A$1:$AM$1,0),0),0)</f>
        <v>0</v>
      </c>
      <c r="I21" s="60" t="str">
        <f t="shared" si="1"/>
        <v>-</v>
      </c>
      <c r="J21" s="80">
        <f>IFERROR(VLOOKUP($B$18&amp;$P21&amp;$D$15,Data!$A$4:$AM$1118,MATCH(J$17,Data!$A$1:$AM$1,0),0),0)</f>
        <v>0</v>
      </c>
      <c r="K21" s="81">
        <f>IFERROR(VLOOKUP($B$18&amp;$P21&amp;$D$15,Data!$A$4:$AM$1118,MATCH(K$17,Data!$A$1:$AM$1,0),0),0)</f>
        <v>0</v>
      </c>
      <c r="L21" s="60" t="str">
        <f t="shared" si="2"/>
        <v>-</v>
      </c>
      <c r="M21" s="80">
        <f>IFERROR(VLOOKUP($B$18&amp;$P21&amp;$D$15,Data!$A$4:$AM$1118,MATCH(M$17,Data!$A$1:$AM$1,0),0),0)</f>
        <v>204010</v>
      </c>
      <c r="N21" s="82">
        <f>IFERROR(VLOOKUP($B$18&amp;$P21&amp;$D$15,Data!$A$4:$AM$1118,MATCH(N$17,Data!$A$1:$AM$1,0),0),0)</f>
        <v>198215</v>
      </c>
      <c r="O21" s="60">
        <f t="shared" si="3"/>
        <v>0.97159452967991766</v>
      </c>
      <c r="P21" s="224" t="s">
        <v>59</v>
      </c>
    </row>
    <row r="22" spans="2:16" x14ac:dyDescent="0.2">
      <c r="B22" s="39"/>
      <c r="C22" s="38" t="s">
        <v>60</v>
      </c>
      <c r="D22" s="26">
        <f>IFERROR(VLOOKUP($B$18&amp;$P22&amp;$D$15,Data!$A$4:$AM$1118,MATCH(D$17,Data!$A$1:$AM$1,0),0),0)</f>
        <v>197883</v>
      </c>
      <c r="E22" s="27">
        <f>IFERROR(VLOOKUP($B$18&amp;$P22&amp;$D$15,Data!$A$4:$AM$1118,MATCH(E$17,Data!$A$1:$AM$1,0),0),0)</f>
        <v>153438</v>
      </c>
      <c r="F22" s="60">
        <f t="shared" si="0"/>
        <v>0.77539758342050602</v>
      </c>
      <c r="G22" s="80">
        <f>IFERROR(VLOOKUP($B$18&amp;$P22&amp;$D$15,Data!$A$4:$AM$1118,MATCH(G$17,Data!$A$1:$AM$1,0),0),0)</f>
        <v>0</v>
      </c>
      <c r="H22" s="81">
        <f>IFERROR(VLOOKUP($B$18&amp;$P22&amp;$D$15,Data!$A$4:$AM$1118,MATCH(H$17,Data!$A$1:$AM$1,0),0),0)</f>
        <v>0</v>
      </c>
      <c r="I22" s="60" t="str">
        <f t="shared" si="1"/>
        <v>-</v>
      </c>
      <c r="J22" s="80">
        <f>IFERROR(VLOOKUP($B$18&amp;$P22&amp;$D$15,Data!$A$4:$AM$1118,MATCH(J$17,Data!$A$1:$AM$1,0),0),0)</f>
        <v>0</v>
      </c>
      <c r="K22" s="81">
        <f>IFERROR(VLOOKUP($B$18&amp;$P22&amp;$D$15,Data!$A$4:$AM$1118,MATCH(K$17,Data!$A$1:$AM$1,0),0),0)</f>
        <v>0</v>
      </c>
      <c r="L22" s="60" t="str">
        <f t="shared" si="2"/>
        <v>-</v>
      </c>
      <c r="M22" s="80">
        <f>IFERROR(VLOOKUP($B$18&amp;$P22&amp;$D$15,Data!$A$4:$AM$1118,MATCH(M$17,Data!$A$1:$AM$1,0),0),0)</f>
        <v>196012</v>
      </c>
      <c r="N22" s="82">
        <f>IFERROR(VLOOKUP($B$18&amp;$P22&amp;$D$15,Data!$A$4:$AM$1118,MATCH(N$17,Data!$A$1:$AM$1,0),0),0)</f>
        <v>190334</v>
      </c>
      <c r="O22" s="60">
        <f t="shared" si="3"/>
        <v>0.97103238577229967</v>
      </c>
      <c r="P22" s="224" t="s">
        <v>60</v>
      </c>
    </row>
    <row r="23" spans="2:16" x14ac:dyDescent="0.2">
      <c r="B23" s="39"/>
      <c r="C23" s="38" t="s">
        <v>61</v>
      </c>
      <c r="D23" s="26">
        <f>IFERROR(VLOOKUP($B$18&amp;$P23&amp;$D$15,Data!$A$4:$AM$1118,MATCH(D$17,Data!$A$1:$AM$1,0),0),0)</f>
        <v>201988</v>
      </c>
      <c r="E23" s="27">
        <f>IFERROR(VLOOKUP($B$18&amp;$P23&amp;$D$15,Data!$A$4:$AM$1118,MATCH(E$17,Data!$A$1:$AM$1,0),0),0)</f>
        <v>152923</v>
      </c>
      <c r="F23" s="60">
        <f t="shared" si="0"/>
        <v>0.75708953007109336</v>
      </c>
      <c r="G23" s="80">
        <f>IFERROR(VLOOKUP($B$18&amp;$P23&amp;$D$15,Data!$A$4:$AM$1118,MATCH(G$17,Data!$A$1:$AM$1,0),0),0)</f>
        <v>0</v>
      </c>
      <c r="H23" s="81">
        <f>IFERROR(VLOOKUP($B$18&amp;$P23&amp;$D$15,Data!$A$4:$AM$1118,MATCH(H$17,Data!$A$1:$AM$1,0),0),0)</f>
        <v>0</v>
      </c>
      <c r="I23" s="60" t="str">
        <f t="shared" si="1"/>
        <v>-</v>
      </c>
      <c r="J23" s="80">
        <f>IFERROR(VLOOKUP($B$18&amp;$P23&amp;$D$15,Data!$A$4:$AM$1118,MATCH(J$17,Data!$A$1:$AM$1,0),0),0)</f>
        <v>0</v>
      </c>
      <c r="K23" s="81">
        <f>IFERROR(VLOOKUP($B$18&amp;$P23&amp;$D$15,Data!$A$4:$AM$1118,MATCH(K$17,Data!$A$1:$AM$1,0),0),0)</f>
        <v>0</v>
      </c>
      <c r="L23" s="60" t="str">
        <f t="shared" si="2"/>
        <v>-</v>
      </c>
      <c r="M23" s="80">
        <f>IFERROR(VLOOKUP($B$18&amp;$P23&amp;$D$15,Data!$A$4:$AM$1118,MATCH(M$17,Data!$A$1:$AM$1,0),0),0)</f>
        <v>200339</v>
      </c>
      <c r="N23" s="82">
        <f>IFERROR(VLOOKUP($B$18&amp;$P23&amp;$D$15,Data!$A$4:$AM$1118,MATCH(N$17,Data!$A$1:$AM$1,0),0),0)</f>
        <v>193669</v>
      </c>
      <c r="O23" s="60">
        <f t="shared" si="3"/>
        <v>0.96670643259674849</v>
      </c>
      <c r="P23" s="224" t="s">
        <v>61</v>
      </c>
    </row>
    <row r="24" spans="2:16" x14ac:dyDescent="0.2">
      <c r="B24" s="39"/>
      <c r="C24" s="38" t="s">
        <v>62</v>
      </c>
      <c r="D24" s="26">
        <f>IFERROR(VLOOKUP($B$18&amp;$P24&amp;$D$15,Data!$A$4:$AM$1118,MATCH(D$17,Data!$A$1:$AM$1,0),0),0)</f>
        <v>217997</v>
      </c>
      <c r="E24" s="27">
        <f>IFERROR(VLOOKUP($B$18&amp;$P24&amp;$D$15,Data!$A$4:$AM$1118,MATCH(E$17,Data!$A$1:$AM$1,0),0),0)</f>
        <v>165734</v>
      </c>
      <c r="F24" s="60">
        <f t="shared" si="0"/>
        <v>0.76025816869039486</v>
      </c>
      <c r="G24" s="80">
        <f>IFERROR(VLOOKUP($B$18&amp;$P24&amp;$D$15,Data!$A$4:$AM$1118,MATCH(G$17,Data!$A$1:$AM$1,0),0),0)</f>
        <v>0</v>
      </c>
      <c r="H24" s="81">
        <f>IFERROR(VLOOKUP($B$18&amp;$P24&amp;$D$15,Data!$A$4:$AM$1118,MATCH(H$17,Data!$A$1:$AM$1,0),0),0)</f>
        <v>0</v>
      </c>
      <c r="I24" s="60" t="str">
        <f t="shared" si="1"/>
        <v>-</v>
      </c>
      <c r="J24" s="80">
        <f>IFERROR(VLOOKUP($B$18&amp;$P24&amp;$D$15,Data!$A$4:$AM$1118,MATCH(J$17,Data!$A$1:$AM$1,0),0),0)</f>
        <v>0</v>
      </c>
      <c r="K24" s="81">
        <f>IFERROR(VLOOKUP($B$18&amp;$P24&amp;$D$15,Data!$A$4:$AM$1118,MATCH(K$17,Data!$A$1:$AM$1,0),0),0)</f>
        <v>0</v>
      </c>
      <c r="L24" s="60" t="str">
        <f t="shared" si="2"/>
        <v>-</v>
      </c>
      <c r="M24" s="80">
        <f>IFERROR(VLOOKUP($B$18&amp;$P24&amp;$D$15,Data!$A$4:$AM$1118,MATCH(M$17,Data!$A$1:$AM$1,0),0),0)</f>
        <v>216424</v>
      </c>
      <c r="N24" s="82">
        <f>IFERROR(VLOOKUP($B$18&amp;$P24&amp;$D$15,Data!$A$4:$AM$1118,MATCH(N$17,Data!$A$1:$AM$1,0),0),0)</f>
        <v>209108</v>
      </c>
      <c r="O24" s="60">
        <f t="shared" si="3"/>
        <v>0.96619598565778286</v>
      </c>
      <c r="P24" s="224" t="s">
        <v>62</v>
      </c>
    </row>
    <row r="25" spans="2:16" x14ac:dyDescent="0.2">
      <c r="B25" s="39"/>
      <c r="C25" s="38" t="s">
        <v>63</v>
      </c>
      <c r="D25" s="26">
        <f>IFERROR(VLOOKUP($B$18&amp;$P25&amp;$D$15,Data!$A$4:$AM$1118,MATCH(D$17,Data!$A$1:$AM$1,0),0),0)</f>
        <v>208380</v>
      </c>
      <c r="E25" s="27">
        <f>IFERROR(VLOOKUP($B$18&amp;$P25&amp;$D$15,Data!$A$4:$AM$1118,MATCH(E$17,Data!$A$1:$AM$1,0),0),0)</f>
        <v>160702</v>
      </c>
      <c r="F25" s="60">
        <f t="shared" si="0"/>
        <v>0.77119685190517329</v>
      </c>
      <c r="G25" s="80">
        <f>IFERROR(VLOOKUP($B$18&amp;$P25&amp;$D$15,Data!$A$4:$AM$1118,MATCH(G$17,Data!$A$1:$AM$1,0),0),0)</f>
        <v>0</v>
      </c>
      <c r="H25" s="81">
        <f>IFERROR(VLOOKUP($B$18&amp;$P25&amp;$D$15,Data!$A$4:$AM$1118,MATCH(H$17,Data!$A$1:$AM$1,0),0),0)</f>
        <v>0</v>
      </c>
      <c r="I25" s="60" t="str">
        <f t="shared" si="1"/>
        <v>-</v>
      </c>
      <c r="J25" s="80">
        <f>IFERROR(VLOOKUP($B$18&amp;$P25&amp;$D$15,Data!$A$4:$AM$1118,MATCH(J$17,Data!$A$1:$AM$1,0),0),0)</f>
        <v>0</v>
      </c>
      <c r="K25" s="81">
        <f>IFERROR(VLOOKUP($B$18&amp;$P25&amp;$D$15,Data!$A$4:$AM$1118,MATCH(K$17,Data!$A$1:$AM$1,0),0),0)</f>
        <v>0</v>
      </c>
      <c r="L25" s="60" t="str">
        <f t="shared" si="2"/>
        <v>-</v>
      </c>
      <c r="M25" s="80">
        <f>IFERROR(VLOOKUP($B$18&amp;$P25&amp;$D$15,Data!$A$4:$AM$1118,MATCH(M$17,Data!$A$1:$AM$1,0),0),0)</f>
        <v>206934</v>
      </c>
      <c r="N25" s="82">
        <f>IFERROR(VLOOKUP($B$18&amp;$P25&amp;$D$15,Data!$A$4:$AM$1118,MATCH(N$17,Data!$A$1:$AM$1,0),0),0)</f>
        <v>200422</v>
      </c>
      <c r="O25" s="60">
        <f t="shared" si="3"/>
        <v>0.96853102921704504</v>
      </c>
      <c r="P25" s="224" t="s">
        <v>63</v>
      </c>
    </row>
    <row r="26" spans="2:16" x14ac:dyDescent="0.2">
      <c r="B26" s="39"/>
      <c r="C26" s="38" t="s">
        <v>64</v>
      </c>
      <c r="D26" s="26">
        <f>IFERROR(VLOOKUP($B$18&amp;$P26&amp;$D$15,Data!$A$4:$AM$1118,MATCH(D$17,Data!$A$1:$AM$1,0),0),0)</f>
        <v>235387</v>
      </c>
      <c r="E26" s="27">
        <f>IFERROR(VLOOKUP($B$18&amp;$P26&amp;$D$15,Data!$A$4:$AM$1118,MATCH(E$17,Data!$A$1:$AM$1,0),0),0)</f>
        <v>174434</v>
      </c>
      <c r="F26" s="60">
        <f t="shared" si="0"/>
        <v>0.74105196973494714</v>
      </c>
      <c r="G26" s="80">
        <f>IFERROR(VLOOKUP($B$18&amp;$P26&amp;$D$15,Data!$A$4:$AM$1118,MATCH(G$17,Data!$A$1:$AM$1,0),0),0)</f>
        <v>0</v>
      </c>
      <c r="H26" s="81">
        <f>IFERROR(VLOOKUP($B$18&amp;$P26&amp;$D$15,Data!$A$4:$AM$1118,MATCH(H$17,Data!$A$1:$AM$1,0),0),0)</f>
        <v>0</v>
      </c>
      <c r="I26" s="60" t="str">
        <f t="shared" si="1"/>
        <v>-</v>
      </c>
      <c r="J26" s="80">
        <f>IFERROR(VLOOKUP($B$18&amp;$P26&amp;$D$15,Data!$A$4:$AM$1118,MATCH(J$17,Data!$A$1:$AM$1,0),0),0)</f>
        <v>0</v>
      </c>
      <c r="K26" s="81">
        <f>IFERROR(VLOOKUP($B$18&amp;$P26&amp;$D$15,Data!$A$4:$AM$1118,MATCH(K$17,Data!$A$1:$AM$1,0),0),0)</f>
        <v>0</v>
      </c>
      <c r="L26" s="60" t="str">
        <f t="shared" si="2"/>
        <v>-</v>
      </c>
      <c r="M26" s="80">
        <f>IFERROR(VLOOKUP($B$18&amp;$P26&amp;$D$15,Data!$A$4:$AM$1118,MATCH(M$17,Data!$A$1:$AM$1,0),0),0)</f>
        <v>233711</v>
      </c>
      <c r="N26" s="82">
        <f>IFERROR(VLOOKUP($B$18&amp;$P26&amp;$D$15,Data!$A$4:$AM$1118,MATCH(N$17,Data!$A$1:$AM$1,0),0),0)</f>
        <v>224659</v>
      </c>
      <c r="O26" s="60">
        <f t="shared" si="3"/>
        <v>0.96126840414015602</v>
      </c>
      <c r="P26" s="224" t="s">
        <v>64</v>
      </c>
    </row>
    <row r="27" spans="2:16" x14ac:dyDescent="0.2">
      <c r="B27" s="39"/>
      <c r="C27" s="38" t="s">
        <v>65</v>
      </c>
      <c r="D27" s="26">
        <f>IFERROR(VLOOKUP($B$18&amp;$P27&amp;$D$15,Data!$A$4:$AM$1118,MATCH(D$17,Data!$A$1:$AM$1,0),0),0)</f>
        <v>223779</v>
      </c>
      <c r="E27" s="27">
        <f>IFERROR(VLOOKUP($B$18&amp;$P27&amp;$D$15,Data!$A$4:$AM$1118,MATCH(E$17,Data!$A$1:$AM$1,0),0),0)</f>
        <v>174248</v>
      </c>
      <c r="F27" s="60">
        <f t="shared" si="0"/>
        <v>0.77866108973585546</v>
      </c>
      <c r="G27" s="80">
        <f>IFERROR(VLOOKUP($B$18&amp;$P27&amp;$D$15,Data!$A$4:$AM$1118,MATCH(G$17,Data!$A$1:$AM$1,0),0),0)</f>
        <v>0</v>
      </c>
      <c r="H27" s="81">
        <f>IFERROR(VLOOKUP($B$18&amp;$P27&amp;$D$15,Data!$A$4:$AM$1118,MATCH(H$17,Data!$A$1:$AM$1,0),0),0)</f>
        <v>0</v>
      </c>
      <c r="I27" s="60" t="str">
        <f t="shared" si="1"/>
        <v>-</v>
      </c>
      <c r="J27" s="80">
        <f>IFERROR(VLOOKUP($B$18&amp;$P27&amp;$D$15,Data!$A$4:$AM$1118,MATCH(J$17,Data!$A$1:$AM$1,0),0),0)</f>
        <v>0</v>
      </c>
      <c r="K27" s="81">
        <f>IFERROR(VLOOKUP($B$18&amp;$P27&amp;$D$15,Data!$A$4:$AM$1118,MATCH(K$17,Data!$A$1:$AM$1,0),0),0)</f>
        <v>0</v>
      </c>
      <c r="L27" s="60" t="str">
        <f t="shared" si="2"/>
        <v>-</v>
      </c>
      <c r="M27" s="80">
        <f>IFERROR(VLOOKUP($B$18&amp;$P27&amp;$D$15,Data!$A$4:$AM$1118,MATCH(M$17,Data!$A$1:$AM$1,0),0),0)</f>
        <v>222275</v>
      </c>
      <c r="N27" s="82">
        <f>IFERROR(VLOOKUP($B$18&amp;$P27&amp;$D$15,Data!$A$4:$AM$1118,MATCH(N$17,Data!$A$1:$AM$1,0),0),0)</f>
        <v>215673</v>
      </c>
      <c r="O27" s="60">
        <f t="shared" si="3"/>
        <v>0.97029805421212467</v>
      </c>
      <c r="P27" s="224" t="s">
        <v>65</v>
      </c>
    </row>
    <row r="28" spans="2:16" x14ac:dyDescent="0.2">
      <c r="B28" s="39"/>
      <c r="C28" s="38" t="s">
        <v>66</v>
      </c>
      <c r="D28" s="26">
        <f>IFERROR(VLOOKUP($B$18&amp;$P28&amp;$D$15,Data!$A$4:$AM$1118,MATCH(D$17,Data!$A$1:$AM$1,0),0),0)</f>
        <v>216615</v>
      </c>
      <c r="E28" s="27">
        <f>IFERROR(VLOOKUP($B$18&amp;$P28&amp;$D$15,Data!$A$4:$AM$1118,MATCH(E$17,Data!$A$1:$AM$1,0),0),0)</f>
        <v>160020</v>
      </c>
      <c r="F28" s="60">
        <f t="shared" si="0"/>
        <v>0.73873000484730977</v>
      </c>
      <c r="G28" s="80">
        <f>IFERROR(VLOOKUP($B$18&amp;$P28&amp;$D$15,Data!$A$4:$AM$1118,MATCH(G$17,Data!$A$1:$AM$1,0),0),0)</f>
        <v>0</v>
      </c>
      <c r="H28" s="81">
        <f>IFERROR(VLOOKUP($B$18&amp;$P28&amp;$D$15,Data!$A$4:$AM$1118,MATCH(H$17,Data!$A$1:$AM$1,0),0),0)</f>
        <v>0</v>
      </c>
      <c r="I28" s="60" t="str">
        <f t="shared" si="1"/>
        <v>-</v>
      </c>
      <c r="J28" s="80">
        <f>IFERROR(VLOOKUP($B$18&amp;$P28&amp;$D$15,Data!$A$4:$AM$1118,MATCH(J$17,Data!$A$1:$AM$1,0),0),0)</f>
        <v>0</v>
      </c>
      <c r="K28" s="81">
        <f>IFERROR(VLOOKUP($B$18&amp;$P28&amp;$D$15,Data!$A$4:$AM$1118,MATCH(K$17,Data!$A$1:$AM$1,0),0),0)</f>
        <v>0</v>
      </c>
      <c r="L28" s="60" t="str">
        <f t="shared" si="2"/>
        <v>-</v>
      </c>
      <c r="M28" s="80">
        <f>IFERROR(VLOOKUP($B$18&amp;$P28&amp;$D$15,Data!$A$4:$AM$1118,MATCH(M$17,Data!$A$1:$AM$1,0),0),0)</f>
        <v>215170</v>
      </c>
      <c r="N28" s="82">
        <f>IFERROR(VLOOKUP($B$18&amp;$P28&amp;$D$15,Data!$A$4:$AM$1118,MATCH(N$17,Data!$A$1:$AM$1,0),0),0)</f>
        <v>206421</v>
      </c>
      <c r="O28" s="60">
        <f t="shared" si="3"/>
        <v>0.95933912720174741</v>
      </c>
      <c r="P28" s="224" t="s">
        <v>66</v>
      </c>
    </row>
    <row r="29" spans="2:16" x14ac:dyDescent="0.2">
      <c r="B29" s="39"/>
      <c r="C29" s="38" t="s">
        <v>67</v>
      </c>
      <c r="D29" s="26">
        <f>IFERROR(VLOOKUP($B$18&amp;$P29&amp;$D$15,Data!$A$4:$AM$1118,MATCH(D$17,Data!$A$1:$AM$1,0),0),0)</f>
        <v>228985</v>
      </c>
      <c r="E29" s="27">
        <f>IFERROR(VLOOKUP($B$18&amp;$P29&amp;$D$15,Data!$A$4:$AM$1118,MATCH(E$17,Data!$A$1:$AM$1,0),0),0)</f>
        <v>172937</v>
      </c>
      <c r="F29" s="60">
        <f t="shared" si="0"/>
        <v>0.75523287551586349</v>
      </c>
      <c r="G29" s="80">
        <f>IFERROR(VLOOKUP($B$18&amp;$P29&amp;$D$15,Data!$A$4:$AM$1118,MATCH(G$17,Data!$A$1:$AM$1,0),0),0)</f>
        <v>0</v>
      </c>
      <c r="H29" s="81">
        <f>IFERROR(VLOOKUP($B$18&amp;$P29&amp;$D$15,Data!$A$4:$AM$1118,MATCH(H$17,Data!$A$1:$AM$1,0),0),0)</f>
        <v>0</v>
      </c>
      <c r="I29" s="60" t="str">
        <f t="shared" si="1"/>
        <v>-</v>
      </c>
      <c r="J29" s="80">
        <f>IFERROR(VLOOKUP($B$18&amp;$P29&amp;$D$15,Data!$A$4:$AM$1118,MATCH(J$17,Data!$A$1:$AM$1,0),0),0)</f>
        <v>0</v>
      </c>
      <c r="K29" s="81">
        <f>IFERROR(VLOOKUP($B$18&amp;$P29&amp;$D$15,Data!$A$4:$AM$1118,MATCH(K$17,Data!$A$1:$AM$1,0),0),0)</f>
        <v>0</v>
      </c>
      <c r="L29" s="60" t="str">
        <f t="shared" si="2"/>
        <v>-</v>
      </c>
      <c r="M29" s="80">
        <f>IFERROR(VLOOKUP($B$18&amp;$P29&amp;$D$15,Data!$A$4:$AM$1118,MATCH(M$17,Data!$A$1:$AM$1,0),0),0)</f>
        <v>227348</v>
      </c>
      <c r="N29" s="82">
        <f>IFERROR(VLOOKUP($B$18&amp;$P29&amp;$D$15,Data!$A$4:$AM$1118,MATCH(N$17,Data!$A$1:$AM$1,0),0),0)</f>
        <v>219371</v>
      </c>
      <c r="O29" s="60">
        <f t="shared" si="3"/>
        <v>0.96491282087372665</v>
      </c>
      <c r="P29" s="224" t="s">
        <v>67</v>
      </c>
    </row>
    <row r="30" spans="2:16" s="15" customFormat="1" x14ac:dyDescent="0.2">
      <c r="B30" s="40"/>
      <c r="C30" s="41" t="s">
        <v>17</v>
      </c>
      <c r="D30" s="83">
        <f>SUM(D18:D29)</f>
        <v>2528902</v>
      </c>
      <c r="E30" s="84">
        <f>SUM(E18:E29)</f>
        <v>1924783</v>
      </c>
      <c r="F30" s="61">
        <f t="shared" si="0"/>
        <v>0.76111411197428769</v>
      </c>
      <c r="G30" s="83">
        <f>SUM(G18:G29)</f>
        <v>0</v>
      </c>
      <c r="H30" s="84">
        <f>SUM(H18:H29)</f>
        <v>0</v>
      </c>
      <c r="I30" s="61" t="str">
        <f t="shared" si="1"/>
        <v>-</v>
      </c>
      <c r="J30" s="83">
        <f>SUM(J18:J29)</f>
        <v>0</v>
      </c>
      <c r="K30" s="84">
        <f>SUM(K18:K29)</f>
        <v>0</v>
      </c>
      <c r="L30" s="61" t="str">
        <f t="shared" si="2"/>
        <v>-</v>
      </c>
      <c r="M30" s="83">
        <f>SUM(M18:M29)</f>
        <v>2509285</v>
      </c>
      <c r="N30" s="85">
        <f>SUM(N18:N29)</f>
        <v>2428111</v>
      </c>
      <c r="O30" s="61">
        <f t="shared" si="3"/>
        <v>0.96765054587262911</v>
      </c>
      <c r="P30" s="225" t="s">
        <v>17</v>
      </c>
    </row>
    <row r="31" spans="2:16" x14ac:dyDescent="0.2">
      <c r="B31" s="37" t="s">
        <v>68</v>
      </c>
      <c r="C31" s="38" t="s">
        <v>56</v>
      </c>
      <c r="D31" s="80">
        <f>IFERROR(VLOOKUP($B$31&amp;$P31&amp;$D$15,Data!$A$4:$AM$1118,MATCH(D$17,Data!$A$1:$AM$1,0),0),0)</f>
        <v>215997</v>
      </c>
      <c r="E31" s="81">
        <f>IFERROR(VLOOKUP($B$31&amp;$P31&amp;$D$15,Data!$A$4:$AM$1118,MATCH(E$17,Data!$A$1:$AM$1,0),0),0)</f>
        <v>164638</v>
      </c>
      <c r="F31" s="60">
        <f>IFERROR(E31/D31, "-")</f>
        <v>0.76222354940114911</v>
      </c>
      <c r="G31" s="80">
        <f>IFERROR(VLOOKUP($B$31&amp;$P31&amp;$D$15,Data!$A$4:$AM$1118,MATCH(G$17,Data!$A$1:$AM$1,0),0),0)</f>
        <v>0</v>
      </c>
      <c r="H31" s="81">
        <f>IFERROR(VLOOKUP($B$31&amp;$P31&amp;$D$15,Data!$A$4:$AM$1118,MATCH(H$17,Data!$A$1:$AM$1,0),0),0)</f>
        <v>0</v>
      </c>
      <c r="I31" s="60" t="str">
        <f>IFERROR(H31/G31, "-")</f>
        <v>-</v>
      </c>
      <c r="J31" s="80">
        <f>IFERROR(VLOOKUP($B$31&amp;$P31&amp;$D$15,Data!$A$4:$AM$1118,MATCH(J$17,Data!$A$1:$AM$1,0),0),0)</f>
        <v>0</v>
      </c>
      <c r="K31" s="81">
        <f>IFERROR(VLOOKUP($B$31&amp;$P31&amp;$D$15,Data!$A$4:$AM$1118,MATCH(K$17,Data!$A$1:$AM$1,0),0),0)</f>
        <v>0</v>
      </c>
      <c r="L31" s="60" t="str">
        <f>IFERROR(K31/J31, "-")</f>
        <v>-</v>
      </c>
      <c r="M31" s="80">
        <f>IFERROR(VLOOKUP($B$31&amp;$P31&amp;$D$15,Data!$A$4:$AM$1118,MATCH(M$17,Data!$A$1:$AM$1,0),0),0)</f>
        <v>214830</v>
      </c>
      <c r="N31" s="82">
        <f>IFERROR(VLOOKUP($B$31&amp;$P31&amp;$D$15,Data!$A$4:$AM$1118,MATCH(N$17,Data!$A$1:$AM$1,0),0),0)</f>
        <v>207747</v>
      </c>
      <c r="O31" s="60">
        <f>IFERROR(N31/M31, "-")</f>
        <v>0.96702974444909928</v>
      </c>
      <c r="P31" s="224" t="s">
        <v>56</v>
      </c>
    </row>
    <row r="32" spans="2:16" x14ac:dyDescent="0.2">
      <c r="B32" s="42"/>
      <c r="C32" s="38" t="s">
        <v>57</v>
      </c>
      <c r="D32" s="80">
        <f>IFERROR(VLOOKUP($B$31&amp;$P32&amp;$D$15,Data!$A$4:$AM$1118,MATCH(D$17,Data!$A$1:$AM$1,0),0),0)</f>
        <v>225609</v>
      </c>
      <c r="E32" s="81">
        <f>IFERROR(VLOOKUP($B$31&amp;$P32&amp;$D$15,Data!$A$4:$AM$1118,MATCH(E$17,Data!$A$1:$AM$1,0),0),0)</f>
        <v>168656</v>
      </c>
      <c r="F32" s="60">
        <f t="shared" ref="F32:F43" si="4">IFERROR(E32/D32, "-")</f>
        <v>0.74755882965661835</v>
      </c>
      <c r="G32" s="80">
        <f>IFERROR(VLOOKUP($B$31&amp;$P32&amp;$D$15,Data!$A$4:$AM$1118,MATCH(G$17,Data!$A$1:$AM$1,0),0),0)</f>
        <v>0</v>
      </c>
      <c r="H32" s="81">
        <f>IFERROR(VLOOKUP($B$31&amp;$P32&amp;$D$15,Data!$A$4:$AM$1118,MATCH(H$17,Data!$A$1:$AM$1,0),0),0)</f>
        <v>0</v>
      </c>
      <c r="I32" s="60" t="str">
        <f t="shared" ref="I32:I43" si="5">IFERROR(H32/G32, "-")</f>
        <v>-</v>
      </c>
      <c r="J32" s="80">
        <f>IFERROR(VLOOKUP($B$31&amp;$P32&amp;$D$15,Data!$A$4:$AM$1118,MATCH(J$17,Data!$A$1:$AM$1,0),0),0)</f>
        <v>0</v>
      </c>
      <c r="K32" s="81">
        <f>IFERROR(VLOOKUP($B$31&amp;$P32&amp;$D$15,Data!$A$4:$AM$1118,MATCH(K$17,Data!$A$1:$AM$1,0),0),0)</f>
        <v>0</v>
      </c>
      <c r="L32" s="60" t="str">
        <f t="shared" ref="L32:L43" si="6">IFERROR(K32/J32, "-")</f>
        <v>-</v>
      </c>
      <c r="M32" s="80">
        <f>IFERROR(VLOOKUP($B$31&amp;$P32&amp;$D$15,Data!$A$4:$AM$1118,MATCH(M$17,Data!$A$1:$AM$1,0),0),0)</f>
        <v>224871</v>
      </c>
      <c r="N32" s="82">
        <f>IFERROR(VLOOKUP($B$31&amp;$P32&amp;$D$15,Data!$A$4:$AM$1118,MATCH(N$17,Data!$A$1:$AM$1,0),0),0)</f>
        <v>216519</v>
      </c>
      <c r="O32" s="60">
        <f t="shared" ref="O32:O43" si="7">IFERROR(N32/M32, "-")</f>
        <v>0.96285870565791054</v>
      </c>
      <c r="P32" s="224" t="s">
        <v>57</v>
      </c>
    </row>
    <row r="33" spans="2:16" x14ac:dyDescent="0.2">
      <c r="B33" s="42"/>
      <c r="C33" s="38" t="s">
        <v>58</v>
      </c>
      <c r="D33" s="80">
        <v>0</v>
      </c>
      <c r="E33" s="81">
        <v>0</v>
      </c>
      <c r="F33" s="60" t="str">
        <f t="shared" si="4"/>
        <v>-</v>
      </c>
      <c r="G33" s="80">
        <f>IFERROR(VLOOKUP($B$31&amp;$P33&amp;$D$15,Data!$A$4:$AM$1118,MATCH(G$17,Data!$A$1:$AM$1,0),0),0)</f>
        <v>10453</v>
      </c>
      <c r="H33" s="81">
        <f>IFERROR(VLOOKUP($B$31&amp;$P33&amp;$D$15,Data!$A$4:$AM$1118,MATCH(H$17,Data!$A$1:$AM$1,0),0),0)</f>
        <v>7907</v>
      </c>
      <c r="I33" s="60">
        <f t="shared" si="5"/>
        <v>0.75643355974361426</v>
      </c>
      <c r="J33" s="80">
        <f>IFERROR(VLOOKUP($B$31&amp;$P33&amp;$D$15,Data!$A$4:$AM$1118,MATCH(J$17,Data!$A$1:$AM$1,0),0),0)</f>
        <v>203988</v>
      </c>
      <c r="K33" s="81">
        <f>IFERROR(VLOOKUP($B$31&amp;$P33&amp;$D$15,Data!$A$4:$AM$1118,MATCH(K$17,Data!$A$1:$AM$1,0),0),0)</f>
        <v>158126</v>
      </c>
      <c r="L33" s="60">
        <f t="shared" si="6"/>
        <v>0.77517304939506249</v>
      </c>
      <c r="M33" s="80">
        <f>IFERROR(VLOOKUP($B$31&amp;$P33&amp;$D$15,Data!$A$4:$AM$1118,MATCH(M$17,Data!$A$1:$AM$1,0),0),0)</f>
        <v>213373</v>
      </c>
      <c r="N33" s="82">
        <f>IFERROR(VLOOKUP($B$31&amp;$P33&amp;$D$15,Data!$A$4:$AM$1118,MATCH(N$17,Data!$A$1:$AM$1,0),0),0)</f>
        <v>206122</v>
      </c>
      <c r="O33" s="60">
        <f t="shared" si="7"/>
        <v>0.96601725616643153</v>
      </c>
      <c r="P33" s="224" t="s">
        <v>58</v>
      </c>
    </row>
    <row r="34" spans="2:16" x14ac:dyDescent="0.2">
      <c r="B34" s="42"/>
      <c r="C34" s="38" t="s">
        <v>59</v>
      </c>
      <c r="D34" s="80">
        <v>0</v>
      </c>
      <c r="E34" s="81">
        <v>0</v>
      </c>
      <c r="F34" s="60" t="str">
        <f t="shared" si="4"/>
        <v>-</v>
      </c>
      <c r="G34" s="80">
        <f>IFERROR(VLOOKUP($B$31&amp;$P34&amp;$D$15,Data!$A$4:$AM$1118,MATCH(G$17,Data!$A$1:$AM$1,0),0),0)</f>
        <v>10860</v>
      </c>
      <c r="H34" s="81">
        <f>IFERROR(VLOOKUP($B$31&amp;$P34&amp;$D$15,Data!$A$4:$AM$1118,MATCH(H$17,Data!$A$1:$AM$1,0),0),0)</f>
        <v>8176</v>
      </c>
      <c r="I34" s="60">
        <f t="shared" si="5"/>
        <v>0.7528545119705341</v>
      </c>
      <c r="J34" s="80">
        <f>IFERROR(VLOOKUP($B$31&amp;$P34&amp;$D$15,Data!$A$4:$AM$1118,MATCH(J$17,Data!$A$1:$AM$1,0),0),0)</f>
        <v>211754</v>
      </c>
      <c r="K34" s="81">
        <f>IFERROR(VLOOKUP($B$31&amp;$P34&amp;$D$15,Data!$A$4:$AM$1118,MATCH(K$17,Data!$A$1:$AM$1,0),0),0)</f>
        <v>163948</v>
      </c>
      <c r="L34" s="60">
        <f t="shared" si="6"/>
        <v>0.7742380309226744</v>
      </c>
      <c r="M34" s="80">
        <f>IFERROR(VLOOKUP($B$31&amp;$P34&amp;$D$15,Data!$A$4:$AM$1118,MATCH(M$17,Data!$A$1:$AM$1,0),0),0)</f>
        <v>221893</v>
      </c>
      <c r="N34" s="82">
        <f>IFERROR(VLOOKUP($B$31&amp;$P34&amp;$D$15,Data!$A$4:$AM$1118,MATCH(N$17,Data!$A$1:$AM$1,0),0),0)</f>
        <v>213946</v>
      </c>
      <c r="O34" s="60">
        <f t="shared" si="7"/>
        <v>0.9641854407304421</v>
      </c>
      <c r="P34" s="224" t="s">
        <v>59</v>
      </c>
    </row>
    <row r="35" spans="2:16" x14ac:dyDescent="0.2">
      <c r="B35" s="42"/>
      <c r="C35" s="38" t="s">
        <v>60</v>
      </c>
      <c r="D35" s="80">
        <v>0</v>
      </c>
      <c r="E35" s="81">
        <v>0</v>
      </c>
      <c r="F35" s="60" t="str">
        <f t="shared" si="4"/>
        <v>-</v>
      </c>
      <c r="G35" s="80">
        <f>IFERROR(VLOOKUP($B$31&amp;$P35&amp;$D$15,Data!$A$4:$AM$1118,MATCH(G$17,Data!$A$1:$AM$1,0),0),0)</f>
        <v>11053</v>
      </c>
      <c r="H35" s="81">
        <f>IFERROR(VLOOKUP($B$31&amp;$P35&amp;$D$15,Data!$A$4:$AM$1118,MATCH(H$17,Data!$A$1:$AM$1,0),0),0)</f>
        <v>8301</v>
      </c>
      <c r="I35" s="60">
        <f t="shared" si="5"/>
        <v>0.75101782321541666</v>
      </c>
      <c r="J35" s="80">
        <f>IFERROR(VLOOKUP($B$31&amp;$P35&amp;$D$15,Data!$A$4:$AM$1118,MATCH(J$17,Data!$A$1:$AM$1,0),0),0)</f>
        <v>204238</v>
      </c>
      <c r="K35" s="81">
        <f>IFERROR(VLOOKUP($B$31&amp;$P35&amp;$D$15,Data!$A$4:$AM$1118,MATCH(K$17,Data!$A$1:$AM$1,0),0),0)</f>
        <v>159569</v>
      </c>
      <c r="L35" s="60">
        <f t="shared" si="6"/>
        <v>0.78128947600348608</v>
      </c>
      <c r="M35" s="80">
        <f>IFERROR(VLOOKUP($B$31&amp;$P35&amp;$D$15,Data!$A$4:$AM$1118,MATCH(M$17,Data!$A$1:$AM$1,0),0),0)</f>
        <v>214531</v>
      </c>
      <c r="N35" s="82">
        <f>IFERROR(VLOOKUP($B$31&amp;$P35&amp;$D$15,Data!$A$4:$AM$1118,MATCH(N$17,Data!$A$1:$AM$1,0),0),0)</f>
        <v>206937</v>
      </c>
      <c r="O35" s="60">
        <f t="shared" si="7"/>
        <v>0.96460185241293794</v>
      </c>
      <c r="P35" s="224" t="s">
        <v>60</v>
      </c>
    </row>
    <row r="36" spans="2:16" x14ac:dyDescent="0.2">
      <c r="B36" s="42"/>
      <c r="C36" s="38" t="s">
        <v>61</v>
      </c>
      <c r="D36" s="80">
        <v>0</v>
      </c>
      <c r="E36" s="81">
        <v>0</v>
      </c>
      <c r="F36" s="60" t="str">
        <f t="shared" si="4"/>
        <v>-</v>
      </c>
      <c r="G36" s="80">
        <f>IFERROR(VLOOKUP($B$31&amp;$P36&amp;$D$15,Data!$A$4:$AM$1118,MATCH(G$17,Data!$A$1:$AM$1,0),0),0)</f>
        <v>11171</v>
      </c>
      <c r="H36" s="81">
        <f>IFERROR(VLOOKUP($B$31&amp;$P36&amp;$D$15,Data!$A$4:$AM$1118,MATCH(H$17,Data!$A$1:$AM$1,0),0),0)</f>
        <v>8390</v>
      </c>
      <c r="I36" s="60">
        <f t="shared" si="5"/>
        <v>0.75105183063288872</v>
      </c>
      <c r="J36" s="80">
        <f>IFERROR(VLOOKUP($B$31&amp;$P36&amp;$D$15,Data!$A$4:$AM$1118,MATCH(J$17,Data!$A$1:$AM$1,0),0),0)</f>
        <v>202751</v>
      </c>
      <c r="K36" s="81">
        <f>IFERROR(VLOOKUP($B$31&amp;$P36&amp;$D$15,Data!$A$4:$AM$1118,MATCH(K$17,Data!$A$1:$AM$1,0),0),0)</f>
        <v>153864</v>
      </c>
      <c r="L36" s="60">
        <f t="shared" si="6"/>
        <v>0.75888158381462978</v>
      </c>
      <c r="M36" s="80">
        <f>IFERROR(VLOOKUP($B$31&amp;$P36&amp;$D$15,Data!$A$4:$AM$1118,MATCH(M$17,Data!$A$1:$AM$1,0),0),0)</f>
        <v>213229</v>
      </c>
      <c r="N36" s="82">
        <f>IFERROR(VLOOKUP($B$31&amp;$P36&amp;$D$15,Data!$A$4:$AM$1118,MATCH(N$17,Data!$A$1:$AM$1,0),0),0)</f>
        <v>204470</v>
      </c>
      <c r="O36" s="60">
        <f t="shared" si="7"/>
        <v>0.95892209783847415</v>
      </c>
      <c r="P36" s="224" t="s">
        <v>61</v>
      </c>
    </row>
    <row r="37" spans="2:16" x14ac:dyDescent="0.2">
      <c r="B37" s="42"/>
      <c r="C37" s="38" t="s">
        <v>62</v>
      </c>
      <c r="D37" s="80">
        <v>0</v>
      </c>
      <c r="E37" s="81">
        <v>0</v>
      </c>
      <c r="F37" s="60" t="str">
        <f t="shared" si="4"/>
        <v>-</v>
      </c>
      <c r="G37" s="80">
        <f>IFERROR(VLOOKUP($B$31&amp;$P37&amp;$D$15,Data!$A$4:$AM$1118,MATCH(G$17,Data!$A$1:$AM$1,0),0),0)</f>
        <v>11117</v>
      </c>
      <c r="H37" s="81">
        <f>IFERROR(VLOOKUP($B$31&amp;$P37&amp;$D$15,Data!$A$4:$AM$1118,MATCH(H$17,Data!$A$1:$AM$1,0),0),0)</f>
        <v>8324</v>
      </c>
      <c r="I37" s="60">
        <f t="shared" si="5"/>
        <v>0.74876315552757033</v>
      </c>
      <c r="J37" s="80">
        <f>IFERROR(VLOOKUP($B$31&amp;$P37&amp;$D$15,Data!$A$4:$AM$1118,MATCH(J$17,Data!$A$1:$AM$1,0),0),0)</f>
        <v>216511</v>
      </c>
      <c r="K37" s="81">
        <f>IFERROR(VLOOKUP($B$31&amp;$P37&amp;$D$15,Data!$A$4:$AM$1118,MATCH(K$17,Data!$A$1:$AM$1,0),0),0)</f>
        <v>165590</v>
      </c>
      <c r="L37" s="60">
        <f t="shared" si="6"/>
        <v>0.76481102576774396</v>
      </c>
      <c r="M37" s="80">
        <f>IFERROR(VLOOKUP($B$31&amp;$P37&amp;$D$15,Data!$A$4:$AM$1118,MATCH(M$17,Data!$A$1:$AM$1,0),0),0)</f>
        <v>227030</v>
      </c>
      <c r="N37" s="82">
        <f>IFERROR(VLOOKUP($B$31&amp;$P37&amp;$D$15,Data!$A$4:$AM$1118,MATCH(N$17,Data!$A$1:$AM$1,0),0),0)</f>
        <v>218293</v>
      </c>
      <c r="O37" s="60">
        <f t="shared" si="7"/>
        <v>0.9615160991939391</v>
      </c>
      <c r="P37" s="224" t="s">
        <v>62</v>
      </c>
    </row>
    <row r="38" spans="2:16" x14ac:dyDescent="0.2">
      <c r="B38" s="42"/>
      <c r="C38" s="38" t="s">
        <v>63</v>
      </c>
      <c r="D38" s="80">
        <v>0</v>
      </c>
      <c r="E38" s="81">
        <v>0</v>
      </c>
      <c r="F38" s="60" t="str">
        <f t="shared" si="4"/>
        <v>-</v>
      </c>
      <c r="G38" s="80">
        <f>IFERROR(VLOOKUP($B$31&amp;$P38&amp;$D$15,Data!$A$4:$AM$1118,MATCH(G$17,Data!$A$1:$AM$1,0),0),0)</f>
        <v>11254</v>
      </c>
      <c r="H38" s="81">
        <f>IFERROR(VLOOKUP($B$31&amp;$P38&amp;$D$15,Data!$A$4:$AM$1118,MATCH(H$17,Data!$A$1:$AM$1,0),0),0)</f>
        <v>8242</v>
      </c>
      <c r="I38" s="60">
        <f t="shared" si="5"/>
        <v>0.73236182690598894</v>
      </c>
      <c r="J38" s="80">
        <f>IFERROR(VLOOKUP($B$31&amp;$P38&amp;$D$15,Data!$A$4:$AM$1118,MATCH(J$17,Data!$A$1:$AM$1,0),0),0)</f>
        <v>214057</v>
      </c>
      <c r="K38" s="81">
        <f>IFERROR(VLOOKUP($B$31&amp;$P38&amp;$D$15,Data!$A$4:$AM$1118,MATCH(K$17,Data!$A$1:$AM$1,0),0),0)</f>
        <v>162719</v>
      </c>
      <c r="L38" s="60">
        <f t="shared" si="6"/>
        <v>0.7601666845746694</v>
      </c>
      <c r="M38" s="80">
        <f>IFERROR(VLOOKUP($B$31&amp;$P38&amp;$D$15,Data!$A$4:$AM$1118,MATCH(M$17,Data!$A$1:$AM$1,0),0),0)</f>
        <v>224718</v>
      </c>
      <c r="N38" s="82">
        <f>IFERROR(VLOOKUP($B$31&amp;$P38&amp;$D$15,Data!$A$4:$AM$1118,MATCH(N$17,Data!$A$1:$AM$1,0),0),0)</f>
        <v>216017</v>
      </c>
      <c r="O38" s="60">
        <f t="shared" si="7"/>
        <v>0.96128036027376529</v>
      </c>
      <c r="P38" s="224" t="s">
        <v>63</v>
      </c>
    </row>
    <row r="39" spans="2:16" x14ac:dyDescent="0.2">
      <c r="B39" s="42"/>
      <c r="C39" s="38" t="s">
        <v>64</v>
      </c>
      <c r="D39" s="80">
        <v>0</v>
      </c>
      <c r="E39" s="81">
        <v>0</v>
      </c>
      <c r="F39" s="60" t="str">
        <f t="shared" si="4"/>
        <v>-</v>
      </c>
      <c r="G39" s="80">
        <f>IFERROR(VLOOKUP($B$31&amp;$P39&amp;$D$15,Data!$A$4:$AM$1118,MATCH(G$17,Data!$A$1:$AM$1,0),0),0)</f>
        <v>13360</v>
      </c>
      <c r="H39" s="81">
        <f>IFERROR(VLOOKUP($B$31&amp;$P39&amp;$D$15,Data!$A$4:$AM$1118,MATCH(H$17,Data!$A$1:$AM$1,0),0),0)</f>
        <v>9407</v>
      </c>
      <c r="I39" s="60">
        <f t="shared" si="5"/>
        <v>0.70411676646706589</v>
      </c>
      <c r="J39" s="80">
        <f>IFERROR(VLOOKUP($B$31&amp;$P39&amp;$D$15,Data!$A$4:$AM$1118,MATCH(J$17,Data!$A$1:$AM$1,0),0),0)</f>
        <v>244519</v>
      </c>
      <c r="K39" s="81">
        <f>IFERROR(VLOOKUP($B$31&amp;$P39&amp;$D$15,Data!$A$4:$AM$1118,MATCH(K$17,Data!$A$1:$AM$1,0),0),0)</f>
        <v>173102</v>
      </c>
      <c r="L39" s="60">
        <f t="shared" si="6"/>
        <v>0.70792862722324235</v>
      </c>
      <c r="M39" s="80">
        <f>IFERROR(VLOOKUP($B$31&amp;$P39&amp;$D$15,Data!$A$4:$AM$1118,MATCH(M$17,Data!$A$1:$AM$1,0),0),0)</f>
        <v>257070</v>
      </c>
      <c r="N39" s="82">
        <f>IFERROR(VLOOKUP($B$31&amp;$P39&amp;$D$15,Data!$A$4:$AM$1118,MATCH(N$17,Data!$A$1:$AM$1,0),0),0)</f>
        <v>243239</v>
      </c>
      <c r="O39" s="60">
        <f t="shared" si="7"/>
        <v>0.94619753374567239</v>
      </c>
      <c r="P39" s="224" t="s">
        <v>64</v>
      </c>
    </row>
    <row r="40" spans="2:16" x14ac:dyDescent="0.2">
      <c r="B40" s="42"/>
      <c r="C40" s="38" t="s">
        <v>65</v>
      </c>
      <c r="D40" s="80">
        <v>0</v>
      </c>
      <c r="E40" s="81">
        <v>0</v>
      </c>
      <c r="F40" s="60" t="str">
        <f t="shared" si="4"/>
        <v>-</v>
      </c>
      <c r="G40" s="80">
        <f>IFERROR(VLOOKUP($B$31&amp;$P40&amp;$D$15,Data!$A$4:$AM$1118,MATCH(G$17,Data!$A$1:$AM$1,0),0),0)</f>
        <v>11958</v>
      </c>
      <c r="H40" s="81">
        <f>IFERROR(VLOOKUP($B$31&amp;$P40&amp;$D$15,Data!$A$4:$AM$1118,MATCH(H$17,Data!$A$1:$AM$1,0),0),0)</f>
        <v>8790</v>
      </c>
      <c r="I40" s="60">
        <f t="shared" si="5"/>
        <v>0.73507275464124433</v>
      </c>
      <c r="J40" s="80">
        <f>IFERROR(VLOOKUP($B$31&amp;$P40&amp;$D$15,Data!$A$4:$AM$1118,MATCH(J$17,Data!$A$1:$AM$1,0),0),0)</f>
        <v>225511</v>
      </c>
      <c r="K40" s="81">
        <f>IFERROR(VLOOKUP($B$31&amp;$P40&amp;$D$15,Data!$A$4:$AM$1118,MATCH(K$17,Data!$A$1:$AM$1,0),0),0)</f>
        <v>170842</v>
      </c>
      <c r="L40" s="60">
        <f t="shared" si="6"/>
        <v>0.75757723570025404</v>
      </c>
      <c r="M40" s="80">
        <f>IFERROR(VLOOKUP($B$31&amp;$P40&amp;$D$15,Data!$A$4:$AM$1118,MATCH(M$17,Data!$A$1:$AM$1,0),0),0)</f>
        <v>236884</v>
      </c>
      <c r="N40" s="82">
        <f>IFERROR(VLOOKUP($B$31&amp;$P40&amp;$D$15,Data!$A$4:$AM$1118,MATCH(N$17,Data!$A$1:$AM$1,0),0),0)</f>
        <v>227026</v>
      </c>
      <c r="O40" s="60">
        <f t="shared" si="7"/>
        <v>0.9583846946184631</v>
      </c>
      <c r="P40" s="224" t="s">
        <v>65</v>
      </c>
    </row>
    <row r="41" spans="2:16" x14ac:dyDescent="0.2">
      <c r="B41" s="42"/>
      <c r="C41" s="38" t="s">
        <v>66</v>
      </c>
      <c r="D41" s="80">
        <v>0</v>
      </c>
      <c r="E41" s="81">
        <v>0</v>
      </c>
      <c r="F41" s="60" t="str">
        <f t="shared" si="4"/>
        <v>-</v>
      </c>
      <c r="G41" s="80">
        <f>IFERROR(VLOOKUP($B$31&amp;$P41&amp;$D$15,Data!$A$4:$AM$1118,MATCH(G$17,Data!$A$1:$AM$1,0),0),0)</f>
        <v>10841</v>
      </c>
      <c r="H41" s="81">
        <f>IFERROR(VLOOKUP($B$31&amp;$P41&amp;$D$15,Data!$A$4:$AM$1118,MATCH(H$17,Data!$A$1:$AM$1,0),0),0)</f>
        <v>8037</v>
      </c>
      <c r="I41" s="60">
        <f t="shared" si="5"/>
        <v>0.74135227377548196</v>
      </c>
      <c r="J41" s="80">
        <f>IFERROR(VLOOKUP($B$31&amp;$P41&amp;$D$15,Data!$A$4:$AM$1118,MATCH(J$17,Data!$A$1:$AM$1,0),0),0)</f>
        <v>205301</v>
      </c>
      <c r="K41" s="81">
        <f>IFERROR(VLOOKUP($B$31&amp;$P41&amp;$D$15,Data!$A$4:$AM$1118,MATCH(K$17,Data!$A$1:$AM$1,0),0),0)</f>
        <v>154684</v>
      </c>
      <c r="L41" s="60">
        <f t="shared" si="6"/>
        <v>0.75344981271401501</v>
      </c>
      <c r="M41" s="80">
        <f>IFERROR(VLOOKUP($B$31&amp;$P41&amp;$D$15,Data!$A$4:$AM$1118,MATCH(M$17,Data!$A$1:$AM$1,0),0),0)</f>
        <v>215693</v>
      </c>
      <c r="N41" s="82">
        <f>IFERROR(VLOOKUP($B$31&amp;$P41&amp;$D$15,Data!$A$4:$AM$1118,MATCH(N$17,Data!$A$1:$AM$1,0),0),0)</f>
        <v>206843</v>
      </c>
      <c r="O41" s="60">
        <f t="shared" si="7"/>
        <v>0.95896946122498183</v>
      </c>
      <c r="P41" s="224" t="s">
        <v>66</v>
      </c>
    </row>
    <row r="42" spans="2:16" x14ac:dyDescent="0.2">
      <c r="B42" s="42"/>
      <c r="C42" s="38" t="s">
        <v>67</v>
      </c>
      <c r="D42" s="80">
        <v>0</v>
      </c>
      <c r="E42" s="81">
        <v>0</v>
      </c>
      <c r="F42" s="60" t="str">
        <f t="shared" si="4"/>
        <v>-</v>
      </c>
      <c r="G42" s="80">
        <f>IFERROR(VLOOKUP($B$31&amp;$P42&amp;$D$15,Data!$A$4:$AM$1118,MATCH(G$17,Data!$A$1:$AM$1,0),0),0)</f>
        <v>12306</v>
      </c>
      <c r="H42" s="81">
        <f>IFERROR(VLOOKUP($B$31&amp;$P42&amp;$D$15,Data!$A$4:$AM$1118,MATCH(H$17,Data!$A$1:$AM$1,0),0),0)</f>
        <v>9031</v>
      </c>
      <c r="I42" s="60">
        <f t="shared" si="5"/>
        <v>0.73386965707784824</v>
      </c>
      <c r="J42" s="80">
        <f>IFERROR(VLOOKUP($B$31&amp;$P42&amp;$D$15,Data!$A$4:$AM$1118,MATCH(J$17,Data!$A$1:$AM$1,0),0),0)</f>
        <v>236512</v>
      </c>
      <c r="K42" s="81">
        <f>IFERROR(VLOOKUP($B$31&amp;$P42&amp;$D$15,Data!$A$4:$AM$1118,MATCH(K$17,Data!$A$1:$AM$1,0),0),0)</f>
        <v>174477</v>
      </c>
      <c r="L42" s="60">
        <f t="shared" si="6"/>
        <v>0.73770886889460152</v>
      </c>
      <c r="M42" s="80">
        <f>IFERROR(VLOOKUP($B$31&amp;$P42&amp;$D$15,Data!$A$4:$AM$1118,MATCH(M$17,Data!$A$1:$AM$1,0),0),0)</f>
        <v>248295</v>
      </c>
      <c r="N42" s="82">
        <f>IFERROR(VLOOKUP($B$31&amp;$P42&amp;$D$15,Data!$A$4:$AM$1118,MATCH(N$17,Data!$A$1:$AM$1,0),0),0)</f>
        <v>236834</v>
      </c>
      <c r="O42" s="60">
        <f t="shared" si="7"/>
        <v>0.95384119696328962</v>
      </c>
      <c r="P42" s="224" t="s">
        <v>67</v>
      </c>
    </row>
    <row r="43" spans="2:16" s="15" customFormat="1" x14ac:dyDescent="0.2">
      <c r="B43" s="40"/>
      <c r="C43" s="41" t="s">
        <v>157</v>
      </c>
      <c r="D43" s="83">
        <f>SUM(D31:D42)</f>
        <v>441606</v>
      </c>
      <c r="E43" s="84">
        <f>SUM(E31:E42)</f>
        <v>333294</v>
      </c>
      <c r="F43" s="61">
        <f t="shared" si="4"/>
        <v>0.75473159332074291</v>
      </c>
      <c r="G43" s="83">
        <f>SUM(G31:G42)</f>
        <v>114373</v>
      </c>
      <c r="H43" s="84">
        <f>SUM(H31:H42)</f>
        <v>84605</v>
      </c>
      <c r="I43" s="61">
        <f t="shared" si="5"/>
        <v>0.7397287821426386</v>
      </c>
      <c r="J43" s="83">
        <f>SUM(J31:J42)</f>
        <v>2165142</v>
      </c>
      <c r="K43" s="84">
        <f>SUM(K31:K42)</f>
        <v>1636921</v>
      </c>
      <c r="L43" s="61">
        <f t="shared" si="6"/>
        <v>0.75603401532093506</v>
      </c>
      <c r="M43" s="83">
        <f>SUM(M31:M42)</f>
        <v>2712417</v>
      </c>
      <c r="N43" s="85">
        <f>SUM(N31:N42)</f>
        <v>2603993</v>
      </c>
      <c r="O43" s="61">
        <f t="shared" si="7"/>
        <v>0.96002679528995727</v>
      </c>
      <c r="P43" s="225" t="s">
        <v>157</v>
      </c>
    </row>
    <row r="44" spans="2:16" x14ac:dyDescent="0.2">
      <c r="B44" s="59" t="s">
        <v>69</v>
      </c>
      <c r="C44" s="48" t="s">
        <v>56</v>
      </c>
      <c r="D44" s="80">
        <v>0</v>
      </c>
      <c r="E44" s="81">
        <v>0</v>
      </c>
      <c r="F44" s="60" t="str">
        <f>IFERROR(E44/D44, "-")</f>
        <v>-</v>
      </c>
      <c r="G44" s="80">
        <f>IFERROR(VLOOKUP($B$44&amp;$P44&amp;$D$15,Data!$A$4:$AM$1118,MATCH(G$17,Data!$A$1:$AM$1,0),0),0)</f>
        <v>11147</v>
      </c>
      <c r="H44" s="81">
        <f>IFERROR(VLOOKUP($B$44&amp;$P44&amp;$D$15,Data!$A$4:$AM$1118,MATCH(H$17,Data!$A$1:$AM$1,0),0),0)</f>
        <v>8407</v>
      </c>
      <c r="I44" s="60">
        <f>IFERROR(H44/G44, "-")</f>
        <v>0.75419395353009777</v>
      </c>
      <c r="J44" s="80">
        <f>IFERROR(VLOOKUP($B$44&amp;$P44&amp;$D$15,Data!$A$4:$AM$1118,MATCH(J$17,Data!$A$1:$AM$1,0),0),0)</f>
        <v>224352</v>
      </c>
      <c r="K44" s="81">
        <f>IFERROR(VLOOKUP($B$44&amp;$P44&amp;$D$15,Data!$A$4:$AM$1118,MATCH(K$17,Data!$A$1:$AM$1,0),0),0)</f>
        <v>170615</v>
      </c>
      <c r="L44" s="60">
        <f>IFERROR(K44/J44, "-")</f>
        <v>0.76047906860647552</v>
      </c>
      <c r="M44" s="80">
        <f>IFERROR(VLOOKUP($B$44&amp;$P44&amp;$D$15,Data!$A$4:$AM$1118,MATCH(M$17,Data!$A$1:$AM$1,0),0),0)</f>
        <v>234947</v>
      </c>
      <c r="N44" s="82">
        <f>IFERROR(VLOOKUP($B$44&amp;$P44&amp;$D$15,Data!$A$4:$AM$1118,MATCH(N$17,Data!$A$1:$AM$1,0),0),0)</f>
        <v>226404</v>
      </c>
      <c r="O44" s="60">
        <f>IFERROR(N44/M44, "-")</f>
        <v>0.96363860785623989</v>
      </c>
      <c r="P44" s="224" t="s">
        <v>56</v>
      </c>
    </row>
    <row r="45" spans="2:16" x14ac:dyDescent="0.2">
      <c r="B45" s="42"/>
      <c r="C45" s="38" t="s">
        <v>57</v>
      </c>
      <c r="D45" s="80">
        <v>0</v>
      </c>
      <c r="E45" s="81">
        <v>0</v>
      </c>
      <c r="F45" s="60" t="str">
        <f t="shared" ref="F45:F56" si="8">IFERROR(E45/D45, "-")</f>
        <v>-</v>
      </c>
      <c r="G45" s="80">
        <f>IFERROR(VLOOKUP($B$44&amp;$P45&amp;$D$15,Data!$A$4:$AM$1118,MATCH(G$17,Data!$A$1:$AM$1,0),0),0)</f>
        <v>10873</v>
      </c>
      <c r="H45" s="81">
        <f>IFERROR(VLOOKUP($B$44&amp;$P45&amp;$D$15,Data!$A$4:$AM$1118,MATCH(H$17,Data!$A$1:$AM$1,0),0),0)</f>
        <v>8470</v>
      </c>
      <c r="I45" s="60">
        <f t="shared" ref="I45:I56" si="9">IFERROR(H45/G45, "-")</f>
        <v>0.77899383794720867</v>
      </c>
      <c r="J45" s="80">
        <f>IFERROR(VLOOKUP($B$44&amp;$P45&amp;$D$15,Data!$A$4:$AM$1118,MATCH(J$17,Data!$A$1:$AM$1,0),0),0)</f>
        <v>224842</v>
      </c>
      <c r="K45" s="81">
        <f>IFERROR(VLOOKUP($B$44&amp;$P45&amp;$D$15,Data!$A$4:$AM$1118,MATCH(K$17,Data!$A$1:$AM$1,0),0),0)</f>
        <v>175021</v>
      </c>
      <c r="L45" s="60">
        <f t="shared" ref="L45:L56" si="10">IFERROR(K45/J45, "-")</f>
        <v>0.77841773334163544</v>
      </c>
      <c r="M45" s="80">
        <f>IFERROR(VLOOKUP($B$44&amp;$P45&amp;$D$15,Data!$A$4:$AM$1118,MATCH(M$17,Data!$A$1:$AM$1,0),0),0)</f>
        <v>235170</v>
      </c>
      <c r="N45" s="82">
        <f>IFERROR(VLOOKUP($B$44&amp;$P45&amp;$D$15,Data!$A$4:$AM$1118,MATCH(N$17,Data!$A$1:$AM$1,0),0),0)</f>
        <v>227936</v>
      </c>
      <c r="O45" s="60">
        <f t="shared" ref="O45:O56" si="11">IFERROR(N45/M45, "-")</f>
        <v>0.96923927371688567</v>
      </c>
      <c r="P45" s="224" t="s">
        <v>57</v>
      </c>
    </row>
    <row r="46" spans="2:16" x14ac:dyDescent="0.2">
      <c r="B46" s="42"/>
      <c r="C46" s="38" t="s">
        <v>58</v>
      </c>
      <c r="D46" s="80">
        <v>0</v>
      </c>
      <c r="E46" s="81">
        <v>0</v>
      </c>
      <c r="F46" s="60" t="str">
        <f t="shared" si="8"/>
        <v>-</v>
      </c>
      <c r="G46" s="80">
        <f>IFERROR(VLOOKUP($B$44&amp;$P46&amp;$D$15,Data!$A$4:$AM$1118,MATCH(G$17,Data!$A$1:$AM$1,0),0),0)</f>
        <v>10207</v>
      </c>
      <c r="H46" s="81">
        <f>IFERROR(VLOOKUP($B$44&amp;$P46&amp;$D$15,Data!$A$4:$AM$1118,MATCH(H$17,Data!$A$1:$AM$1,0),0),0)</f>
        <v>7897</v>
      </c>
      <c r="I46" s="60">
        <f t="shared" si="9"/>
        <v>0.77368472616831585</v>
      </c>
      <c r="J46" s="80">
        <f>IFERROR(VLOOKUP($B$44&amp;$P46&amp;$D$15,Data!$A$4:$AM$1118,MATCH(J$17,Data!$A$1:$AM$1,0),0),0)</f>
        <v>214799</v>
      </c>
      <c r="K46" s="81">
        <f>IFERROR(VLOOKUP($B$44&amp;$P46&amp;$D$15,Data!$A$4:$AM$1118,MATCH(K$17,Data!$A$1:$AM$1,0),0),0)</f>
        <v>165623</v>
      </c>
      <c r="L46" s="60">
        <f t="shared" si="10"/>
        <v>0.77106038668708887</v>
      </c>
      <c r="M46" s="80">
        <f>IFERROR(VLOOKUP($B$44&amp;$P46&amp;$D$15,Data!$A$4:$AM$1118,MATCH(M$17,Data!$A$1:$AM$1,0),0),0)</f>
        <v>224411</v>
      </c>
      <c r="N46" s="82">
        <f>IFERROR(VLOOKUP($B$44&amp;$P46&amp;$D$15,Data!$A$4:$AM$1118,MATCH(N$17,Data!$A$1:$AM$1,0),0),0)</f>
        <v>216951</v>
      </c>
      <c r="O46" s="60">
        <f t="shared" si="11"/>
        <v>0.96675742276448129</v>
      </c>
      <c r="P46" s="224" t="s">
        <v>58</v>
      </c>
    </row>
    <row r="47" spans="2:16" x14ac:dyDescent="0.2">
      <c r="B47" s="42"/>
      <c r="C47" s="38" t="s">
        <v>59</v>
      </c>
      <c r="D47" s="80">
        <v>0</v>
      </c>
      <c r="E47" s="81">
        <v>0</v>
      </c>
      <c r="F47" s="60" t="str">
        <f t="shared" si="8"/>
        <v>-</v>
      </c>
      <c r="G47" s="80">
        <f>IFERROR(VLOOKUP($B$44&amp;$P47&amp;$D$15,Data!$A$4:$AM$1118,MATCH(G$17,Data!$A$1:$AM$1,0),0),0)</f>
        <v>11328</v>
      </c>
      <c r="H47" s="81">
        <f>IFERROR(VLOOKUP($B$44&amp;$P47&amp;$D$15,Data!$A$4:$AM$1118,MATCH(H$17,Data!$A$1:$AM$1,0),0),0)</f>
        <v>8551</v>
      </c>
      <c r="I47" s="60">
        <f t="shared" si="9"/>
        <v>0.75485522598870058</v>
      </c>
      <c r="J47" s="80">
        <f>IFERROR(VLOOKUP($B$44&amp;$P47&amp;$D$15,Data!$A$4:$AM$1118,MATCH(J$17,Data!$A$1:$AM$1,0),0),0)</f>
        <v>228733</v>
      </c>
      <c r="K47" s="81">
        <f>IFERROR(VLOOKUP($B$44&amp;$P47&amp;$D$15,Data!$A$4:$AM$1118,MATCH(K$17,Data!$A$1:$AM$1,0),0),0)</f>
        <v>169415</v>
      </c>
      <c r="L47" s="60">
        <f t="shared" si="10"/>
        <v>0.74066706596774401</v>
      </c>
      <c r="M47" s="80">
        <f>IFERROR(VLOOKUP($B$44&amp;$P47&amp;$D$15,Data!$A$4:$AM$1118,MATCH(M$17,Data!$A$1:$AM$1,0),0),0)</f>
        <v>239245</v>
      </c>
      <c r="N47" s="82">
        <f>IFERROR(VLOOKUP($B$44&amp;$P47&amp;$D$15,Data!$A$4:$AM$1118,MATCH(N$17,Data!$A$1:$AM$1,0),0),0)</f>
        <v>229232</v>
      </c>
      <c r="O47" s="60">
        <f t="shared" si="11"/>
        <v>0.95814750569499885</v>
      </c>
      <c r="P47" s="224" t="s">
        <v>59</v>
      </c>
    </row>
    <row r="48" spans="2:16" x14ac:dyDescent="0.2">
      <c r="B48" s="42"/>
      <c r="C48" s="38" t="s">
        <v>60</v>
      </c>
      <c r="D48" s="80">
        <v>0</v>
      </c>
      <c r="E48" s="81">
        <v>0</v>
      </c>
      <c r="F48" s="60" t="str">
        <f t="shared" si="8"/>
        <v>-</v>
      </c>
      <c r="G48" s="80">
        <f>IFERROR(VLOOKUP($B$44&amp;$P48&amp;$D$15,Data!$A$4:$AM$1118,MATCH(G$17,Data!$A$1:$AM$1,0),0),0)</f>
        <v>11399</v>
      </c>
      <c r="H48" s="81">
        <f>IFERROR(VLOOKUP($B$44&amp;$P48&amp;$D$15,Data!$A$4:$AM$1118,MATCH(H$17,Data!$A$1:$AM$1,0),0),0)</f>
        <v>8780</v>
      </c>
      <c r="I48" s="60">
        <f t="shared" si="9"/>
        <v>0.77024300377226074</v>
      </c>
      <c r="J48" s="80">
        <f>IFERROR(VLOOKUP($B$44&amp;$P48&amp;$D$15,Data!$A$4:$AM$1118,MATCH(J$17,Data!$A$1:$AM$1,0),0),0)</f>
        <v>221441</v>
      </c>
      <c r="K48" s="81">
        <f>IFERROR(VLOOKUP($B$44&amp;$P48&amp;$D$15,Data!$A$4:$AM$1118,MATCH(K$17,Data!$A$1:$AM$1,0),0),0)</f>
        <v>166928</v>
      </c>
      <c r="L48" s="60">
        <f t="shared" si="10"/>
        <v>0.75382607556866166</v>
      </c>
      <c r="M48" s="80">
        <f>IFERROR(VLOOKUP($B$44&amp;$P48&amp;$D$15,Data!$A$4:$AM$1118,MATCH(M$17,Data!$A$1:$AM$1,0),0),0)</f>
        <v>231875</v>
      </c>
      <c r="N48" s="82">
        <f>IFERROR(VLOOKUP($B$44&amp;$P48&amp;$D$15,Data!$A$4:$AM$1118,MATCH(N$17,Data!$A$1:$AM$1,0),0),0)</f>
        <v>223106</v>
      </c>
      <c r="O48" s="60">
        <f t="shared" si="11"/>
        <v>0.96218221024258765</v>
      </c>
      <c r="P48" s="224" t="s">
        <v>60</v>
      </c>
    </row>
    <row r="49" spans="2:20" x14ac:dyDescent="0.2">
      <c r="B49" s="42"/>
      <c r="C49" s="38" t="s">
        <v>61</v>
      </c>
      <c r="D49" s="80">
        <v>0</v>
      </c>
      <c r="E49" s="81">
        <v>0</v>
      </c>
      <c r="F49" s="60" t="str">
        <f t="shared" si="8"/>
        <v>-</v>
      </c>
      <c r="G49" s="80">
        <f>IFERROR(VLOOKUP($B$44&amp;$P49&amp;$D$15,Data!$A$4:$AM$1118,MATCH(G$17,Data!$A$1:$AM$1,0),0),0)</f>
        <v>10679</v>
      </c>
      <c r="H49" s="81">
        <f>IFERROR(VLOOKUP($B$44&amp;$P49&amp;$D$15,Data!$A$4:$AM$1118,MATCH(H$17,Data!$A$1:$AM$1,0),0),0)</f>
        <v>8024</v>
      </c>
      <c r="I49" s="60">
        <f t="shared" si="9"/>
        <v>0.75138121546961323</v>
      </c>
      <c r="J49" s="80">
        <f>IFERROR(VLOOKUP($B$44&amp;$P49&amp;$D$15,Data!$A$4:$AM$1118,MATCH(J$17,Data!$A$1:$AM$1,0),0),0)</f>
        <v>216928</v>
      </c>
      <c r="K49" s="81">
        <f>IFERROR(VLOOKUP($B$44&amp;$P49&amp;$D$15,Data!$A$4:$AM$1118,MATCH(K$17,Data!$A$1:$AM$1,0),0),0)</f>
        <v>160101</v>
      </c>
      <c r="L49" s="60">
        <f t="shared" si="10"/>
        <v>0.73803750553178937</v>
      </c>
      <c r="M49" s="80">
        <f>IFERROR(VLOOKUP($B$44&amp;$P49&amp;$D$15,Data!$A$4:$AM$1118,MATCH(M$17,Data!$A$1:$AM$1,0),0),0)</f>
        <v>226963</v>
      </c>
      <c r="N49" s="82">
        <f>IFERROR(VLOOKUP($B$44&amp;$P49&amp;$D$15,Data!$A$4:$AM$1118,MATCH(N$17,Data!$A$1:$AM$1,0),0),0)</f>
        <v>217746</v>
      </c>
      <c r="O49" s="60">
        <f t="shared" si="11"/>
        <v>0.95938985649643338</v>
      </c>
      <c r="P49" s="224" t="s">
        <v>61</v>
      </c>
    </row>
    <row r="50" spans="2:20" x14ac:dyDescent="0.2">
      <c r="B50" s="42"/>
      <c r="C50" s="38" t="s">
        <v>62</v>
      </c>
      <c r="D50" s="80">
        <v>0</v>
      </c>
      <c r="E50" s="81">
        <v>0</v>
      </c>
      <c r="F50" s="60" t="str">
        <f t="shared" si="8"/>
        <v>-</v>
      </c>
      <c r="G50" s="80">
        <f>IFERROR(VLOOKUP($B$44&amp;$P50&amp;$D$15,Data!$A$4:$AM$1118,MATCH(G$17,Data!$A$1:$AM$1,0),0),0)</f>
        <v>11156</v>
      </c>
      <c r="H50" s="81">
        <f>IFERROR(VLOOKUP($B$44&amp;$P50&amp;$D$15,Data!$A$4:$AM$1118,MATCH(H$17,Data!$A$1:$AM$1,0),0),0)</f>
        <v>8323</v>
      </c>
      <c r="I50" s="60">
        <f t="shared" si="9"/>
        <v>0.74605593402653281</v>
      </c>
      <c r="J50" s="80">
        <f>IFERROR(VLOOKUP($B$44&amp;$P50&amp;$D$15,Data!$A$4:$AM$1118,MATCH(J$17,Data!$A$1:$AM$1,0),0),0)</f>
        <v>233469</v>
      </c>
      <c r="K50" s="81">
        <f>IFERROR(VLOOKUP($B$44&amp;$P50&amp;$D$15,Data!$A$4:$AM$1118,MATCH(K$17,Data!$A$1:$AM$1,0),0),0)</f>
        <v>171971</v>
      </c>
      <c r="L50" s="60">
        <f t="shared" si="10"/>
        <v>0.73659029678458388</v>
      </c>
      <c r="M50" s="80">
        <f>IFERROR(VLOOKUP($B$44&amp;$P50&amp;$D$15,Data!$A$4:$AM$1118,MATCH(M$17,Data!$A$1:$AM$1,0),0),0)</f>
        <v>243987</v>
      </c>
      <c r="N50" s="82">
        <f>IFERROR(VLOOKUP($B$44&amp;$P50&amp;$D$15,Data!$A$4:$AM$1118,MATCH(N$17,Data!$A$1:$AM$1,0),0),0)</f>
        <v>234548</v>
      </c>
      <c r="O50" s="60">
        <f t="shared" si="11"/>
        <v>0.96131351260517983</v>
      </c>
      <c r="P50" s="224" t="s">
        <v>62</v>
      </c>
    </row>
    <row r="51" spans="2:20" x14ac:dyDescent="0.2">
      <c r="B51" s="42"/>
      <c r="C51" s="38" t="s">
        <v>63</v>
      </c>
      <c r="D51" s="80">
        <v>0</v>
      </c>
      <c r="E51" s="81">
        <v>0</v>
      </c>
      <c r="F51" s="60" t="str">
        <f t="shared" si="8"/>
        <v>-</v>
      </c>
      <c r="G51" s="80">
        <f>IFERROR(VLOOKUP($B$44&amp;$P51&amp;$D$15,Data!$A$4:$AM$1118,MATCH(G$17,Data!$A$1:$AM$1,0),0),0)</f>
        <v>11095</v>
      </c>
      <c r="H51" s="81">
        <f>IFERROR(VLOOKUP($B$44&amp;$P51&amp;$D$15,Data!$A$4:$AM$1118,MATCH(H$17,Data!$A$1:$AM$1,0),0),0)</f>
        <v>8218</v>
      </c>
      <c r="I51" s="60">
        <f t="shared" si="9"/>
        <v>0.74069400630914828</v>
      </c>
      <c r="J51" s="80">
        <f>IFERROR(VLOOKUP($B$44&amp;$P51&amp;$D$15,Data!$A$4:$AM$1118,MATCH(J$17,Data!$A$1:$AM$1,0),0),0)</f>
        <v>227179</v>
      </c>
      <c r="K51" s="81">
        <f>IFERROR(VLOOKUP($B$44&amp;$P51&amp;$D$15,Data!$A$4:$AM$1118,MATCH(K$17,Data!$A$1:$AM$1,0),0),0)</f>
        <v>165922</v>
      </c>
      <c r="L51" s="60">
        <f t="shared" si="10"/>
        <v>0.73035799963905113</v>
      </c>
      <c r="M51" s="80">
        <f>IFERROR(VLOOKUP($B$44&amp;$P51&amp;$D$15,Data!$A$4:$AM$1118,MATCH(M$17,Data!$A$1:$AM$1,0),0),0)</f>
        <v>237647</v>
      </c>
      <c r="N51" s="82">
        <f>IFERROR(VLOOKUP($B$44&amp;$P51&amp;$D$15,Data!$A$4:$AM$1118,MATCH(N$17,Data!$A$1:$AM$1,0),0),0)</f>
        <v>227969</v>
      </c>
      <c r="O51" s="60">
        <f t="shared" si="11"/>
        <v>0.95927573249399323</v>
      </c>
      <c r="P51" s="224" t="s">
        <v>63</v>
      </c>
    </row>
    <row r="52" spans="2:20" x14ac:dyDescent="0.2">
      <c r="B52" s="42"/>
      <c r="C52" s="38" t="s">
        <v>64</v>
      </c>
      <c r="D52" s="80">
        <v>0</v>
      </c>
      <c r="E52" s="81">
        <v>0</v>
      </c>
      <c r="F52" s="60" t="str">
        <f t="shared" si="8"/>
        <v>-</v>
      </c>
      <c r="G52" s="80">
        <f>IFERROR(VLOOKUP($B$44&amp;$P52&amp;$D$15,Data!$A$4:$AM$1118,MATCH(G$17,Data!$A$1:$AM$1,0),0),0)</f>
        <v>12849</v>
      </c>
      <c r="H52" s="81">
        <f>IFERROR(VLOOKUP($B$44&amp;$P52&amp;$D$15,Data!$A$4:$AM$1118,MATCH(H$17,Data!$A$1:$AM$1,0),0),0)</f>
        <v>9351</v>
      </c>
      <c r="I52" s="60">
        <f t="shared" si="9"/>
        <v>0.72776091524632269</v>
      </c>
      <c r="J52" s="80">
        <f>IFERROR(VLOOKUP($B$44&amp;$P52&amp;$D$15,Data!$A$4:$AM$1118,MATCH(J$17,Data!$A$1:$AM$1,0),0),0)</f>
        <v>249721</v>
      </c>
      <c r="K52" s="81">
        <f>IFERROR(VLOOKUP($B$44&amp;$P52&amp;$D$15,Data!$A$4:$AM$1118,MATCH(K$17,Data!$A$1:$AM$1,0),0),0)</f>
        <v>179223</v>
      </c>
      <c r="L52" s="60">
        <f t="shared" si="10"/>
        <v>0.71769294532698491</v>
      </c>
      <c r="M52" s="80">
        <f>IFERROR(VLOOKUP($B$44&amp;$P52&amp;$D$15,Data!$A$4:$AM$1118,MATCH(M$17,Data!$A$1:$AM$1,0),0),0)</f>
        <v>261883</v>
      </c>
      <c r="N52" s="82">
        <f>IFERROR(VLOOKUP($B$44&amp;$P52&amp;$D$15,Data!$A$4:$AM$1118,MATCH(N$17,Data!$A$1:$AM$1,0),0),0)</f>
        <v>249888</v>
      </c>
      <c r="O52" s="60">
        <f t="shared" si="11"/>
        <v>0.95419710328658214</v>
      </c>
      <c r="P52" s="224" t="s">
        <v>64</v>
      </c>
    </row>
    <row r="53" spans="2:20" x14ac:dyDescent="0.2">
      <c r="B53" s="42"/>
      <c r="C53" s="38" t="s">
        <v>65</v>
      </c>
      <c r="D53" s="80">
        <v>0</v>
      </c>
      <c r="E53" s="81">
        <v>0</v>
      </c>
      <c r="F53" s="60" t="str">
        <f t="shared" si="8"/>
        <v>-</v>
      </c>
      <c r="G53" s="80">
        <f>IFERROR(VLOOKUP($B$44&amp;$P53&amp;$D$15,Data!$A$4:$AM$1118,MATCH(G$17,Data!$A$1:$AM$1,0),0),0)</f>
        <v>11915</v>
      </c>
      <c r="H53" s="81">
        <f>IFERROR(VLOOKUP($B$44&amp;$P53&amp;$D$15,Data!$A$4:$AM$1118,MATCH(H$17,Data!$A$1:$AM$1,0),0),0)</f>
        <v>9106</v>
      </c>
      <c r="I53" s="60">
        <f t="shared" si="9"/>
        <v>0.76424674779689472</v>
      </c>
      <c r="J53" s="80">
        <f>IFERROR(VLOOKUP($B$44&amp;$P53&amp;$D$15,Data!$A$4:$AM$1118,MATCH(J$17,Data!$A$1:$AM$1,0),0),0)</f>
        <v>234247</v>
      </c>
      <c r="K53" s="81">
        <f>IFERROR(VLOOKUP($B$44&amp;$P53&amp;$D$15,Data!$A$4:$AM$1118,MATCH(K$17,Data!$A$1:$AM$1,0),0),0)</f>
        <v>178938</v>
      </c>
      <c r="L53" s="60">
        <f t="shared" si="10"/>
        <v>0.76388598359850923</v>
      </c>
      <c r="M53" s="80">
        <f>IFERROR(VLOOKUP($B$44&amp;$P53&amp;$D$15,Data!$A$4:$AM$1118,MATCH(M$17,Data!$A$1:$AM$1,0),0),0)</f>
        <v>245533</v>
      </c>
      <c r="N53" s="82">
        <f>IFERROR(VLOOKUP($B$44&amp;$P53&amp;$D$15,Data!$A$4:$AM$1118,MATCH(N$17,Data!$A$1:$AM$1,0),0),0)</f>
        <v>236682</v>
      </c>
      <c r="O53" s="60">
        <f t="shared" si="11"/>
        <v>0.96395189241364709</v>
      </c>
      <c r="P53" s="224" t="s">
        <v>65</v>
      </c>
    </row>
    <row r="54" spans="2:20" x14ac:dyDescent="0.2">
      <c r="B54" s="42"/>
      <c r="C54" s="38" t="s">
        <v>66</v>
      </c>
      <c r="D54" s="80">
        <v>0</v>
      </c>
      <c r="E54" s="81">
        <v>0</v>
      </c>
      <c r="F54" s="60" t="str">
        <f t="shared" si="8"/>
        <v>-</v>
      </c>
      <c r="G54" s="80">
        <f>IFERROR(VLOOKUP($B$44&amp;$P54&amp;$D$15,Data!$A$4:$AM$1118,MATCH(G$17,Data!$A$1:$AM$1,0),0),0)</f>
        <v>10763</v>
      </c>
      <c r="H54" s="81">
        <f>IFERROR(VLOOKUP($B$44&amp;$P54&amp;$D$15,Data!$A$4:$AM$1118,MATCH(H$17,Data!$A$1:$AM$1,0),0),0)</f>
        <v>8091</v>
      </c>
      <c r="I54" s="60">
        <f t="shared" si="9"/>
        <v>0.75174207934590731</v>
      </c>
      <c r="J54" s="80">
        <f>IFERROR(VLOOKUP($B$44&amp;$P54&amp;$D$15,Data!$A$4:$AM$1118,MATCH(J$17,Data!$A$1:$AM$1,0),0),0)</f>
        <v>218545</v>
      </c>
      <c r="K54" s="81">
        <f>IFERROR(VLOOKUP($B$44&amp;$P54&amp;$D$15,Data!$A$4:$AM$1118,MATCH(K$17,Data!$A$1:$AM$1,0),0),0)</f>
        <v>161897</v>
      </c>
      <c r="L54" s="60">
        <f t="shared" si="10"/>
        <v>0.74079480198586101</v>
      </c>
      <c r="M54" s="80">
        <f>IFERROR(VLOOKUP($B$44&amp;$P54&amp;$D$15,Data!$A$4:$AM$1118,MATCH(M$17,Data!$A$1:$AM$1,0),0),0)</f>
        <v>228684</v>
      </c>
      <c r="N54" s="82">
        <f>IFERROR(VLOOKUP($B$44&amp;$P54&amp;$D$15,Data!$A$4:$AM$1118,MATCH(N$17,Data!$A$1:$AM$1,0),0),0)</f>
        <v>219468</v>
      </c>
      <c r="O54" s="60">
        <f t="shared" si="11"/>
        <v>0.95969984782494622</v>
      </c>
      <c r="P54" s="224" t="s">
        <v>66</v>
      </c>
      <c r="R54" s="274"/>
      <c r="T54" s="276"/>
    </row>
    <row r="55" spans="2:20" x14ac:dyDescent="0.2">
      <c r="B55" s="42"/>
      <c r="C55" s="43" t="s">
        <v>67</v>
      </c>
      <c r="D55" s="80">
        <v>0</v>
      </c>
      <c r="E55" s="81">
        <v>0</v>
      </c>
      <c r="F55" s="60" t="str">
        <f t="shared" si="8"/>
        <v>-</v>
      </c>
      <c r="G55" s="80">
        <f>IFERROR(VLOOKUP($B$44&amp;$P55&amp;$D$15,Data!$A$4:$AM$1118,MATCH(G$17,Data!$A$1:$AM$1,0),0),0)</f>
        <v>11829</v>
      </c>
      <c r="H55" s="81">
        <f>IFERROR(VLOOKUP($B$44&amp;$P55&amp;$D$15,Data!$A$4:$AM$1118,MATCH(H$17,Data!$A$1:$AM$1,0),0),0)</f>
        <v>9019</v>
      </c>
      <c r="I55" s="60">
        <f t="shared" si="9"/>
        <v>0.76244822047510352</v>
      </c>
      <c r="J55" s="80">
        <f>IFERROR(VLOOKUP($B$44&amp;$P55&amp;$D$15,Data!$A$4:$AM$1118,MATCH(J$17,Data!$A$1:$AM$1,0),0),0)</f>
        <v>242633</v>
      </c>
      <c r="K55" s="81">
        <f>IFERROR(VLOOKUP($B$44&amp;$P55&amp;$D$15,Data!$A$4:$AM$1118,MATCH(K$17,Data!$A$1:$AM$1,0),0),0)</f>
        <v>181439</v>
      </c>
      <c r="L55" s="60">
        <f t="shared" si="10"/>
        <v>0.74779193267197785</v>
      </c>
      <c r="M55" s="80">
        <f>IFERROR(VLOOKUP($B$44&amp;$P55&amp;$D$15,Data!$A$4:$AM$1118,MATCH(M$17,Data!$A$1:$AM$1,0),0),0)</f>
        <v>253820</v>
      </c>
      <c r="N55" s="82">
        <f>IFERROR(VLOOKUP($B$44&amp;$P55&amp;$D$15,Data!$A$4:$AM$1118,MATCH(N$17,Data!$A$1:$AM$1,0),0),0)</f>
        <v>243919</v>
      </c>
      <c r="O55" s="60">
        <f t="shared" si="11"/>
        <v>0.96099204160428653</v>
      </c>
      <c r="P55" s="224" t="s">
        <v>67</v>
      </c>
      <c r="R55" s="274"/>
    </row>
    <row r="56" spans="2:20" s="15" customFormat="1" x14ac:dyDescent="0.2">
      <c r="B56" s="44"/>
      <c r="C56" s="45" t="s">
        <v>158</v>
      </c>
      <c r="D56" s="83">
        <f>SUM(D44:D55)</f>
        <v>0</v>
      </c>
      <c r="E56" s="84">
        <f>SUM(E44:E55)</f>
        <v>0</v>
      </c>
      <c r="F56" s="61" t="str">
        <f t="shared" si="8"/>
        <v>-</v>
      </c>
      <c r="G56" s="83">
        <f>SUM(G44:G55)</f>
        <v>135240</v>
      </c>
      <c r="H56" s="84">
        <f>SUM(H44:H55)</f>
        <v>102237</v>
      </c>
      <c r="I56" s="61">
        <f t="shared" si="9"/>
        <v>0.75596716947648623</v>
      </c>
      <c r="J56" s="83">
        <f>SUM(J44:J55)</f>
        <v>2736889</v>
      </c>
      <c r="K56" s="84">
        <f>SUM(K44:K55)</f>
        <v>2047093</v>
      </c>
      <c r="L56" s="61">
        <f t="shared" si="10"/>
        <v>0.74796347239511718</v>
      </c>
      <c r="M56" s="83">
        <f>SUM(M44:M55)</f>
        <v>2864165</v>
      </c>
      <c r="N56" s="85">
        <f>SUM(N44:N55)</f>
        <v>2753849</v>
      </c>
      <c r="O56" s="61">
        <f t="shared" si="11"/>
        <v>0.96148406254527929</v>
      </c>
      <c r="P56" s="225" t="s">
        <v>158</v>
      </c>
      <c r="R56" s="274"/>
    </row>
    <row r="57" spans="2:20" s="58" customFormat="1" x14ac:dyDescent="0.2">
      <c r="B57" s="59" t="s">
        <v>196</v>
      </c>
      <c r="C57" s="48" t="s">
        <v>56</v>
      </c>
      <c r="D57" s="80">
        <v>0</v>
      </c>
      <c r="E57" s="81">
        <v>0</v>
      </c>
      <c r="F57" s="60" t="str">
        <f>IFERROR(E57/D57, "-")</f>
        <v>-</v>
      </c>
      <c r="G57" s="80">
        <f>IFERROR(VLOOKUP($B$57&amp;$P57&amp;$D$15,Data!$A$4:$AM$1118,MATCH(G$17,Data!$A$1:$AM$1,0),0),0)</f>
        <v>12546</v>
      </c>
      <c r="H57" s="81">
        <f>IFERROR(VLOOKUP($B$57&amp;$P57&amp;$D$15,Data!$A$4:$AM$1118,MATCH(H$17,Data!$A$1:$AM$1,0),0),0)</f>
        <v>9474</v>
      </c>
      <c r="I57" s="60">
        <f>IFERROR(H57/G57, "-")</f>
        <v>0.75514108082257292</v>
      </c>
      <c r="J57" s="80">
        <f>IFERROR(VLOOKUP($B$57&amp;$P57&amp;$D$15,Data!$A$4:$AM$1118,MATCH(J$17,Data!$A$1:$AM$1,0),0),0)</f>
        <v>234828</v>
      </c>
      <c r="K57" s="81">
        <f>IFERROR(VLOOKUP($B$57&amp;$P57&amp;$D$15,Data!$A$4:$AM$1118,MATCH(K$17,Data!$A$1:$AM$1,0),0),0)</f>
        <v>173142</v>
      </c>
      <c r="L57" s="60">
        <f>IFERROR(K57/J57, "-")</f>
        <v>0.73731411927027446</v>
      </c>
      <c r="M57" s="80">
        <f>IFERROR(VLOOKUP($B$57&amp;$P57&amp;$D$15,Data!$A$4:$AM$1118,MATCH(M$17,Data!$A$1:$AM$1,0),0),0)</f>
        <v>246758</v>
      </c>
      <c r="N57" s="82">
        <f>IFERROR(VLOOKUP($B$57&amp;$P57&amp;$D$15,Data!$A$4:$AM$1118,MATCH(N$17,Data!$A$1:$AM$1,0),0),0)</f>
        <v>236483</v>
      </c>
      <c r="O57" s="60">
        <f>IFERROR(N57/M57, "-")</f>
        <v>0.95836001264396697</v>
      </c>
      <c r="P57" s="224" t="s">
        <v>56</v>
      </c>
    </row>
    <row r="58" spans="2:20" x14ac:dyDescent="0.2">
      <c r="B58" s="42"/>
      <c r="C58" s="38" t="s">
        <v>57</v>
      </c>
      <c r="D58" s="80">
        <v>0</v>
      </c>
      <c r="E58" s="81">
        <v>0</v>
      </c>
      <c r="F58" s="60" t="str">
        <f t="shared" ref="F58:F69" si="12">IFERROR(E58/D58, "-")</f>
        <v>-</v>
      </c>
      <c r="G58" s="80">
        <f>IFERROR(VLOOKUP($B$57&amp;$P58&amp;$D$15,Data!$A$4:$AM$1118,MATCH(G$17,Data!$A$1:$AM$1,0),0),0)</f>
        <v>12860</v>
      </c>
      <c r="H58" s="81">
        <f>IFERROR(VLOOKUP($B$57&amp;$P58&amp;$D$15,Data!$A$4:$AM$1118,MATCH(H$17,Data!$A$1:$AM$1,0),0),0)</f>
        <v>9436</v>
      </c>
      <c r="I58" s="60">
        <f t="shared" ref="I58:I69" si="13">IFERROR(H58/G58, "-")</f>
        <v>0.73374805598755832</v>
      </c>
      <c r="J58" s="80">
        <f>IFERROR(VLOOKUP($B$57&amp;$P58&amp;$D$15,Data!$A$4:$AM$1118,MATCH(J$17,Data!$A$1:$AM$1,0),0),0)</f>
        <v>249806</v>
      </c>
      <c r="K58" s="81">
        <f>IFERROR(VLOOKUP($B$57&amp;$P58&amp;$D$15,Data!$A$4:$AM$1118,MATCH(K$17,Data!$A$1:$AM$1,0),0),0)</f>
        <v>181279</v>
      </c>
      <c r="L58" s="60">
        <f t="shared" ref="L58:L69" si="14">IFERROR(K58/J58, "-")</f>
        <v>0.72567912700255399</v>
      </c>
      <c r="M58" s="80">
        <f>IFERROR(VLOOKUP($B$57&amp;$P58&amp;$D$15,Data!$A$4:$AM$1118,MATCH(M$17,Data!$A$1:$AM$1,0),0),0)</f>
        <v>261915</v>
      </c>
      <c r="N58" s="82">
        <f>IFERROR(VLOOKUP($B$57&amp;$P58&amp;$D$15,Data!$A$4:$AM$1118,MATCH(N$17,Data!$A$1:$AM$1,0),0),0)</f>
        <v>249606</v>
      </c>
      <c r="O58" s="60">
        <f t="shared" ref="O58:O69" si="15">IFERROR(N58/M58, "-")</f>
        <v>0.95300383712273062</v>
      </c>
      <c r="P58" s="224" t="s">
        <v>57</v>
      </c>
    </row>
    <row r="59" spans="2:20" x14ac:dyDescent="0.2">
      <c r="B59" s="42"/>
      <c r="C59" s="38" t="s">
        <v>58</v>
      </c>
      <c r="D59" s="80">
        <v>0</v>
      </c>
      <c r="E59" s="81">
        <v>0</v>
      </c>
      <c r="F59" s="60" t="str">
        <f t="shared" si="12"/>
        <v>-</v>
      </c>
      <c r="G59" s="80">
        <f>IFERROR(VLOOKUP($B$57&amp;$P59&amp;$D$15,Data!$A$4:$AM$1118,MATCH(G$17,Data!$A$1:$AM$1,0),0),0)</f>
        <v>12438</v>
      </c>
      <c r="H59" s="81">
        <f>IFERROR(VLOOKUP($B$57&amp;$P59&amp;$D$15,Data!$A$4:$AM$1118,MATCH(H$17,Data!$A$1:$AM$1,0),0),0)</f>
        <v>9019</v>
      </c>
      <c r="I59" s="60">
        <f t="shared" si="13"/>
        <v>0.7251165782280109</v>
      </c>
      <c r="J59" s="80">
        <f>IFERROR(VLOOKUP($B$57&amp;$P59&amp;$D$15,Data!$A$4:$AM$1118,MATCH(J$17,Data!$A$1:$AM$1,0),0),0)</f>
        <v>241341</v>
      </c>
      <c r="K59" s="81">
        <f>IFERROR(VLOOKUP($B$57&amp;$P59&amp;$D$15,Data!$A$4:$AM$1118,MATCH(K$17,Data!$A$1:$AM$1,0),0),0)</f>
        <v>170768</v>
      </c>
      <c r="L59" s="60">
        <f t="shared" si="14"/>
        <v>0.70757973158311271</v>
      </c>
      <c r="M59" s="80">
        <f>IFERROR(VLOOKUP($B$57&amp;$P59&amp;$D$15,Data!$A$4:$AM$1118,MATCH(M$17,Data!$A$1:$AM$1,0),0),0)</f>
        <v>253048</v>
      </c>
      <c r="N59" s="82">
        <f>IFERROR(VLOOKUP($B$57&amp;$P59&amp;$D$15,Data!$A$4:$AM$1118,MATCH(N$17,Data!$A$1:$AM$1,0),0),0)</f>
        <v>240048</v>
      </c>
      <c r="O59" s="60">
        <f t="shared" si="15"/>
        <v>0.94862634757042141</v>
      </c>
      <c r="P59" s="224" t="s">
        <v>58</v>
      </c>
    </row>
    <row r="60" spans="2:20" x14ac:dyDescent="0.2">
      <c r="B60" s="42"/>
      <c r="C60" s="38" t="s">
        <v>59</v>
      </c>
      <c r="D60" s="80">
        <v>0</v>
      </c>
      <c r="E60" s="81">
        <v>0</v>
      </c>
      <c r="F60" s="60" t="str">
        <f t="shared" si="12"/>
        <v>-</v>
      </c>
      <c r="G60" s="80">
        <f>IFERROR(VLOOKUP($B$57&amp;$P60&amp;$D$15,Data!$A$4:$AM$1118,MATCH(G$17,Data!$A$1:$AM$1,0),0),0)</f>
        <v>13278</v>
      </c>
      <c r="H60" s="81">
        <f>IFERROR(VLOOKUP($B$57&amp;$P60&amp;$D$15,Data!$A$4:$AM$1118,MATCH(H$17,Data!$A$1:$AM$1,0),0),0)</f>
        <v>9409</v>
      </c>
      <c r="I60" s="60">
        <f t="shared" si="13"/>
        <v>0.70861575538484711</v>
      </c>
      <c r="J60" s="80">
        <f>IFERROR(VLOOKUP($B$57&amp;$P60&amp;$D$15,Data!$A$4:$AM$1118,MATCH(J$17,Data!$A$1:$AM$1,0),0),0)</f>
        <v>248837</v>
      </c>
      <c r="K60" s="81">
        <f>IFERROR(VLOOKUP($B$57&amp;$P60&amp;$D$15,Data!$A$4:$AM$1118,MATCH(K$17,Data!$A$1:$AM$1,0),0),0)</f>
        <v>171250</v>
      </c>
      <c r="L60" s="60">
        <f t="shared" si="14"/>
        <v>0.68820151344052527</v>
      </c>
      <c r="M60" s="80">
        <f>IFERROR(VLOOKUP($B$57&amp;$P60&amp;$D$15,Data!$A$4:$AM$1118,MATCH(M$17,Data!$A$1:$AM$1,0),0),0)</f>
        <v>261324</v>
      </c>
      <c r="N60" s="82">
        <f>IFERROR(VLOOKUP($B$57&amp;$P60&amp;$D$15,Data!$A$4:$AM$1118,MATCH(N$17,Data!$A$1:$AM$1,0),0),0)</f>
        <v>245817</v>
      </c>
      <c r="O60" s="60">
        <f t="shared" si="15"/>
        <v>0.94065987050557931</v>
      </c>
      <c r="P60" s="224" t="s">
        <v>59</v>
      </c>
    </row>
    <row r="61" spans="2:20" x14ac:dyDescent="0.2">
      <c r="B61" s="42"/>
      <c r="C61" s="38" t="s">
        <v>60</v>
      </c>
      <c r="D61" s="80">
        <v>0</v>
      </c>
      <c r="E61" s="81">
        <v>0</v>
      </c>
      <c r="F61" s="60" t="str">
        <f t="shared" si="12"/>
        <v>-</v>
      </c>
      <c r="G61" s="80">
        <f>IFERROR(VLOOKUP($B$57&amp;$P61&amp;$D$15,Data!$A$4:$AM$1118,MATCH(G$17,Data!$A$1:$AM$1,0),0),0)</f>
        <v>12629</v>
      </c>
      <c r="H61" s="81">
        <f>IFERROR(VLOOKUP($B$57&amp;$P61&amp;$D$15,Data!$A$4:$AM$1118,MATCH(H$17,Data!$A$1:$AM$1,0),0),0)</f>
        <v>9249</v>
      </c>
      <c r="I61" s="60">
        <f t="shared" si="13"/>
        <v>0.73236202391321559</v>
      </c>
      <c r="J61" s="80">
        <f>IFERROR(VLOOKUP($B$57&amp;$P61&amp;$D$15,Data!$A$4:$AM$1118,MATCH(J$17,Data!$A$1:$AM$1,0),0),0)</f>
        <v>235963</v>
      </c>
      <c r="K61" s="81">
        <f>IFERROR(VLOOKUP($B$57&amp;$P61&amp;$D$15,Data!$A$4:$AM$1118,MATCH(K$17,Data!$A$1:$AM$1,0),0),0)</f>
        <v>167383</v>
      </c>
      <c r="L61" s="60">
        <f t="shared" si="14"/>
        <v>0.70936121341057712</v>
      </c>
      <c r="M61" s="80">
        <f>IFERROR(VLOOKUP($B$57&amp;$P61&amp;$D$15,Data!$A$4:$AM$1118,MATCH(M$17,Data!$A$1:$AM$1,0),0),0)</f>
        <v>247957</v>
      </c>
      <c r="N61" s="82">
        <f>IFERROR(VLOOKUP($B$57&amp;$P61&amp;$D$15,Data!$A$4:$AM$1118,MATCH(N$17,Data!$A$1:$AM$1,0),0),0)</f>
        <v>235465</v>
      </c>
      <c r="O61" s="60">
        <f t="shared" si="15"/>
        <v>0.94962029706763673</v>
      </c>
      <c r="P61" s="224" t="s">
        <v>60</v>
      </c>
    </row>
    <row r="62" spans="2:20" x14ac:dyDescent="0.2">
      <c r="B62" s="42"/>
      <c r="C62" s="38" t="s">
        <v>61</v>
      </c>
      <c r="D62" s="80">
        <v>0</v>
      </c>
      <c r="E62" s="81">
        <v>0</v>
      </c>
      <c r="F62" s="60" t="str">
        <f t="shared" si="12"/>
        <v>-</v>
      </c>
      <c r="G62" s="80">
        <f>IFERROR(VLOOKUP($B$57&amp;$P62&amp;$D$15,Data!$A$4:$AM$1118,MATCH(G$17,Data!$A$1:$AM$1,0),0),0)</f>
        <v>11792</v>
      </c>
      <c r="H62" s="81">
        <f>IFERROR(VLOOKUP($B$57&amp;$P62&amp;$D$15,Data!$A$4:$AM$1118,MATCH(H$17,Data!$A$1:$AM$1,0),0),0)</f>
        <v>8573</v>
      </c>
      <c r="I62" s="60">
        <f t="shared" si="13"/>
        <v>0.72701831750339208</v>
      </c>
      <c r="J62" s="80">
        <f>IFERROR(VLOOKUP($B$57&amp;$P62&amp;$D$15,Data!$A$4:$AM$1118,MATCH(J$17,Data!$A$1:$AM$1,0),0),0)</f>
        <v>236520</v>
      </c>
      <c r="K62" s="81">
        <f>IFERROR(VLOOKUP($B$57&amp;$P62&amp;$D$15,Data!$A$4:$AM$1118,MATCH(K$17,Data!$A$1:$AM$1,0),0),0)</f>
        <v>165521</v>
      </c>
      <c r="L62" s="60">
        <f t="shared" si="14"/>
        <v>0.69981819719262639</v>
      </c>
      <c r="M62" s="80">
        <f>IFERROR(VLOOKUP($B$57&amp;$P62&amp;$D$15,Data!$A$4:$AM$1118,MATCH(M$17,Data!$A$1:$AM$1,0),0),0)</f>
        <v>246859</v>
      </c>
      <c r="N62" s="82">
        <f>IFERROR(VLOOKUP($B$57&amp;$P62&amp;$D$15,Data!$A$4:$AM$1118,MATCH(N$17,Data!$A$1:$AM$1,0),0),0)</f>
        <v>233053</v>
      </c>
      <c r="O62" s="60">
        <f t="shared" si="15"/>
        <v>0.94407333741123478</v>
      </c>
      <c r="P62" s="224" t="s">
        <v>61</v>
      </c>
    </row>
    <row r="63" spans="2:20" x14ac:dyDescent="0.2">
      <c r="B63" s="42"/>
      <c r="C63" s="38" t="s">
        <v>62</v>
      </c>
      <c r="D63" s="80">
        <v>0</v>
      </c>
      <c r="E63" s="81">
        <v>0</v>
      </c>
      <c r="F63" s="60" t="str">
        <f t="shared" si="12"/>
        <v>-</v>
      </c>
      <c r="G63" s="80">
        <f>IFERROR(VLOOKUP($B$57&amp;$P63&amp;$D$15,Data!$A$4:$AM$1118,MATCH(G$17,Data!$A$1:$AM$1,0),0),0)</f>
        <v>13837</v>
      </c>
      <c r="H63" s="81">
        <f>IFERROR(VLOOKUP($B$57&amp;$P63&amp;$D$15,Data!$A$4:$AM$1118,MATCH(H$17,Data!$A$1:$AM$1,0),0),0)</f>
        <v>9985</v>
      </c>
      <c r="I63" s="60">
        <f t="shared" si="13"/>
        <v>0.72161595721615956</v>
      </c>
      <c r="J63" s="80">
        <f>IFERROR(VLOOKUP($B$57&amp;$P63&amp;$D$15,Data!$A$4:$AM$1118,MATCH(J$17,Data!$A$1:$AM$1,0),0),0)</f>
        <v>250699</v>
      </c>
      <c r="K63" s="81">
        <f>IFERROR(VLOOKUP($B$57&amp;$P63&amp;$D$15,Data!$A$4:$AM$1118,MATCH(K$17,Data!$A$1:$AM$1,0),0),0)</f>
        <v>175137</v>
      </c>
      <c r="L63" s="60">
        <f t="shared" si="14"/>
        <v>0.698594729137332</v>
      </c>
      <c r="M63" s="80">
        <f>IFERROR(VLOOKUP($B$57&amp;$P63&amp;$D$15,Data!$A$4:$AM$1118,MATCH(M$17,Data!$A$1:$AM$1,0),0),0)</f>
        <v>263609</v>
      </c>
      <c r="N63" s="82">
        <f>IFERROR(VLOOKUP($B$57&amp;$P63&amp;$D$15,Data!$A$4:$AM$1118,MATCH(N$17,Data!$A$1:$AM$1,0),0),0)</f>
        <v>247762</v>
      </c>
      <c r="O63" s="60">
        <f t="shared" si="15"/>
        <v>0.93988445007568022</v>
      </c>
      <c r="P63" s="224" t="s">
        <v>62</v>
      </c>
    </row>
    <row r="64" spans="2:20" x14ac:dyDescent="0.2">
      <c r="B64" s="42"/>
      <c r="C64" s="38" t="s">
        <v>63</v>
      </c>
      <c r="D64" s="80">
        <v>0</v>
      </c>
      <c r="E64" s="81">
        <v>0</v>
      </c>
      <c r="F64" s="60" t="str">
        <f t="shared" si="12"/>
        <v>-</v>
      </c>
      <c r="G64" s="80">
        <f>IFERROR(VLOOKUP($B$57&amp;$P64&amp;$D$15,Data!$A$4:$AM$1118,MATCH(G$17,Data!$A$1:$AM$1,0),0),0)</f>
        <v>14045</v>
      </c>
      <c r="H64" s="81">
        <f>IFERROR(VLOOKUP($B$57&amp;$P64&amp;$D$15,Data!$A$4:$AM$1118,MATCH(H$17,Data!$A$1:$AM$1,0),0),0)</f>
        <v>10089</v>
      </c>
      <c r="I64" s="60">
        <f t="shared" si="13"/>
        <v>0.7183339266642933</v>
      </c>
      <c r="J64" s="80">
        <f>IFERROR(VLOOKUP($B$57&amp;$P64&amp;$D$15,Data!$A$4:$AM$1118,MATCH(J$17,Data!$A$1:$AM$1,0),0),0)</f>
        <v>251173</v>
      </c>
      <c r="K64" s="81">
        <f>IFERROR(VLOOKUP($B$57&amp;$P64&amp;$D$15,Data!$A$4:$AM$1118,MATCH(K$17,Data!$A$1:$AM$1,0),0),0)</f>
        <v>171753</v>
      </c>
      <c r="L64" s="60">
        <f t="shared" si="14"/>
        <v>0.68380359353911446</v>
      </c>
      <c r="M64" s="80">
        <f>IFERROR(VLOOKUP($B$57&amp;$P64&amp;$D$15,Data!$A$4:$AM$1118,MATCH(M$17,Data!$A$1:$AM$1,0),0),0)</f>
        <v>264438</v>
      </c>
      <c r="N64" s="82">
        <f>IFERROR(VLOOKUP($B$57&amp;$P64&amp;$D$15,Data!$A$4:$AM$1118,MATCH(N$17,Data!$A$1:$AM$1,0),0),0)</f>
        <v>247462</v>
      </c>
      <c r="O64" s="60">
        <f t="shared" si="15"/>
        <v>0.93580347756373894</v>
      </c>
      <c r="P64" s="224" t="s">
        <v>63</v>
      </c>
    </row>
    <row r="65" spans="2:21" x14ac:dyDescent="0.2">
      <c r="B65" s="42"/>
      <c r="C65" s="38" t="s">
        <v>64</v>
      </c>
      <c r="D65" s="80">
        <v>0</v>
      </c>
      <c r="E65" s="81">
        <v>0</v>
      </c>
      <c r="F65" s="60" t="str">
        <f t="shared" si="12"/>
        <v>-</v>
      </c>
      <c r="G65" s="80">
        <f>IFERROR(VLOOKUP($B$57&amp;$P65&amp;$D$15,Data!$A$4:$AM$1118,MATCH(G$17,Data!$A$1:$AM$1,0),0),0)</f>
        <v>17080</v>
      </c>
      <c r="H65" s="81">
        <f>IFERROR(VLOOKUP($B$57&amp;$P65&amp;$D$15,Data!$A$4:$AM$1118,MATCH(H$17,Data!$A$1:$AM$1,0),0),0)</f>
        <v>11280</v>
      </c>
      <c r="I65" s="60">
        <f t="shared" si="13"/>
        <v>0.66042154566744726</v>
      </c>
      <c r="J65" s="80">
        <f>IFERROR(VLOOKUP($B$57&amp;$P65&amp;$D$15,Data!$A$4:$AM$1118,MATCH(J$17,Data!$A$1:$AM$1,0),0),0)</f>
        <v>287063</v>
      </c>
      <c r="K65" s="81">
        <f>IFERROR(VLOOKUP($B$57&amp;$P65&amp;$D$15,Data!$A$4:$AM$1118,MATCH(K$17,Data!$A$1:$AM$1,0),0),0)</f>
        <v>175061</v>
      </c>
      <c r="L65" s="60">
        <f t="shared" si="14"/>
        <v>0.6098347749448727</v>
      </c>
      <c r="M65" s="80">
        <f>IFERROR(VLOOKUP($B$57&amp;$P65&amp;$D$15,Data!$A$4:$AM$1118,MATCH(M$17,Data!$A$1:$AM$1,0),0),0)</f>
        <v>303212</v>
      </c>
      <c r="N65" s="82">
        <f>IFERROR(VLOOKUP($B$57&amp;$P65&amp;$D$15,Data!$A$4:$AM$1118,MATCH(N$17,Data!$A$1:$AM$1,0),0),0)</f>
        <v>273060</v>
      </c>
      <c r="O65" s="60">
        <f t="shared" si="15"/>
        <v>0.90055802540796537</v>
      </c>
      <c r="P65" s="224" t="s">
        <v>64</v>
      </c>
    </row>
    <row r="66" spans="2:21" x14ac:dyDescent="0.2">
      <c r="B66" s="42"/>
      <c r="C66" s="38" t="s">
        <v>65</v>
      </c>
      <c r="D66" s="80">
        <v>0</v>
      </c>
      <c r="E66" s="81">
        <v>0</v>
      </c>
      <c r="F66" s="60" t="str">
        <f t="shared" si="12"/>
        <v>-</v>
      </c>
      <c r="G66" s="80">
        <f>IFERROR(VLOOKUP($B$57&amp;$P66&amp;$D$15,Data!$A$4:$AM$1118,MATCH(G$17,Data!$A$1:$AM$1,0),0),0)</f>
        <v>15950</v>
      </c>
      <c r="H66" s="81">
        <f>IFERROR(VLOOKUP($B$57&amp;$P66&amp;$D$15,Data!$A$4:$AM$1118,MATCH(H$17,Data!$A$1:$AM$1,0),0),0)</f>
        <v>11416</v>
      </c>
      <c r="I66" s="60">
        <f t="shared" si="13"/>
        <v>0.71573667711598743</v>
      </c>
      <c r="J66" s="80">
        <f>IFERROR(VLOOKUP($B$57&amp;$P66&amp;$D$15,Data!$A$4:$AM$1118,MATCH(J$17,Data!$A$1:$AM$1,0),0),0)</f>
        <v>258025</v>
      </c>
      <c r="K66" s="81">
        <f>IFERROR(VLOOKUP($B$57&amp;$P66&amp;$D$15,Data!$A$4:$AM$1118,MATCH(K$17,Data!$A$1:$AM$1,0),0),0)</f>
        <v>174299</v>
      </c>
      <c r="L66" s="60">
        <f t="shared" si="14"/>
        <v>0.67551206278461384</v>
      </c>
      <c r="M66" s="80">
        <f>IFERROR(VLOOKUP($B$57&amp;$P66&amp;$D$15,Data!$A$4:$AM$1118,MATCH(M$17,Data!$A$1:$AM$1,0),0),0)</f>
        <v>273270</v>
      </c>
      <c r="N66" s="82">
        <f>IFERROR(VLOOKUP($B$57&amp;$P66&amp;$D$15,Data!$A$4:$AM$1118,MATCH(N$17,Data!$A$1:$AM$1,0),0),0)</f>
        <v>254780</v>
      </c>
      <c r="O66" s="60">
        <f t="shared" si="15"/>
        <v>0.93233798075163754</v>
      </c>
      <c r="P66" s="224" t="s">
        <v>65</v>
      </c>
    </row>
    <row r="67" spans="2:21" x14ac:dyDescent="0.2">
      <c r="B67" s="42"/>
      <c r="C67" s="157" t="s">
        <v>219</v>
      </c>
      <c r="D67" s="80">
        <v>0</v>
      </c>
      <c r="E67" s="81">
        <v>0</v>
      </c>
      <c r="F67" s="60" t="str">
        <f t="shared" si="12"/>
        <v>-</v>
      </c>
      <c r="G67" s="80">
        <f>IFERROR(VLOOKUP($B$57&amp;$P67&amp;$D$15,Data!$A$4:$AM$1118,MATCH(G$17,Data!$A$1:$AM$1,0),0),0)</f>
        <v>13360</v>
      </c>
      <c r="H67" s="81">
        <f>IFERROR(VLOOKUP($B$57&amp;$P67&amp;$D$15,Data!$A$4:$AM$1118,MATCH(H$17,Data!$A$1:$AM$1,0),0),0)</f>
        <v>9629</v>
      </c>
      <c r="I67" s="60">
        <f t="shared" si="13"/>
        <v>0.72073353293413178</v>
      </c>
      <c r="J67" s="80">
        <f>IFERROR(VLOOKUP($B$57&amp;$P67&amp;$D$15,Data!$A$4:$AM$1118,MATCH(J$17,Data!$A$1:$AM$1,0),0),0)</f>
        <v>228604</v>
      </c>
      <c r="K67" s="81">
        <f>IFERROR(VLOOKUP($B$57&amp;$P67&amp;$D$15,Data!$A$4:$AM$1118,MATCH(K$17,Data!$A$1:$AM$1,0),0),0)</f>
        <v>154423</v>
      </c>
      <c r="L67" s="60">
        <f t="shared" si="14"/>
        <v>0.67550436562789806</v>
      </c>
      <c r="M67" s="80">
        <f>IFERROR(VLOOKUP($B$57&amp;$P67&amp;$D$15,Data!$A$4:$AM$1118,MATCH(M$17,Data!$A$1:$AM$1,0),0),0)</f>
        <v>241356</v>
      </c>
      <c r="N67" s="82">
        <f>IFERROR(VLOOKUP($B$57&amp;$P67&amp;$D$15,Data!$A$4:$AM$1118,MATCH(N$17,Data!$A$1:$AM$1,0),0),0)</f>
        <v>225594</v>
      </c>
      <c r="O67" s="60">
        <f t="shared" si="15"/>
        <v>0.93469397901854523</v>
      </c>
      <c r="P67" s="224" t="s">
        <v>66</v>
      </c>
      <c r="R67" s="274"/>
      <c r="S67" s="278"/>
      <c r="T67" s="276"/>
      <c r="U67" s="266"/>
    </row>
    <row r="68" spans="2:21" x14ac:dyDescent="0.2">
      <c r="B68" s="42"/>
      <c r="C68" s="43" t="s">
        <v>67</v>
      </c>
      <c r="D68" s="80">
        <v>0</v>
      </c>
      <c r="E68" s="81">
        <v>0</v>
      </c>
      <c r="F68" s="60" t="str">
        <f t="shared" si="12"/>
        <v>-</v>
      </c>
      <c r="G68" s="80">
        <f>IFERROR(VLOOKUP($B$57&amp;$P68&amp;$D$15,Data!$A$4:$AM$1118,MATCH(G$17,Data!$A$1:$AM$1,0),0),0)</f>
        <v>14663</v>
      </c>
      <c r="H68" s="81">
        <f>IFERROR(VLOOKUP($B$57&amp;$P68&amp;$D$15,Data!$A$4:$AM$1118,MATCH(H$17,Data!$A$1:$AM$1,0),0),0)</f>
        <v>10764</v>
      </c>
      <c r="I68" s="60">
        <f t="shared" si="13"/>
        <v>0.73409261406260651</v>
      </c>
      <c r="J68" s="80">
        <f>IFERROR(VLOOKUP($B$57&amp;$P68&amp;$D$15,Data!$A$4:$AM$1118,MATCH(J$17,Data!$A$1:$AM$1,0),0),0)</f>
        <v>252615</v>
      </c>
      <c r="K68" s="81">
        <f>IFERROR(VLOOKUP($B$57&amp;$P68&amp;$D$15,Data!$A$4:$AM$1118,MATCH(K$17,Data!$A$1:$AM$1,0),0),0)</f>
        <v>175757</v>
      </c>
      <c r="L68" s="60">
        <f t="shared" si="14"/>
        <v>0.69575045028996696</v>
      </c>
      <c r="M68" s="80">
        <f>IFERROR(VLOOKUP($B$57&amp;$P68&amp;$D$15,Data!$A$4:$AM$1118,MATCH(M$17,Data!$A$1:$AM$1,0),0),0)</f>
        <v>266371</v>
      </c>
      <c r="N68" s="82">
        <f>IFERROR(VLOOKUP($B$57&amp;$P68&amp;$D$15,Data!$A$4:$AM$1118,MATCH(N$17,Data!$A$1:$AM$1,0),0),0)</f>
        <v>250703</v>
      </c>
      <c r="O68" s="60">
        <f t="shared" si="15"/>
        <v>0.9411797830844949</v>
      </c>
      <c r="P68" s="224" t="s">
        <v>67</v>
      </c>
      <c r="R68" s="274"/>
      <c r="S68" s="278"/>
    </row>
    <row r="69" spans="2:21" x14ac:dyDescent="0.2">
      <c r="B69" s="44"/>
      <c r="C69" s="45" t="s">
        <v>239</v>
      </c>
      <c r="D69" s="83">
        <f>SUM(D57:D68)</f>
        <v>0</v>
      </c>
      <c r="E69" s="84">
        <f>SUM(E57:E68)</f>
        <v>0</v>
      </c>
      <c r="F69" s="61" t="str">
        <f t="shared" si="12"/>
        <v>-</v>
      </c>
      <c r="G69" s="83">
        <f>SUM(G57:G68)</f>
        <v>164478</v>
      </c>
      <c r="H69" s="84">
        <f>SUM(H57:H68)</f>
        <v>118323</v>
      </c>
      <c r="I69" s="61">
        <f t="shared" si="13"/>
        <v>0.71938496333856194</v>
      </c>
      <c r="J69" s="83">
        <f>SUM(J57:J68)</f>
        <v>2975474</v>
      </c>
      <c r="K69" s="84">
        <f>SUM(K57:K68)</f>
        <v>2055773</v>
      </c>
      <c r="L69" s="61">
        <f t="shared" si="14"/>
        <v>0.69090605395980609</v>
      </c>
      <c r="M69" s="83">
        <f>SUM(M57:M68)</f>
        <v>3130117</v>
      </c>
      <c r="N69" s="85">
        <f>SUM(N57:N68)</f>
        <v>2939833</v>
      </c>
      <c r="O69" s="61">
        <f t="shared" si="15"/>
        <v>0.9392086621682193</v>
      </c>
      <c r="P69" s="224" t="s">
        <v>239</v>
      </c>
      <c r="Q69" s="156"/>
      <c r="R69" s="274"/>
      <c r="S69" s="275"/>
      <c r="T69" s="275"/>
    </row>
    <row r="70" spans="2:21" s="58" customFormat="1" x14ac:dyDescent="0.2">
      <c r="B70" s="170" t="s">
        <v>237</v>
      </c>
      <c r="C70" s="48" t="s">
        <v>56</v>
      </c>
      <c r="D70" s="80">
        <v>0</v>
      </c>
      <c r="E70" s="81">
        <v>0</v>
      </c>
      <c r="F70" s="60" t="str">
        <f>IFERROR(E70/D70, "-")</f>
        <v>-</v>
      </c>
      <c r="G70" s="80">
        <f>IFERROR(VLOOKUP($B$70&amp;$P70&amp;$D$15,Data!$A$4:$AM$1118,MATCH(G$17,Data!$A$1:$AM$1,0),0),0)</f>
        <v>13906</v>
      </c>
      <c r="H70" s="81">
        <f>IFERROR(VLOOKUP($B$70&amp;$P70&amp;$D$15,Data!$A$4:$AM$1118,MATCH(H$17,Data!$A$1:$AM$1,0),0),0)</f>
        <v>10530</v>
      </c>
      <c r="I70" s="60">
        <f>IFERROR(H70/G70, "-")</f>
        <v>0.75722709621746009</v>
      </c>
      <c r="J70" s="80">
        <f>IFERROR(VLOOKUP($B$70&amp;$P70&amp;$D$15,Data!$A$4:$AM$1118,MATCH(J$17,Data!$A$1:$AM$1,0),0),0)</f>
        <v>237495</v>
      </c>
      <c r="K70" s="81">
        <f>IFERROR(VLOOKUP($B$70&amp;$P70&amp;$D$15,Data!$A$4:$AM$1118,MATCH(K$17,Data!$A$1:$AM$1,0),0),0)</f>
        <v>171660</v>
      </c>
      <c r="L70" s="60">
        <f>IFERROR(K70/J70, "-")</f>
        <v>0.72279416408766506</v>
      </c>
      <c r="M70" s="80">
        <f>IFERROR(VLOOKUP($B$70&amp;$P70&amp;$D$15,Data!$A$4:$AM$1118,MATCH(M$17,Data!$A$1:$AM$1,0),0),0)</f>
        <v>250427</v>
      </c>
      <c r="N70" s="82">
        <f>IFERROR(VLOOKUP($B$70&amp;$P70&amp;$D$15,Data!$A$4:$AM$1118,MATCH(N$17,Data!$A$1:$AM$1,0),0),0)</f>
        <v>238196</v>
      </c>
      <c r="O70" s="60">
        <f>IFERROR(N70/M70, "-")</f>
        <v>0.95115941971113338</v>
      </c>
      <c r="P70" s="224" t="s">
        <v>56</v>
      </c>
    </row>
    <row r="71" spans="2:21" s="58" customFormat="1" x14ac:dyDescent="0.2">
      <c r="B71" s="37"/>
      <c r="C71" s="38" t="s">
        <v>57</v>
      </c>
      <c r="D71" s="80">
        <v>0</v>
      </c>
      <c r="E71" s="81">
        <v>0</v>
      </c>
      <c r="F71" s="60" t="str">
        <f t="shared" ref="F71:F82" si="16">IFERROR(E71/D71, "-")</f>
        <v>-</v>
      </c>
      <c r="G71" s="80">
        <f>IFERROR(VLOOKUP($B$70&amp;$P71&amp;$D$15,Data!$A$4:$AM$1118,MATCH(G$17,Data!$A$1:$AM$1,0),0),0)</f>
        <v>13818</v>
      </c>
      <c r="H71" s="81">
        <f>IFERROR(VLOOKUP($B$70&amp;$P71&amp;$D$15,Data!$A$4:$AM$1118,MATCH(H$17,Data!$A$1:$AM$1,0),0),0)</f>
        <v>10621</v>
      </c>
      <c r="I71" s="60">
        <f t="shared" ref="I71:I81" si="17">IFERROR(H71/G71, "-")</f>
        <v>0.7686351136199161</v>
      </c>
      <c r="J71" s="80">
        <f>IFERROR(VLOOKUP($B$70&amp;$P71&amp;$D$15,Data!$A$4:$AM$1118,MATCH(J$17,Data!$A$1:$AM$1,0),0),0)</f>
        <v>246750</v>
      </c>
      <c r="K71" s="81">
        <f>IFERROR(VLOOKUP($B$70&amp;$P71&amp;$D$15,Data!$A$4:$AM$1118,MATCH(K$17,Data!$A$1:$AM$1,0),0),0)</f>
        <v>180592</v>
      </c>
      <c r="L71" s="60">
        <f t="shared" ref="L71:L81" si="18">IFERROR(K71/J71, "-")</f>
        <v>0.73188247213779134</v>
      </c>
      <c r="M71" s="80">
        <f>IFERROR(VLOOKUP($B$70&amp;$P71&amp;$D$15,Data!$A$4:$AM$1118,MATCH(M$17,Data!$A$1:$AM$1,0),0),0)</f>
        <v>259668</v>
      </c>
      <c r="N71" s="82">
        <f>IFERROR(VLOOKUP($B$70&amp;$P71&amp;$D$15,Data!$A$4:$AM$1118,MATCH(N$17,Data!$A$1:$AM$1,0),0),0)</f>
        <v>247751</v>
      </c>
      <c r="O71" s="60">
        <f t="shared" ref="O71:O81" si="19">IFERROR(N71/M71, "-")</f>
        <v>0.9541067825068934</v>
      </c>
      <c r="P71" s="224" t="s">
        <v>57</v>
      </c>
    </row>
    <row r="72" spans="2:21" s="58" customFormat="1" x14ac:dyDescent="0.2">
      <c r="B72" s="37"/>
      <c r="C72" s="38" t="s">
        <v>58</v>
      </c>
      <c r="D72" s="80">
        <v>0</v>
      </c>
      <c r="E72" s="81">
        <v>0</v>
      </c>
      <c r="F72" s="60" t="str">
        <f t="shared" si="16"/>
        <v>-</v>
      </c>
      <c r="G72" s="80">
        <f>IFERROR(VLOOKUP($B$70&amp;$P72&amp;$D$15,Data!$A$4:$AM$1118,MATCH(G$17,Data!$A$1:$AM$1,0),0),0)</f>
        <v>13389</v>
      </c>
      <c r="H72" s="81">
        <f>IFERROR(VLOOKUP($B$70&amp;$P72&amp;$D$15,Data!$A$4:$AM$1118,MATCH(H$17,Data!$A$1:$AM$1,0),0),0)</f>
        <v>10030</v>
      </c>
      <c r="I72" s="60">
        <f t="shared" si="17"/>
        <v>0.74912241392187617</v>
      </c>
      <c r="J72" s="80">
        <f>IFERROR(VLOOKUP($B$70&amp;$P72&amp;$D$15,Data!$A$4:$AM$1118,MATCH(J$17,Data!$A$1:$AM$1,0),0),0)</f>
        <v>242775</v>
      </c>
      <c r="K72" s="81">
        <f>IFERROR(VLOOKUP($B$70&amp;$P72&amp;$D$15,Data!$A$4:$AM$1118,MATCH(K$17,Data!$A$1:$AM$1,0),0),0)</f>
        <v>173119</v>
      </c>
      <c r="L72" s="60">
        <f t="shared" si="18"/>
        <v>0.71308413139738436</v>
      </c>
      <c r="M72" s="80">
        <f>IFERROR(VLOOKUP($B$70&amp;$P72&amp;$D$15,Data!$A$4:$AM$1118,MATCH(M$17,Data!$A$1:$AM$1,0),0),0)</f>
        <v>255239</v>
      </c>
      <c r="N72" s="82">
        <f>IFERROR(VLOOKUP($B$70&amp;$P72&amp;$D$15,Data!$A$4:$AM$1118,MATCH(N$17,Data!$A$1:$AM$1,0),0),0)</f>
        <v>241130</v>
      </c>
      <c r="O72" s="60">
        <f t="shared" si="19"/>
        <v>0.94472239743926278</v>
      </c>
      <c r="P72" s="224" t="s">
        <v>58</v>
      </c>
    </row>
    <row r="73" spans="2:21" s="58" customFormat="1" x14ac:dyDescent="0.2">
      <c r="B73" s="37"/>
      <c r="C73" s="38" t="s">
        <v>59</v>
      </c>
      <c r="D73" s="80">
        <v>0</v>
      </c>
      <c r="E73" s="81">
        <v>0</v>
      </c>
      <c r="F73" s="60" t="str">
        <f t="shared" si="16"/>
        <v>-</v>
      </c>
      <c r="G73" s="80">
        <f>IFERROR(VLOOKUP($B$70&amp;$P73&amp;$D$15,Data!$A$4:$AM$1118,MATCH(G$17,Data!$A$1:$AM$1,0),0),0)</f>
        <v>13952</v>
      </c>
      <c r="H73" s="81">
        <f>IFERROR(VLOOKUP($B$70&amp;$P73&amp;$D$15,Data!$A$4:$AM$1118,MATCH(H$17,Data!$A$1:$AM$1,0),0),0)</f>
        <v>10421</v>
      </c>
      <c r="I73" s="60">
        <f t="shared" si="17"/>
        <v>0.74691800458715596</v>
      </c>
      <c r="J73" s="80">
        <f>IFERROR(VLOOKUP($B$70&amp;$P73&amp;$D$15,Data!$A$4:$AM$1118,MATCH(J$17,Data!$A$1:$AM$1,0),0),0)</f>
        <v>252226</v>
      </c>
      <c r="K73" s="81">
        <f>IFERROR(VLOOKUP($B$70&amp;$P73&amp;$D$15,Data!$A$4:$AM$1118,MATCH(K$17,Data!$A$1:$AM$1,0),0),0)</f>
        <v>177750</v>
      </c>
      <c r="L73" s="60">
        <f t="shared" si="18"/>
        <v>0.70472512746505123</v>
      </c>
      <c r="M73" s="80">
        <f>IFERROR(VLOOKUP($B$70&amp;$P73&amp;$D$15,Data!$A$4:$AM$1118,MATCH(M$17,Data!$A$1:$AM$1,0),0),0)</f>
        <v>265030</v>
      </c>
      <c r="N73" s="82">
        <f>IFERROR(VLOOKUP($B$70&amp;$P73&amp;$D$15,Data!$A$4:$AM$1118,MATCH(N$17,Data!$A$1:$AM$1,0),0),0)</f>
        <v>248869</v>
      </c>
      <c r="O73" s="60">
        <f t="shared" si="19"/>
        <v>0.93902199750971593</v>
      </c>
      <c r="P73" s="224" t="s">
        <v>59</v>
      </c>
    </row>
    <row r="74" spans="2:21" s="58" customFormat="1" x14ac:dyDescent="0.2">
      <c r="B74" s="37"/>
      <c r="C74" s="38" t="s">
        <v>60</v>
      </c>
      <c r="D74" s="80">
        <v>0</v>
      </c>
      <c r="E74" s="81">
        <v>0</v>
      </c>
      <c r="F74" s="60" t="str">
        <f t="shared" si="16"/>
        <v>-</v>
      </c>
      <c r="G74" s="80">
        <f>IFERROR(VLOOKUP($B$70&amp;$P74&amp;$D$15,Data!$A$4:$AM$1118,MATCH(G$17,Data!$A$1:$AM$1,0),0),0)</f>
        <v>13795</v>
      </c>
      <c r="H74" s="81">
        <f>IFERROR(VLOOKUP($B$70&amp;$P74&amp;$D$15,Data!$A$4:$AM$1118,MATCH(H$17,Data!$A$1:$AM$1,0),0),0)</f>
        <v>10183</v>
      </c>
      <c r="I74" s="60">
        <f t="shared" si="17"/>
        <v>0.73816600217470096</v>
      </c>
      <c r="J74" s="80">
        <f>IFERROR(VLOOKUP($B$70&amp;$P74&amp;$D$15,Data!$A$4:$AM$1118,MATCH(J$17,Data!$A$1:$AM$1,0),0),0)</f>
        <v>254077</v>
      </c>
      <c r="K74" s="81">
        <f>IFERROR(VLOOKUP($B$70&amp;$P74&amp;$D$15,Data!$A$4:$AM$1118,MATCH(K$17,Data!$A$1:$AM$1,0),0),0)</f>
        <v>176983</v>
      </c>
      <c r="L74" s="60">
        <f t="shared" si="18"/>
        <v>0.69657229894874384</v>
      </c>
      <c r="M74" s="80">
        <f>IFERROR(VLOOKUP($B$70&amp;$P74&amp;$D$15,Data!$A$4:$AM$1118,MATCH(M$17,Data!$A$1:$AM$1,0),0),0)</f>
        <v>266241</v>
      </c>
      <c r="N74" s="82">
        <f>IFERROR(VLOOKUP($B$70&amp;$P74&amp;$D$15,Data!$A$4:$AM$1118,MATCH(N$17,Data!$A$1:$AM$1,0),0),0)</f>
        <v>249397</v>
      </c>
      <c r="O74" s="60">
        <f t="shared" si="19"/>
        <v>0.93673401166612202</v>
      </c>
      <c r="P74" s="224" t="s">
        <v>60</v>
      </c>
    </row>
    <row r="75" spans="2:21" s="58" customFormat="1" x14ac:dyDescent="0.2">
      <c r="B75" s="37"/>
      <c r="C75" s="38" t="s">
        <v>61</v>
      </c>
      <c r="D75" s="80">
        <v>0</v>
      </c>
      <c r="E75" s="81">
        <v>0</v>
      </c>
      <c r="F75" s="60" t="str">
        <f t="shared" si="16"/>
        <v>-</v>
      </c>
      <c r="G75" s="80">
        <f>IFERROR(VLOOKUP($B$70&amp;$P75&amp;$D$15,Data!$A$4:$AM$1118,MATCH(G$17,Data!$A$1:$AM$1,0),0),0)</f>
        <v>13426</v>
      </c>
      <c r="H75" s="81">
        <f>IFERROR(VLOOKUP($B$70&amp;$P75&amp;$D$15,Data!$A$4:$AM$1118,MATCH(H$17,Data!$A$1:$AM$1,0),0),0)</f>
        <v>9804</v>
      </c>
      <c r="I75" s="60">
        <f t="shared" si="17"/>
        <v>0.73022493669000443</v>
      </c>
      <c r="J75" s="80">
        <f>IFERROR(VLOOKUP($B$70&amp;$P75&amp;$D$15,Data!$A$4:$AM$1118,MATCH(J$17,Data!$A$1:$AM$1,0),0),0)</f>
        <v>248094</v>
      </c>
      <c r="K75" s="81">
        <f>IFERROR(VLOOKUP($B$70&amp;$P75&amp;$D$15,Data!$A$4:$AM$1118,MATCH(K$17,Data!$A$1:$AM$1,0),0),0)</f>
        <v>170678</v>
      </c>
      <c r="L75" s="60">
        <f t="shared" si="18"/>
        <v>0.68795698404636951</v>
      </c>
      <c r="M75" s="80">
        <f>IFERROR(VLOOKUP($B$70&amp;$P75&amp;$D$15,Data!$A$4:$AM$1118,MATCH(M$17,Data!$A$1:$AM$1,0),0),0)</f>
        <v>259539</v>
      </c>
      <c r="N75" s="82">
        <f>IFERROR(VLOOKUP($B$70&amp;$P75&amp;$D$15,Data!$A$4:$AM$1118,MATCH(N$17,Data!$A$1:$AM$1,0),0),0)</f>
        <v>242074</v>
      </c>
      <c r="O75" s="60">
        <f t="shared" si="19"/>
        <v>0.93270760849043877</v>
      </c>
      <c r="P75" s="224" t="s">
        <v>61</v>
      </c>
    </row>
    <row r="76" spans="2:21" s="58" customFormat="1" x14ac:dyDescent="0.2">
      <c r="B76" s="37"/>
      <c r="C76" s="38" t="s">
        <v>62</v>
      </c>
      <c r="D76" s="80">
        <v>0</v>
      </c>
      <c r="E76" s="81">
        <v>0</v>
      </c>
      <c r="F76" s="60" t="str">
        <f t="shared" si="16"/>
        <v>-</v>
      </c>
      <c r="G76" s="80">
        <f>IFERROR(VLOOKUP($B$70&amp;$P76&amp;$D$15,Data!$A$4:$AM$1118,MATCH(G$17,Data!$A$1:$AM$1,0),0),0)</f>
        <v>14810</v>
      </c>
      <c r="H76" s="81">
        <f>IFERROR(VLOOKUP($B$70&amp;$P76&amp;$D$15,Data!$A$4:$AM$1118,MATCH(H$17,Data!$A$1:$AM$1,0),0),0)</f>
        <v>10880</v>
      </c>
      <c r="I76" s="60">
        <f t="shared" si="17"/>
        <v>0.73463875759621877</v>
      </c>
      <c r="J76" s="80">
        <f>IFERROR(VLOOKUP($B$70&amp;$P76&amp;$D$15,Data!$A$4:$AM$1118,MATCH(J$17,Data!$A$1:$AM$1,0),0),0)</f>
        <v>266878</v>
      </c>
      <c r="K76" s="81">
        <f>IFERROR(VLOOKUP($B$70&amp;$P76&amp;$D$15,Data!$A$4:$AM$1118,MATCH(K$17,Data!$A$1:$AM$1,0),0),0)</f>
        <v>183503</v>
      </c>
      <c r="L76" s="60">
        <f t="shared" si="18"/>
        <v>0.68759133386790972</v>
      </c>
      <c r="M76" s="80">
        <f>IFERROR(VLOOKUP($B$70&amp;$P76&amp;$D$15,Data!$A$4:$AM$1118,MATCH(M$17,Data!$A$1:$AM$1,0),0),0)</f>
        <v>280376</v>
      </c>
      <c r="N76" s="82">
        <f>IFERROR(VLOOKUP($B$70&amp;$P76&amp;$D$15,Data!$A$4:$AM$1118,MATCH(N$17,Data!$A$1:$AM$1,0),0),0)</f>
        <v>261040</v>
      </c>
      <c r="O76" s="60">
        <f t="shared" si="19"/>
        <v>0.93103546665905779</v>
      </c>
      <c r="P76" s="224" t="s">
        <v>62</v>
      </c>
    </row>
    <row r="77" spans="2:21" s="58" customFormat="1" x14ac:dyDescent="0.2">
      <c r="B77" s="37"/>
      <c r="C77" s="38" t="s">
        <v>63</v>
      </c>
      <c r="D77" s="80">
        <v>0</v>
      </c>
      <c r="E77" s="81">
        <v>0</v>
      </c>
      <c r="F77" s="60" t="str">
        <f t="shared" si="16"/>
        <v>-</v>
      </c>
      <c r="G77" s="80">
        <f>IFERROR(VLOOKUP($B$70&amp;$P77&amp;$D$15,Data!$A$4:$AM$1118,MATCH(G$17,Data!$A$1:$AM$1,0),0),0)</f>
        <v>14519</v>
      </c>
      <c r="H77" s="81">
        <f>IFERROR(VLOOKUP($B$70&amp;$P77&amp;$D$15,Data!$A$4:$AM$1118,MATCH(H$17,Data!$A$1:$AM$1,0),0),0)</f>
        <v>10461</v>
      </c>
      <c r="I77" s="60">
        <f t="shared" si="17"/>
        <v>0.72050416695364694</v>
      </c>
      <c r="J77" s="80">
        <f>IFERROR(VLOOKUP($B$70&amp;$P77&amp;$D$15,Data!$A$4:$AM$1118,MATCH(J$17,Data!$A$1:$AM$1,0),0),0)</f>
        <v>268588</v>
      </c>
      <c r="K77" s="81">
        <f>IFERROR(VLOOKUP($B$70&amp;$P77&amp;$D$15,Data!$A$4:$AM$1118,MATCH(K$17,Data!$A$1:$AM$1,0),0),0)</f>
        <v>180905</v>
      </c>
      <c r="L77" s="60">
        <f t="shared" si="18"/>
        <v>0.67354088790266131</v>
      </c>
      <c r="M77" s="80">
        <f>IFERROR(VLOOKUP($B$70&amp;$P77&amp;$D$15,Data!$A$4:$AM$1118,MATCH(M$17,Data!$A$1:$AM$1,0),0),0)</f>
        <v>282008</v>
      </c>
      <c r="N77" s="82">
        <f>IFERROR(VLOOKUP($B$70&amp;$P77&amp;$D$15,Data!$A$4:$AM$1118,MATCH(N$17,Data!$A$1:$AM$1,0),0),0)</f>
        <v>261206</v>
      </c>
      <c r="O77" s="60">
        <f t="shared" si="19"/>
        <v>0.92623613514510228</v>
      </c>
      <c r="P77" s="224" t="s">
        <v>63</v>
      </c>
      <c r="R77" s="265"/>
      <c r="S77" s="265"/>
      <c r="T77" s="265"/>
      <c r="U77" s="266"/>
    </row>
    <row r="78" spans="2:21" s="58" customFormat="1" x14ac:dyDescent="0.2">
      <c r="B78" s="37"/>
      <c r="C78" s="38" t="s">
        <v>64</v>
      </c>
      <c r="D78" s="80">
        <v>0</v>
      </c>
      <c r="E78" s="81">
        <v>0</v>
      </c>
      <c r="F78" s="60" t="str">
        <f t="shared" si="16"/>
        <v>-</v>
      </c>
      <c r="G78" s="80">
        <f>IFERROR(VLOOKUP($B$70&amp;$P78&amp;$D$15,Data!$A$4:$AM$1118,MATCH(G$17,Data!$A$1:$AM$1,0),0),0)</f>
        <v>16264</v>
      </c>
      <c r="H78" s="81">
        <f>IFERROR(VLOOKUP($B$70&amp;$P78&amp;$D$15,Data!$A$4:$AM$1118,MATCH(H$17,Data!$A$1:$AM$1,0),0),0)</f>
        <v>11819</v>
      </c>
      <c r="I78" s="60">
        <f t="shared" si="17"/>
        <v>0.72669699950811606</v>
      </c>
      <c r="J78" s="80">
        <f>IFERROR(VLOOKUP($B$70&amp;$P78&amp;$D$15,Data!$A$4:$AM$1118,MATCH(J$17,Data!$A$1:$AM$1,0),0),0)</f>
        <v>289260</v>
      </c>
      <c r="K78" s="81">
        <f>IFERROR(VLOOKUP($B$70&amp;$P78&amp;$D$15,Data!$A$4:$AM$1118,MATCH(K$17,Data!$A$1:$AM$1,0),0),0)</f>
        <v>194491</v>
      </c>
      <c r="L78" s="60">
        <f t="shared" si="18"/>
        <v>0.67237433450874651</v>
      </c>
      <c r="M78" s="80">
        <f>IFERROR(VLOOKUP($B$70&amp;$P78&amp;$D$15,Data!$A$4:$AM$1118,MATCH(M$17,Data!$A$1:$AM$1,0),0),0)</f>
        <v>304298</v>
      </c>
      <c r="N78" s="82">
        <f>IFERROR(VLOOKUP($B$70&amp;$P78&amp;$D$15,Data!$A$4:$AM$1118,MATCH(N$17,Data!$A$1:$AM$1,0),0),0)</f>
        <v>281994</v>
      </c>
      <c r="O78" s="60">
        <f t="shared" si="19"/>
        <v>0.92670342887564161</v>
      </c>
      <c r="P78" s="224" t="s">
        <v>64</v>
      </c>
    </row>
    <row r="79" spans="2:21" s="58" customFormat="1" x14ac:dyDescent="0.2">
      <c r="B79" s="37"/>
      <c r="C79" s="38" t="s">
        <v>65</v>
      </c>
      <c r="D79" s="80">
        <v>0</v>
      </c>
      <c r="E79" s="81">
        <v>0</v>
      </c>
      <c r="F79" s="60" t="str">
        <f t="shared" si="16"/>
        <v>-</v>
      </c>
      <c r="G79" s="80">
        <f>IFERROR(VLOOKUP($B$70&amp;$P79&amp;$D$15,Data!$A$4:$AM$1118,MATCH(G$17,Data!$A$1:$AM$1,0),0),0)</f>
        <v>16314</v>
      </c>
      <c r="H79" s="81">
        <f>IFERROR(VLOOKUP($B$70&amp;$P79&amp;$D$15,Data!$A$4:$AM$1118,MATCH(H$17,Data!$A$1:$AM$1,0),0),0)</f>
        <v>11397</v>
      </c>
      <c r="I79" s="60">
        <f t="shared" si="17"/>
        <v>0.69860242736300115</v>
      </c>
      <c r="J79" s="80">
        <f>IFERROR(VLOOKUP($B$70&amp;$P79&amp;$D$15,Data!$A$4:$AM$1118,MATCH(J$17,Data!$A$1:$AM$1,0),0),0)</f>
        <v>293525</v>
      </c>
      <c r="K79" s="81">
        <f>IFERROR(VLOOKUP($B$70&amp;$P79&amp;$D$15,Data!$A$4:$AM$1118,MATCH(K$17,Data!$A$1:$AM$1,0),0),0)</f>
        <v>185988</v>
      </c>
      <c r="L79" s="60">
        <f t="shared" si="18"/>
        <v>0.6336359764926327</v>
      </c>
      <c r="M79" s="80">
        <f>IFERROR(VLOOKUP($B$70&amp;$P79&amp;$D$15,Data!$A$4:$AM$1118,MATCH(M$17,Data!$A$1:$AM$1,0),0),0)</f>
        <v>308678</v>
      </c>
      <c r="N79" s="82">
        <f>IFERROR(VLOOKUP($B$70&amp;$P79&amp;$D$15,Data!$A$4:$AM$1118,MATCH(N$17,Data!$A$1:$AM$1,0),0),0)</f>
        <v>281548</v>
      </c>
      <c r="O79" s="60">
        <f t="shared" si="19"/>
        <v>0.91210905863067659</v>
      </c>
      <c r="P79" s="224" t="s">
        <v>65</v>
      </c>
    </row>
    <row r="80" spans="2:21" s="58" customFormat="1" x14ac:dyDescent="0.2">
      <c r="B80" s="37"/>
      <c r="C80" s="169" t="s">
        <v>66</v>
      </c>
      <c r="D80" s="80">
        <v>0</v>
      </c>
      <c r="E80" s="81">
        <v>0</v>
      </c>
      <c r="F80" s="60" t="str">
        <f t="shared" si="16"/>
        <v>-</v>
      </c>
      <c r="G80" s="80">
        <f>IFERROR(VLOOKUP($B$70&amp;$P80&amp;$D$15,Data!$A$4:$AM$1118,MATCH(G$17,Data!$A$1:$AM$1,0),0),0)</f>
        <v>15032</v>
      </c>
      <c r="H80" s="81">
        <f>IFERROR(VLOOKUP($B$70&amp;$P80&amp;$D$15,Data!$A$4:$AM$1118,MATCH(H$17,Data!$A$1:$AM$1,0),0),0)</f>
        <v>10224</v>
      </c>
      <c r="I80" s="60">
        <f t="shared" si="17"/>
        <v>0.6801490154337414</v>
      </c>
      <c r="J80" s="80">
        <f>IFERROR(VLOOKUP($B$70&amp;$P80&amp;$D$15,Data!$A$4:$AM$1118,MATCH(J$17,Data!$A$1:$AM$1,0),0),0)</f>
        <v>276950</v>
      </c>
      <c r="K80" s="81">
        <f>IFERROR(VLOOKUP($B$70&amp;$P80&amp;$D$15,Data!$A$4:$AM$1118,MATCH(K$17,Data!$A$1:$AM$1,0),0),0)</f>
        <v>167023</v>
      </c>
      <c r="L80" s="60">
        <f t="shared" si="18"/>
        <v>0.60307997833543958</v>
      </c>
      <c r="M80" s="80">
        <f>IFERROR(VLOOKUP($B$70&amp;$P80&amp;$D$15,Data!$A$4:$AM$1118,MATCH(M$17,Data!$A$1:$AM$1,0),0),0)</f>
        <v>290697</v>
      </c>
      <c r="N80" s="82">
        <f>IFERROR(VLOOKUP($B$70&amp;$P80&amp;$D$15,Data!$A$4:$AM$1118,MATCH(N$17,Data!$A$1:$AM$1,0),0),0)</f>
        <v>260974</v>
      </c>
      <c r="O80" s="60">
        <f t="shared" si="19"/>
        <v>0.89775264278613132</v>
      </c>
      <c r="P80" s="224" t="s">
        <v>66</v>
      </c>
      <c r="R80" s="274"/>
      <c r="S80" s="278"/>
      <c r="T80" s="276"/>
      <c r="U80" s="266"/>
    </row>
    <row r="81" spans="1:20" s="58" customFormat="1" x14ac:dyDescent="0.2">
      <c r="B81" s="37"/>
      <c r="C81" s="38" t="s">
        <v>67</v>
      </c>
      <c r="D81" s="80">
        <v>0</v>
      </c>
      <c r="E81" s="81">
        <v>0</v>
      </c>
      <c r="F81" s="60" t="str">
        <f t="shared" si="16"/>
        <v>-</v>
      </c>
      <c r="G81" s="80">
        <f>IFERROR(VLOOKUP($B$70&amp;$P81&amp;$D$15,Data!$A$4:$AM$1118,MATCH(G$17,Data!$A$1:$AM$1,0),0),0)</f>
        <v>16208</v>
      </c>
      <c r="H81" s="81">
        <f>IFERROR(VLOOKUP($B$70&amp;$P81&amp;$D$15,Data!$A$4:$AM$1118,MATCH(H$17,Data!$A$1:$AM$1,0),0),0)</f>
        <v>10775</v>
      </c>
      <c r="I81" s="60">
        <f t="shared" si="17"/>
        <v>0.66479516288252716</v>
      </c>
      <c r="J81" s="80">
        <f>IFERROR(VLOOKUP($B$70&amp;$P81&amp;$D$15,Data!$A$4:$AM$1118,MATCH(J$17,Data!$A$1:$AM$1,0),0),0)</f>
        <v>305211</v>
      </c>
      <c r="K81" s="81">
        <f>IFERROR(VLOOKUP($B$70&amp;$P81&amp;$D$15,Data!$A$4:$AM$1118,MATCH(K$17,Data!$A$1:$AM$1,0),0),0)</f>
        <v>177057</v>
      </c>
      <c r="L81" s="60">
        <f t="shared" si="18"/>
        <v>0.58011342972566515</v>
      </c>
      <c r="M81" s="80">
        <f>IFERROR(VLOOKUP($B$70&amp;$P81&amp;$D$15,Data!$A$4:$AM$1118,MATCH(M$17,Data!$A$1:$AM$1,0),0),0)</f>
        <v>319990</v>
      </c>
      <c r="N81" s="82">
        <f>IFERROR(VLOOKUP($B$70&amp;$P81&amp;$D$15,Data!$A$4:$AM$1118,MATCH(N$17,Data!$A$1:$AM$1,0),0),0)</f>
        <v>281640</v>
      </c>
      <c r="O81" s="60">
        <f t="shared" si="19"/>
        <v>0.88015250476577389</v>
      </c>
      <c r="P81" s="224" t="s">
        <v>67</v>
      </c>
      <c r="Q81" s="206"/>
      <c r="R81" s="274"/>
      <c r="S81" s="279"/>
      <c r="T81" s="278"/>
    </row>
    <row r="82" spans="1:20" x14ac:dyDescent="0.2">
      <c r="A82" s="58"/>
      <c r="B82" s="44"/>
      <c r="C82" s="45" t="s">
        <v>977</v>
      </c>
      <c r="D82" s="83">
        <f>SUM(D70:D81)</f>
        <v>0</v>
      </c>
      <c r="E82" s="84">
        <f>SUM(E70:E81)</f>
        <v>0</v>
      </c>
      <c r="F82" s="61" t="str">
        <f t="shared" si="16"/>
        <v>-</v>
      </c>
      <c r="G82" s="83">
        <f>SUM(G70:G81)</f>
        <v>175433</v>
      </c>
      <c r="H82" s="84">
        <f>SUM(H70:H81)</f>
        <v>127145</v>
      </c>
      <c r="I82" s="61">
        <f t="shared" ref="I82" si="20">IFERROR(H82/G82, "-")</f>
        <v>0.72474961951286243</v>
      </c>
      <c r="J82" s="83">
        <f>SUM(J70:J81)</f>
        <v>3181829</v>
      </c>
      <c r="K82" s="84">
        <f>SUM(K70:K81)</f>
        <v>2139749</v>
      </c>
      <c r="L82" s="61">
        <f t="shared" ref="L82" si="21">IFERROR(K82/J82, "-")</f>
        <v>0.67249025639027116</v>
      </c>
      <c r="M82" s="83">
        <f>SUM(M70:M81)</f>
        <v>3342191</v>
      </c>
      <c r="N82" s="85">
        <f>SUM(N70:N81)</f>
        <v>3095819</v>
      </c>
      <c r="O82" s="61">
        <f t="shared" ref="O82" si="22">IFERROR(N82/M82, "-")</f>
        <v>0.92628428477008051</v>
      </c>
      <c r="P82" s="224" t="s">
        <v>238</v>
      </c>
      <c r="Q82" s="156"/>
      <c r="R82" s="274"/>
      <c r="S82" s="278"/>
      <c r="T82" s="275"/>
    </row>
    <row r="83" spans="1:20" x14ac:dyDescent="0.2">
      <c r="B83" s="30" t="s">
        <v>202</v>
      </c>
      <c r="D83" s="14" t="s">
        <v>206</v>
      </c>
      <c r="G83" s="14" t="s">
        <v>206</v>
      </c>
      <c r="J83" s="14" t="s">
        <v>206</v>
      </c>
      <c r="M83" s="14" t="s">
        <v>206</v>
      </c>
    </row>
    <row r="84" spans="1:20" x14ac:dyDescent="0.2">
      <c r="J84" s="14" t="s">
        <v>309</v>
      </c>
      <c r="M84" s="14" t="s">
        <v>309</v>
      </c>
      <c r="R84" s="156"/>
    </row>
    <row r="85" spans="1:20" x14ac:dyDescent="0.2">
      <c r="J85" s="14" t="s">
        <v>310</v>
      </c>
      <c r="M85" s="14" t="s">
        <v>310</v>
      </c>
      <c r="R85" s="156"/>
    </row>
    <row r="86" spans="1:20" x14ac:dyDescent="0.2">
      <c r="G86" s="221">
        <f>COUNTIF(G70:G81,"&gt;0")</f>
        <v>12</v>
      </c>
      <c r="J86" s="14" t="s">
        <v>311</v>
      </c>
      <c r="L86" s="158" t="s">
        <v>229</v>
      </c>
      <c r="M86" s="14" t="s">
        <v>312</v>
      </c>
      <c r="O86" s="158" t="s">
        <v>229</v>
      </c>
    </row>
  </sheetData>
  <phoneticPr fontId="0" type="noConversion"/>
  <hyperlinks>
    <hyperlink ref="C4" location="'Selection Sheet'!A1" display="Contents page"/>
    <hyperlink ref="C7" r:id="rId1"/>
  </hyperlinks>
  <pageMargins left="0.70866141732283472" right="0.70866141732283472" top="0.74803149606299213" bottom="0.74803149606299213" header="0.31496062992125984" footer="0.31496062992125984"/>
  <pageSetup paperSize="9" orientation="portrait" r:id="rId2"/>
  <headerFooter alignWithMargins="0">
    <oddFooter>Page &amp;P of &amp;N</oddFooter>
  </headerFooter>
  <ignoredErrors>
    <ignoredError sqref="F18:O8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O86"/>
  <sheetViews>
    <sheetView zoomScale="85" zoomScaleNormal="85" workbookViewId="0">
      <pane ySplit="17" topLeftCell="A57" activePane="bottomLeft" state="frozen"/>
      <selection activeCell="E64" sqref="E64"/>
      <selection pane="bottomLeft" activeCell="B17" sqref="B17"/>
    </sheetView>
  </sheetViews>
  <sheetFormatPr defaultRowHeight="12.75" x14ac:dyDescent="0.2"/>
  <cols>
    <col min="1" max="1" width="1.7109375" style="14" customWidth="1"/>
    <col min="2" max="2" width="9.140625" style="14" customWidth="1"/>
    <col min="3" max="3" width="15.7109375" style="14" customWidth="1"/>
    <col min="4" max="6" width="20.7109375" style="14" customWidth="1"/>
    <col min="7" max="7" width="13.42578125" style="224" hidden="1" customWidth="1"/>
    <col min="8" max="8" width="11.140625" style="25" customWidth="1"/>
    <col min="9" max="9" width="9.140625" style="25"/>
    <col min="10" max="10" width="11" style="25" customWidth="1"/>
    <col min="11" max="11" width="9.140625" style="25"/>
    <col min="12" max="12" width="14.42578125" style="25" customWidth="1"/>
    <col min="13" max="15" width="9.140625" style="25"/>
    <col min="16" max="16384" width="9.140625" style="14"/>
  </cols>
  <sheetData>
    <row r="1" spans="2:15" x14ac:dyDescent="0.2">
      <c r="G1" s="221"/>
    </row>
    <row r="2" spans="2:15" ht="15.75" x14ac:dyDescent="0.25">
      <c r="B2" s="19" t="s">
        <v>0</v>
      </c>
      <c r="C2" s="20" t="s">
        <v>156</v>
      </c>
      <c r="E2" s="15"/>
      <c r="F2" s="15"/>
      <c r="G2" s="221"/>
    </row>
    <row r="3" spans="2:15" ht="12.75" customHeight="1" x14ac:dyDescent="0.2">
      <c r="B3" s="19" t="s">
        <v>4</v>
      </c>
      <c r="C3" s="15" t="s">
        <v>269</v>
      </c>
      <c r="E3" s="15"/>
      <c r="F3" s="15"/>
      <c r="G3" s="221"/>
    </row>
    <row r="4" spans="2:15" x14ac:dyDescent="0.2">
      <c r="B4" s="19"/>
      <c r="C4" s="163" t="s">
        <v>232</v>
      </c>
      <c r="F4" s="21"/>
      <c r="G4" s="221"/>
    </row>
    <row r="5" spans="2:15" ht="12.75" customHeight="1" x14ac:dyDescent="0.2">
      <c r="B5" s="19" t="s">
        <v>1</v>
      </c>
      <c r="C5" s="77" t="str">
        <f>'Category A Calls'!C5</f>
        <v>April 2011 to March 2016 inclusive</v>
      </c>
      <c r="F5" s="21"/>
      <c r="G5" s="221"/>
    </row>
    <row r="6" spans="2:15" x14ac:dyDescent="0.2">
      <c r="B6" s="19" t="s">
        <v>2</v>
      </c>
      <c r="C6" s="21" t="str">
        <f>'Category A Calls'!C6</f>
        <v>Unify2 data collection - AmbSYS, NHS England</v>
      </c>
      <c r="E6" s="22"/>
      <c r="F6" s="16"/>
      <c r="G6" s="221"/>
    </row>
    <row r="7" spans="2:15" x14ac:dyDescent="0.2">
      <c r="C7" s="158" t="s">
        <v>229</v>
      </c>
      <c r="E7" s="21"/>
      <c r="G7" s="221"/>
    </row>
    <row r="8" spans="2:15" x14ac:dyDescent="0.2">
      <c r="B8" s="19" t="s">
        <v>6</v>
      </c>
      <c r="C8" s="21" t="str">
        <f>'Category A Calls'!C8</f>
        <v>Provider</v>
      </c>
      <c r="E8" s="21"/>
      <c r="G8" s="221"/>
    </row>
    <row r="9" spans="2:15" x14ac:dyDescent="0.2">
      <c r="B9" s="19" t="s">
        <v>3</v>
      </c>
      <c r="C9" s="75">
        <f>'Category A Calls'!C9</f>
        <v>42502</v>
      </c>
      <c r="E9" s="21"/>
      <c r="G9" s="221"/>
    </row>
    <row r="10" spans="2:15" ht="12.75" customHeight="1" x14ac:dyDescent="0.2">
      <c r="B10" s="19" t="s">
        <v>5</v>
      </c>
      <c r="C10" s="21" t="str">
        <f>'Category A Calls'!C10</f>
        <v>n/a</v>
      </c>
      <c r="E10" s="21"/>
      <c r="G10" s="221"/>
    </row>
    <row r="11" spans="2:15" ht="12.75" customHeight="1" x14ac:dyDescent="0.2">
      <c r="B11" s="19" t="s">
        <v>7</v>
      </c>
      <c r="C11" s="21" t="str">
        <f>'Category A Calls'!C11</f>
        <v>Published</v>
      </c>
      <c r="E11" s="21"/>
      <c r="G11" s="221"/>
    </row>
    <row r="12" spans="2:15" x14ac:dyDescent="0.2">
      <c r="B12" s="19" t="s">
        <v>8</v>
      </c>
      <c r="C12" s="21" t="str">
        <f>'Category A Calls'!C12</f>
        <v>James Thomas, james.thomas5@nhs.net</v>
      </c>
      <c r="E12" s="21"/>
      <c r="G12" s="221"/>
    </row>
    <row r="13" spans="2:15" ht="9" customHeight="1" x14ac:dyDescent="0.2">
      <c r="B13" s="15"/>
      <c r="G13" s="221"/>
    </row>
    <row r="14" spans="2:15" ht="15.75" x14ac:dyDescent="0.25">
      <c r="C14" s="23" t="s">
        <v>255</v>
      </c>
      <c r="D14" s="196" t="str">
        <f>'Selection Sheet'!B8</f>
        <v>England</v>
      </c>
      <c r="G14" s="221"/>
    </row>
    <row r="15" spans="2:15" s="156" customFormat="1" x14ac:dyDescent="0.2">
      <c r="B15" s="17"/>
      <c r="C15" s="203" t="s">
        <v>256</v>
      </c>
      <c r="D15" s="204" t="str">
        <f>'Selection Sheet'!B11</f>
        <v>ENG</v>
      </c>
      <c r="E15" s="17"/>
      <c r="F15" s="17"/>
      <c r="G15" s="221"/>
      <c r="H15" s="280"/>
      <c r="I15" s="280"/>
      <c r="J15" s="280"/>
      <c r="K15" s="280"/>
      <c r="L15" s="280"/>
      <c r="M15" s="280"/>
      <c r="N15" s="280"/>
      <c r="O15" s="280"/>
    </row>
    <row r="16" spans="2:15" ht="12.75" customHeight="1" x14ac:dyDescent="0.2">
      <c r="B16" s="17"/>
      <c r="C16" s="17"/>
      <c r="D16" s="17"/>
      <c r="E16" s="17"/>
      <c r="F16" s="17"/>
      <c r="G16" s="221"/>
    </row>
    <row r="17" spans="2:15" s="35" customFormat="1" ht="52.5" customHeight="1" x14ac:dyDescent="0.2">
      <c r="B17" s="31" t="s">
        <v>172</v>
      </c>
      <c r="C17" s="33"/>
      <c r="D17" s="141" t="s">
        <v>317</v>
      </c>
      <c r="E17" s="32" t="s">
        <v>15</v>
      </c>
      <c r="F17" s="33" t="s">
        <v>13</v>
      </c>
      <c r="G17" s="223"/>
      <c r="H17" s="281"/>
      <c r="I17" s="281"/>
      <c r="J17" s="281"/>
      <c r="K17" s="281"/>
      <c r="L17" s="281"/>
      <c r="M17" s="281"/>
      <c r="N17" s="281"/>
      <c r="O17" s="281"/>
    </row>
    <row r="18" spans="2:15" x14ac:dyDescent="0.2">
      <c r="B18" s="37" t="s">
        <v>55</v>
      </c>
      <c r="C18" s="157" t="s">
        <v>240</v>
      </c>
      <c r="D18" s="81">
        <f>IFERROR(VLOOKUP($B$18&amp;$G18&amp;$D$15,Data!$A$4:$AM$1118,MATCH(D$17,Data!$A$1:$AM$1,0),0),0)</f>
        <v>633538</v>
      </c>
      <c r="E18" s="81">
        <f>IFERROR(VLOOKUP($B$18&amp;$G18&amp;$D$15,Data!$A$4:$AM$1118,MATCH(E$17,Data!$A$1:$AM$1,0),0),0)</f>
        <v>8587</v>
      </c>
      <c r="F18" s="28">
        <f>IFERROR(E18/D18, "-")</f>
        <v>1.3554040957290644E-2</v>
      </c>
      <c r="G18" s="224" t="s">
        <v>56</v>
      </c>
    </row>
    <row r="19" spans="2:15" x14ac:dyDescent="0.2">
      <c r="B19" s="39"/>
      <c r="C19" s="157" t="s">
        <v>283</v>
      </c>
      <c r="D19" s="81">
        <f>IFERROR(VLOOKUP($B$18&amp;$G19&amp;$D$15,Data!$A$4:$AM$1118,MATCH(D$17,Data!$A$1:$AM$1,0),0),0)</f>
        <v>622422</v>
      </c>
      <c r="E19" s="81">
        <f>IFERROR(VLOOKUP($B$18&amp;$G19&amp;$D$15,Data!$A$4:$AM$1118,MATCH(E$17,Data!$A$1:$AM$1,0),0),0)</f>
        <v>6155</v>
      </c>
      <c r="F19" s="28">
        <f t="shared" ref="F19:F43" si="0">IFERROR(E19/D19, "-")</f>
        <v>9.8887892780139524E-3</v>
      </c>
      <c r="G19" s="224" t="s">
        <v>57</v>
      </c>
    </row>
    <row r="20" spans="2:15" x14ac:dyDescent="0.2">
      <c r="B20" s="39"/>
      <c r="C20" s="157" t="s">
        <v>281</v>
      </c>
      <c r="D20" s="81">
        <f>IFERROR(VLOOKUP($B$18&amp;$G20&amp;$D$15,Data!$A$4:$AM$1118,MATCH(D$17,Data!$A$1:$AM$1,0),0),0)</f>
        <v>633855</v>
      </c>
      <c r="E20" s="81">
        <f>IFERROR(VLOOKUP($B$18&amp;$G20&amp;$D$15,Data!$A$4:$AM$1118,MATCH(E$17,Data!$A$1:$AM$1,0),0),0)</f>
        <v>9027</v>
      </c>
      <c r="F20" s="28">
        <f t="shared" si="0"/>
        <v>1.4241427455806139E-2</v>
      </c>
      <c r="G20" s="224" t="s">
        <v>58</v>
      </c>
    </row>
    <row r="21" spans="2:15" x14ac:dyDescent="0.2">
      <c r="B21" s="39"/>
      <c r="C21" s="157" t="s">
        <v>59</v>
      </c>
      <c r="D21" s="81">
        <f>IFERROR(VLOOKUP($B$18&amp;$G21&amp;$D$15,Data!$A$4:$AM$1118,MATCH(D$17,Data!$A$1:$AM$1,0),0),0)</f>
        <v>688923</v>
      </c>
      <c r="E21" s="81">
        <f>IFERROR(VLOOKUP($B$18&amp;$G21&amp;$D$15,Data!$A$4:$AM$1118,MATCH(E$17,Data!$A$1:$AM$1,0),0),0)</f>
        <v>7850</v>
      </c>
      <c r="F21" s="28">
        <f t="shared" si="0"/>
        <v>1.1394597073983595E-2</v>
      </c>
      <c r="G21" s="224" t="s">
        <v>59</v>
      </c>
    </row>
    <row r="22" spans="2:15" x14ac:dyDescent="0.2">
      <c r="B22" s="39"/>
      <c r="C22" s="38" t="s">
        <v>60</v>
      </c>
      <c r="D22" s="81">
        <f>IFERROR(VLOOKUP($B$18&amp;$G22&amp;$D$15,Data!$A$4:$AM$1118,MATCH(D$17,Data!$A$1:$AM$1,0),0),0)</f>
        <v>662401</v>
      </c>
      <c r="E22" s="81">
        <f>IFERROR(VLOOKUP($B$18&amp;$G22&amp;$D$15,Data!$A$4:$AM$1118,MATCH(E$17,Data!$A$1:$AM$1,0),0),0)</f>
        <v>7531</v>
      </c>
      <c r="F22" s="28">
        <f t="shared" si="0"/>
        <v>1.1369246121307184E-2</v>
      </c>
      <c r="G22" s="224" t="s">
        <v>60</v>
      </c>
    </row>
    <row r="23" spans="2:15" x14ac:dyDescent="0.2">
      <c r="B23" s="39"/>
      <c r="C23" s="38" t="s">
        <v>61</v>
      </c>
      <c r="D23" s="81">
        <f>IFERROR(VLOOKUP($B$18&amp;$G23&amp;$D$15,Data!$A$4:$AM$1118,MATCH(D$17,Data!$A$1:$AM$1,0),0),0)</f>
        <v>677200</v>
      </c>
      <c r="E23" s="81">
        <f>IFERROR(VLOOKUP($B$18&amp;$G23&amp;$D$15,Data!$A$4:$AM$1118,MATCH(E$17,Data!$A$1:$AM$1,0),0),0)</f>
        <v>8479</v>
      </c>
      <c r="F23" s="28">
        <f t="shared" si="0"/>
        <v>1.2520673360897815E-2</v>
      </c>
      <c r="G23" s="224" t="s">
        <v>61</v>
      </c>
    </row>
    <row r="24" spans="2:15" x14ac:dyDescent="0.2">
      <c r="B24" s="39"/>
      <c r="C24" s="38" t="s">
        <v>62</v>
      </c>
      <c r="D24" s="81">
        <f>IFERROR(VLOOKUP($B$18&amp;$G24&amp;$D$15,Data!$A$4:$AM$1118,MATCH(D$17,Data!$A$1:$AM$1,0),0),0)</f>
        <v>700073</v>
      </c>
      <c r="E24" s="81">
        <f>IFERROR(VLOOKUP($B$18&amp;$G24&amp;$D$15,Data!$A$4:$AM$1118,MATCH(E$17,Data!$A$1:$AM$1,0),0),0)</f>
        <v>7752</v>
      </c>
      <c r="F24" s="28">
        <f t="shared" si="0"/>
        <v>1.1073130944915745E-2</v>
      </c>
      <c r="G24" s="224" t="s">
        <v>62</v>
      </c>
    </row>
    <row r="25" spans="2:15" x14ac:dyDescent="0.2">
      <c r="B25" s="39"/>
      <c r="C25" s="38" t="s">
        <v>63</v>
      </c>
      <c r="D25" s="81">
        <f>IFERROR(VLOOKUP($B$18&amp;$G25&amp;$D$15,Data!$A$4:$AM$1118,MATCH(D$17,Data!$A$1:$AM$1,0),0),0)</f>
        <v>661334</v>
      </c>
      <c r="E25" s="81">
        <f>IFERROR(VLOOKUP($B$18&amp;$G25&amp;$D$15,Data!$A$4:$AM$1118,MATCH(E$17,Data!$A$1:$AM$1,0),0),0)</f>
        <v>6248</v>
      </c>
      <c r="F25" s="28">
        <f t="shared" si="0"/>
        <v>9.4475711214000793E-3</v>
      </c>
      <c r="G25" s="224" t="s">
        <v>63</v>
      </c>
    </row>
    <row r="26" spans="2:15" x14ac:dyDescent="0.2">
      <c r="B26" s="39"/>
      <c r="C26" s="38" t="s">
        <v>64</v>
      </c>
      <c r="D26" s="81">
        <f>IFERROR(VLOOKUP($B$18&amp;$G26&amp;$D$15,Data!$A$4:$AM$1118,MATCH(D$17,Data!$A$1:$AM$1,0),0),0)</f>
        <v>750597</v>
      </c>
      <c r="E26" s="81">
        <f>IFERROR(VLOOKUP($B$18&amp;$G26&amp;$D$15,Data!$A$4:$AM$1118,MATCH(E$17,Data!$A$1:$AM$1,0),0),0)</f>
        <v>8568</v>
      </c>
      <c r="F26" s="28">
        <f t="shared" si="0"/>
        <v>1.1414913728671977E-2</v>
      </c>
      <c r="G26" s="224" t="s">
        <v>64</v>
      </c>
    </row>
    <row r="27" spans="2:15" x14ac:dyDescent="0.2">
      <c r="B27" s="39"/>
      <c r="C27" s="38" t="s">
        <v>65</v>
      </c>
      <c r="D27" s="81">
        <f>IFERROR(VLOOKUP($B$18&amp;$G27&amp;$D$15,Data!$A$4:$AM$1118,MATCH(D$17,Data!$A$1:$AM$1,0),0),0)</f>
        <v>691563</v>
      </c>
      <c r="E27" s="81">
        <f>IFERROR(VLOOKUP($B$18&amp;$G27&amp;$D$15,Data!$A$4:$AM$1118,MATCH(E$17,Data!$A$1:$AM$1,0),0),0)</f>
        <v>8394</v>
      </c>
      <c r="F27" s="28">
        <f t="shared" si="0"/>
        <v>1.2137722810503165E-2</v>
      </c>
      <c r="G27" s="224" t="s">
        <v>65</v>
      </c>
    </row>
    <row r="28" spans="2:15" x14ac:dyDescent="0.2">
      <c r="B28" s="39"/>
      <c r="C28" s="38" t="s">
        <v>66</v>
      </c>
      <c r="D28" s="81">
        <f>IFERROR(VLOOKUP($B$18&amp;$G28&amp;$D$15,Data!$A$4:$AM$1118,MATCH(D$17,Data!$A$1:$AM$1,0),0),0)</f>
        <v>701850</v>
      </c>
      <c r="E28" s="81">
        <f>IFERROR(VLOOKUP($B$18&amp;$G28&amp;$D$15,Data!$A$4:$AM$1118,MATCH(E$17,Data!$A$1:$AM$1,0),0),0)</f>
        <v>8448</v>
      </c>
      <c r="F28" s="28">
        <f t="shared" si="0"/>
        <v>1.2036759991451165E-2</v>
      </c>
      <c r="G28" s="224" t="s">
        <v>66</v>
      </c>
    </row>
    <row r="29" spans="2:15" x14ac:dyDescent="0.2">
      <c r="B29" s="39"/>
      <c r="C29" s="38" t="s">
        <v>67</v>
      </c>
      <c r="D29" s="81">
        <f>IFERROR(VLOOKUP($B$18&amp;$G29&amp;$D$15,Data!$A$4:$AM$1118,MATCH(D$17,Data!$A$1:$AM$1,0),0),0)</f>
        <v>733892</v>
      </c>
      <c r="E29" s="81">
        <f>IFERROR(VLOOKUP($B$18&amp;$G29&amp;$D$15,Data!$A$4:$AM$1118,MATCH(E$17,Data!$A$1:$AM$1,0),0),0)</f>
        <v>8501</v>
      </c>
      <c r="F29" s="28">
        <f t="shared" si="0"/>
        <v>1.1583448245790934E-2</v>
      </c>
      <c r="G29" s="224" t="s">
        <v>67</v>
      </c>
    </row>
    <row r="30" spans="2:15" s="15" customFormat="1" x14ac:dyDescent="0.2">
      <c r="B30" s="40"/>
      <c r="C30" s="41" t="s">
        <v>17</v>
      </c>
      <c r="D30" s="84">
        <f>IFERROR(SUM(D18:D29), "-")</f>
        <v>8157648</v>
      </c>
      <c r="E30" s="84">
        <f>IFERROR(SUM(E18:E29), "-")</f>
        <v>95540</v>
      </c>
      <c r="F30" s="29">
        <f t="shared" si="0"/>
        <v>1.1711709061239219E-2</v>
      </c>
      <c r="G30" s="225" t="s">
        <v>17</v>
      </c>
      <c r="H30" s="17"/>
      <c r="I30" s="17"/>
      <c r="J30" s="17"/>
      <c r="K30" s="17"/>
      <c r="L30" s="17"/>
      <c r="M30" s="17"/>
      <c r="N30" s="17"/>
      <c r="O30" s="17"/>
    </row>
    <row r="31" spans="2:15" x14ac:dyDescent="0.2">
      <c r="B31" s="37" t="s">
        <v>68</v>
      </c>
      <c r="C31" s="38" t="s">
        <v>56</v>
      </c>
      <c r="D31" s="81">
        <f>IFERROR(VLOOKUP($B$31&amp;$G31&amp;$D$15,Data!$A$4:$AM$1118,MATCH(D$17,Data!$A$1:$AM$1,0),0),0)</f>
        <v>685416</v>
      </c>
      <c r="E31" s="81">
        <f>IFERROR(VLOOKUP($B$31&amp;$G31&amp;$D$15,Data!$A$4:$AM$1118,MATCH(E$17,Data!$A$1:$AM$1,0),0),0)</f>
        <v>6157</v>
      </c>
      <c r="F31" s="28">
        <f t="shared" si="0"/>
        <v>8.9828658799911299E-3</v>
      </c>
      <c r="G31" s="224" t="s">
        <v>56</v>
      </c>
    </row>
    <row r="32" spans="2:15" x14ac:dyDescent="0.2">
      <c r="B32" s="42"/>
      <c r="C32" s="38" t="s">
        <v>57</v>
      </c>
      <c r="D32" s="81">
        <f>IFERROR(VLOOKUP($B$31&amp;$G32&amp;$D$15,Data!$A$4:$AM$1118,MATCH(D$17,Data!$A$1:$AM$1,0),0),0)</f>
        <v>741536</v>
      </c>
      <c r="E32" s="81">
        <f>IFERROR(VLOOKUP($B$31&amp;$G32&amp;$D$15,Data!$A$4:$AM$1118,MATCH(E$17,Data!$A$1:$AM$1,0),0),0)</f>
        <v>10636</v>
      </c>
      <c r="F32" s="28">
        <f t="shared" si="0"/>
        <v>1.4343201139256894E-2</v>
      </c>
      <c r="G32" s="224" t="s">
        <v>57</v>
      </c>
    </row>
    <row r="33" spans="2:15" x14ac:dyDescent="0.2">
      <c r="B33" s="42"/>
      <c r="C33" s="157" t="s">
        <v>281</v>
      </c>
      <c r="D33" s="81">
        <f>IFERROR(VLOOKUP($B$31&amp;$G33&amp;$D$15,Data!$A$4:$AM$1118,MATCH(D$17,Data!$A$1:$AM$1,0),0),0)</f>
        <v>614241</v>
      </c>
      <c r="E33" s="81">
        <f>IFERROR(VLOOKUP($B$31&amp;$G33&amp;$D$15,Data!$A$4:$AM$1118,MATCH(E$17,Data!$A$1:$AM$1,0),0),0)</f>
        <v>6229</v>
      </c>
      <c r="F33" s="28">
        <f t="shared" si="0"/>
        <v>1.0140970726473811E-2</v>
      </c>
      <c r="G33" s="224" t="s">
        <v>58</v>
      </c>
    </row>
    <row r="34" spans="2:15" x14ac:dyDescent="0.2">
      <c r="B34" s="42"/>
      <c r="C34" s="157" t="s">
        <v>282</v>
      </c>
      <c r="D34" s="81">
        <f>IFERROR(VLOOKUP($B$31&amp;$G34&amp;$D$15,Data!$A$4:$AM$1118,MATCH(D$17,Data!$A$1:$AM$1,0),0),0)</f>
        <v>641541</v>
      </c>
      <c r="E34" s="81">
        <f>IFERROR(VLOOKUP($B$31&amp;$G34&amp;$D$15,Data!$A$4:$AM$1118,MATCH(E$17,Data!$A$1:$AM$1,0),0),0)</f>
        <v>8797</v>
      </c>
      <c r="F34" s="28">
        <f t="shared" si="0"/>
        <v>1.3712295862618289E-2</v>
      </c>
      <c r="G34" s="224" t="s">
        <v>59</v>
      </c>
    </row>
    <row r="35" spans="2:15" x14ac:dyDescent="0.2">
      <c r="B35" s="42"/>
      <c r="C35" s="38" t="s">
        <v>60</v>
      </c>
      <c r="D35" s="81">
        <f>IFERROR(VLOOKUP($B$31&amp;$G35&amp;$D$15,Data!$A$4:$AM$1118,MATCH(D$17,Data!$A$1:$AM$1,0),0),0)</f>
        <v>715299</v>
      </c>
      <c r="E35" s="81">
        <f>IFERROR(VLOOKUP($B$31&amp;$G35&amp;$D$15,Data!$A$4:$AM$1118,MATCH(E$17,Data!$A$1:$AM$1,0),0),0)</f>
        <v>16333</v>
      </c>
      <c r="F35" s="28">
        <f t="shared" si="0"/>
        <v>2.2833807960027905E-2</v>
      </c>
      <c r="G35" s="224" t="s">
        <v>60</v>
      </c>
    </row>
    <row r="36" spans="2:15" x14ac:dyDescent="0.2">
      <c r="B36" s="42"/>
      <c r="C36" s="38" t="s">
        <v>61</v>
      </c>
      <c r="D36" s="81">
        <f>IFERROR(VLOOKUP($B$31&amp;$G36&amp;$D$15,Data!$A$4:$AM$1118,MATCH(D$17,Data!$A$1:$AM$1,0),0),0)</f>
        <v>714006</v>
      </c>
      <c r="E36" s="81">
        <f>IFERROR(VLOOKUP($B$31&amp;$G36&amp;$D$15,Data!$A$4:$AM$1118,MATCH(E$17,Data!$A$1:$AM$1,0),0),0)</f>
        <v>12443</v>
      </c>
      <c r="F36" s="28">
        <f t="shared" si="0"/>
        <v>1.7427024422763955E-2</v>
      </c>
      <c r="G36" s="224" t="s">
        <v>61</v>
      </c>
    </row>
    <row r="37" spans="2:15" x14ac:dyDescent="0.2">
      <c r="B37" s="42"/>
      <c r="C37" s="38" t="s">
        <v>62</v>
      </c>
      <c r="D37" s="81">
        <f>IFERROR(VLOOKUP($B$31&amp;$G37&amp;$D$15,Data!$A$4:$AM$1118,MATCH(D$17,Data!$A$1:$AM$1,0),0),0)</f>
        <v>735309</v>
      </c>
      <c r="E37" s="81">
        <f>IFERROR(VLOOKUP($B$31&amp;$G37&amp;$D$15,Data!$A$4:$AM$1118,MATCH(E$17,Data!$A$1:$AM$1,0),0),0)</f>
        <v>8826</v>
      </c>
      <c r="F37" s="28">
        <f t="shared" si="0"/>
        <v>1.2003117056910768E-2</v>
      </c>
      <c r="G37" s="224" t="s">
        <v>62</v>
      </c>
    </row>
    <row r="38" spans="2:15" x14ac:dyDescent="0.2">
      <c r="B38" s="42"/>
      <c r="C38" s="38" t="s">
        <v>63</v>
      </c>
      <c r="D38" s="81">
        <f>IFERROR(VLOOKUP($B$31&amp;$G38&amp;$D$15,Data!$A$4:$AM$1118,MATCH(D$17,Data!$A$1:$AM$1,0),0),0)</f>
        <v>719170</v>
      </c>
      <c r="E38" s="81">
        <f>IFERROR(VLOOKUP($B$31&amp;$G38&amp;$D$15,Data!$A$4:$AM$1118,MATCH(E$17,Data!$A$1:$AM$1,0),0),0)</f>
        <v>7927</v>
      </c>
      <c r="F38" s="28">
        <f t="shared" si="0"/>
        <v>1.1022428633007494E-2</v>
      </c>
      <c r="G38" s="224" t="s">
        <v>63</v>
      </c>
    </row>
    <row r="39" spans="2:15" x14ac:dyDescent="0.2">
      <c r="B39" s="42"/>
      <c r="C39" s="38" t="s">
        <v>64</v>
      </c>
      <c r="D39" s="81">
        <f>IFERROR(VLOOKUP($B$31&amp;$G39&amp;$D$15,Data!$A$4:$AM$1118,MATCH(D$17,Data!$A$1:$AM$1,0),0),0)</f>
        <v>828194</v>
      </c>
      <c r="E39" s="81">
        <f>IFERROR(VLOOKUP($B$31&amp;$G39&amp;$D$15,Data!$A$4:$AM$1118,MATCH(E$17,Data!$A$1:$AM$1,0),0),0)</f>
        <v>18707</v>
      </c>
      <c r="F39" s="28">
        <f t="shared" si="0"/>
        <v>2.2587702881208992E-2</v>
      </c>
      <c r="G39" s="224" t="s">
        <v>64</v>
      </c>
    </row>
    <row r="40" spans="2:15" x14ac:dyDescent="0.2">
      <c r="B40" s="42"/>
      <c r="C40" s="38" t="s">
        <v>65</v>
      </c>
      <c r="D40" s="81">
        <f>IFERROR(VLOOKUP($B$31&amp;$G40&amp;$D$15,Data!$A$4:$AM$1118,MATCH(D$17,Data!$A$1:$AM$1,0),0),0)</f>
        <v>737321</v>
      </c>
      <c r="E40" s="81">
        <f>IFERROR(VLOOKUP($B$31&amp;$G40&amp;$D$15,Data!$A$4:$AM$1118,MATCH(E$17,Data!$A$1:$AM$1,0),0),0)</f>
        <v>10390</v>
      </c>
      <c r="F40" s="28">
        <f t="shared" si="0"/>
        <v>1.4091555780996337E-2</v>
      </c>
      <c r="G40" s="224" t="s">
        <v>65</v>
      </c>
    </row>
    <row r="41" spans="2:15" x14ac:dyDescent="0.2">
      <c r="B41" s="42"/>
      <c r="C41" s="38" t="s">
        <v>66</v>
      </c>
      <c r="D41" s="81">
        <f>IFERROR(VLOOKUP($B$31&amp;$G41&amp;$D$15,Data!$A$4:$AM$1118,MATCH(D$17,Data!$A$1:$AM$1,0),0),0)</f>
        <v>662874</v>
      </c>
      <c r="E41" s="81">
        <f>IFERROR(VLOOKUP($B$31&amp;$G41&amp;$D$15,Data!$A$4:$AM$1118,MATCH(E$17,Data!$A$1:$AM$1,0),0),0)</f>
        <v>7230</v>
      </c>
      <c r="F41" s="28">
        <f t="shared" si="0"/>
        <v>1.0907050208636936E-2</v>
      </c>
      <c r="G41" s="224" t="s">
        <v>66</v>
      </c>
    </row>
    <row r="42" spans="2:15" x14ac:dyDescent="0.2">
      <c r="B42" s="42"/>
      <c r="C42" s="38" t="s">
        <v>67</v>
      </c>
      <c r="D42" s="81">
        <f>IFERROR(VLOOKUP($B$31&amp;$G42&amp;$D$15,Data!$A$4:$AM$1118,MATCH(D$17,Data!$A$1:$AM$1,0),0),0)</f>
        <v>749992</v>
      </c>
      <c r="E42" s="81">
        <f>IFERROR(VLOOKUP($B$31&amp;$G42&amp;$D$15,Data!$A$4:$AM$1118,MATCH(E$17,Data!$A$1:$AM$1,0),0),0)</f>
        <v>9801</v>
      </c>
      <c r="F42" s="28">
        <f t="shared" si="0"/>
        <v>1.3068139393486864E-2</v>
      </c>
      <c r="G42" s="224" t="s">
        <v>67</v>
      </c>
    </row>
    <row r="43" spans="2:15" s="15" customFormat="1" x14ac:dyDescent="0.2">
      <c r="B43" s="40"/>
      <c r="C43" s="41" t="s">
        <v>157</v>
      </c>
      <c r="D43" s="84">
        <f>IFERROR(SUM(D31:D42), "-")</f>
        <v>8544899</v>
      </c>
      <c r="E43" s="84">
        <f>IFERROR(SUM(E31:E42), "-")</f>
        <v>123476</v>
      </c>
      <c r="F43" s="29">
        <f t="shared" si="0"/>
        <v>1.445025856946934E-2</v>
      </c>
      <c r="G43" s="225" t="s">
        <v>157</v>
      </c>
      <c r="H43" s="17"/>
      <c r="I43" s="17"/>
      <c r="J43" s="17"/>
      <c r="K43" s="17"/>
      <c r="L43" s="17"/>
      <c r="M43" s="17"/>
      <c r="N43" s="17"/>
      <c r="O43" s="17"/>
    </row>
    <row r="44" spans="2:15" x14ac:dyDescent="0.2">
      <c r="B44" s="37" t="s">
        <v>69</v>
      </c>
      <c r="C44" s="38" t="s">
        <v>56</v>
      </c>
      <c r="D44" s="81">
        <f>IFERROR(VLOOKUP($B$44&amp;$G44&amp;$D$15,Data!$A$4:$AM$1118,MATCH(D$17,Data!$A$1:$AM$1,0),0),0)</f>
        <v>700054</v>
      </c>
      <c r="E44" s="81">
        <f>IFERROR(VLOOKUP($B$44&amp;$G44&amp;$D$15,Data!$A$4:$AM$1118,MATCH(E$17,Data!$A$1:$AM$1,0),0),0)</f>
        <v>7468</v>
      </c>
      <c r="F44" s="28">
        <f>IFERROR(E44/D44, "-")</f>
        <v>1.0667748487973784E-2</v>
      </c>
      <c r="G44" s="224" t="s">
        <v>56</v>
      </c>
    </row>
    <row r="45" spans="2:15" x14ac:dyDescent="0.2">
      <c r="B45" s="42"/>
      <c r="C45" s="38" t="s">
        <v>57</v>
      </c>
      <c r="D45" s="81">
        <f>IFERROR(VLOOKUP($B$44&amp;$G45&amp;$D$15,Data!$A$4:$AM$1118,MATCH(D$17,Data!$A$1:$AM$1,0),0),0)</f>
        <v>692813</v>
      </c>
      <c r="E45" s="81">
        <f>IFERROR(VLOOKUP($B$44&amp;$G45&amp;$D$15,Data!$A$4:$AM$1118,MATCH(E$17,Data!$A$1:$AM$1,0),0),0)</f>
        <v>7119</v>
      </c>
      <c r="F45" s="28">
        <f t="shared" ref="F45:F56" si="1">IFERROR(E45/D45, "-")</f>
        <v>1.0275500026702732E-2</v>
      </c>
      <c r="G45" s="224" t="s">
        <v>57</v>
      </c>
    </row>
    <row r="46" spans="2:15" x14ac:dyDescent="0.2">
      <c r="B46" s="42"/>
      <c r="C46" s="38" t="s">
        <v>58</v>
      </c>
      <c r="D46" s="81">
        <f>IFERROR(VLOOKUP($B$44&amp;$G46&amp;$D$15,Data!$A$4:$AM$1118,MATCH(D$17,Data!$A$1:$AM$1,0),0),0)</f>
        <v>680286</v>
      </c>
      <c r="E46" s="81">
        <f>IFERROR(VLOOKUP($B$44&amp;$G46&amp;$D$15,Data!$A$4:$AM$1118,MATCH(E$17,Data!$A$1:$AM$1,0),0),0)</f>
        <v>8216</v>
      </c>
      <c r="F46" s="28">
        <f t="shared" si="1"/>
        <v>1.2077273382077537E-2</v>
      </c>
      <c r="G46" s="224" t="s">
        <v>58</v>
      </c>
    </row>
    <row r="47" spans="2:15" x14ac:dyDescent="0.2">
      <c r="B47" s="42"/>
      <c r="C47" s="38" t="s">
        <v>59</v>
      </c>
      <c r="D47" s="81">
        <f>IFERROR(VLOOKUP($B$44&amp;$G47&amp;$D$15,Data!$A$4:$AM$1118,MATCH(D$17,Data!$A$1:$AM$1,0),0),0)</f>
        <v>765618</v>
      </c>
      <c r="E47" s="81">
        <f>IFERROR(VLOOKUP($B$44&amp;$G47&amp;$D$15,Data!$A$4:$AM$1118,MATCH(E$17,Data!$A$1:$AM$1,0),0),0)</f>
        <v>13849</v>
      </c>
      <c r="F47" s="28">
        <f t="shared" si="1"/>
        <v>1.8088655177908565E-2</v>
      </c>
      <c r="G47" s="224" t="s">
        <v>59</v>
      </c>
    </row>
    <row r="48" spans="2:15" x14ac:dyDescent="0.2">
      <c r="B48" s="42"/>
      <c r="C48" s="38" t="s">
        <v>60</v>
      </c>
      <c r="D48" s="81">
        <f>IFERROR(VLOOKUP($B$44&amp;$G48&amp;$D$15,Data!$A$4:$AM$1118,MATCH(D$17,Data!$A$1:$AM$1,0),0),0)</f>
        <v>709834</v>
      </c>
      <c r="E48" s="81">
        <f>IFERROR(VLOOKUP($B$44&amp;$G48&amp;$D$15,Data!$A$4:$AM$1118,MATCH(E$17,Data!$A$1:$AM$1,0),0),0)</f>
        <v>9536</v>
      </c>
      <c r="F48" s="28">
        <f t="shared" si="1"/>
        <v>1.3434126852193612E-2</v>
      </c>
      <c r="G48" s="224" t="s">
        <v>60</v>
      </c>
    </row>
    <row r="49" spans="2:15" x14ac:dyDescent="0.2">
      <c r="B49" s="42"/>
      <c r="C49" s="38" t="s">
        <v>61</v>
      </c>
      <c r="D49" s="81">
        <f>IFERROR(VLOOKUP($B$44&amp;$G49&amp;$D$15,Data!$A$4:$AM$1118,MATCH(D$17,Data!$A$1:$AM$1,0),0),0)</f>
        <v>693413</v>
      </c>
      <c r="E49" s="81">
        <f>IFERROR(VLOOKUP($B$44&amp;$G49&amp;$D$15,Data!$A$4:$AM$1118,MATCH(E$17,Data!$A$1:$AM$1,0),0),0)</f>
        <v>7448</v>
      </c>
      <c r="F49" s="28">
        <f t="shared" si="1"/>
        <v>1.0741073501650532E-2</v>
      </c>
      <c r="G49" s="224" t="s">
        <v>61</v>
      </c>
    </row>
    <row r="50" spans="2:15" x14ac:dyDescent="0.2">
      <c r="B50" s="42"/>
      <c r="C50" s="38" t="s">
        <v>62</v>
      </c>
      <c r="D50" s="81">
        <f>IFERROR(VLOOKUP($B$44&amp;$G50&amp;$D$15,Data!$A$4:$AM$1118,MATCH(D$17,Data!$A$1:$AM$1,0),0),0)</f>
        <v>723049</v>
      </c>
      <c r="E50" s="81">
        <f>IFERROR(VLOOKUP($B$44&amp;$G50&amp;$D$15,Data!$A$4:$AM$1118,MATCH(E$17,Data!$A$1:$AM$1,0),0),0)</f>
        <v>7393</v>
      </c>
      <c r="F50" s="28">
        <f t="shared" si="1"/>
        <v>1.0224756551768967E-2</v>
      </c>
      <c r="G50" s="224" t="s">
        <v>62</v>
      </c>
    </row>
    <row r="51" spans="2:15" x14ac:dyDescent="0.2">
      <c r="B51" s="42"/>
      <c r="C51" s="38" t="s">
        <v>63</v>
      </c>
      <c r="D51" s="81">
        <f>IFERROR(VLOOKUP($B$44&amp;$G51&amp;$D$15,Data!$A$4:$AM$1118,MATCH(D$17,Data!$A$1:$AM$1,0),0),0)</f>
        <v>704034</v>
      </c>
      <c r="E51" s="81">
        <f>IFERROR(VLOOKUP($B$44&amp;$G51&amp;$D$15,Data!$A$4:$AM$1118,MATCH(E$17,Data!$A$1:$AM$1,0),0),0)</f>
        <v>7840</v>
      </c>
      <c r="F51" s="28">
        <f t="shared" si="1"/>
        <v>1.1135825826593603E-2</v>
      </c>
      <c r="G51" s="224" t="s">
        <v>63</v>
      </c>
    </row>
    <row r="52" spans="2:15" x14ac:dyDescent="0.2">
      <c r="B52" s="42"/>
      <c r="C52" s="38" t="s">
        <v>64</v>
      </c>
      <c r="D52" s="81">
        <f>IFERROR(VLOOKUP($B$44&amp;$G52&amp;$D$15,Data!$A$4:$AM$1118,MATCH(D$17,Data!$A$1:$AM$1,0),0),0)</f>
        <v>749012</v>
      </c>
      <c r="E52" s="81">
        <f>IFERROR(VLOOKUP($B$44&amp;$G52&amp;$D$15,Data!$A$4:$AM$1118,MATCH(E$17,Data!$A$1:$AM$1,0),0),0)</f>
        <v>8910</v>
      </c>
      <c r="F52" s="28">
        <f t="shared" si="1"/>
        <v>1.189567056335546E-2</v>
      </c>
      <c r="G52" s="224" t="s">
        <v>64</v>
      </c>
    </row>
    <row r="53" spans="2:15" x14ac:dyDescent="0.2">
      <c r="B53" s="42"/>
      <c r="C53" s="38" t="s">
        <v>65</v>
      </c>
      <c r="D53" s="81">
        <f>IFERROR(VLOOKUP($B$44&amp;$G53&amp;$D$15,Data!$A$4:$AM$1118,MATCH(D$17,Data!$A$1:$AM$1,0),0),0)</f>
        <v>691680</v>
      </c>
      <c r="E53" s="81">
        <f>IFERROR(VLOOKUP($B$44&amp;$G53&amp;$D$15,Data!$A$4:$AM$1118,MATCH(E$17,Data!$A$1:$AM$1,0),0),0)</f>
        <v>7121</v>
      </c>
      <c r="F53" s="28">
        <f t="shared" si="1"/>
        <v>1.0295223224612538E-2</v>
      </c>
      <c r="G53" s="224" t="s">
        <v>65</v>
      </c>
    </row>
    <row r="54" spans="2:15" x14ac:dyDescent="0.2">
      <c r="B54" s="42"/>
      <c r="C54" s="38" t="s">
        <v>66</v>
      </c>
      <c r="D54" s="81">
        <f>IFERROR(VLOOKUP($B$44&amp;$G54&amp;$D$15,Data!$A$4:$AM$1118,MATCH(D$17,Data!$A$1:$AM$1,0),0),0)</f>
        <v>649998</v>
      </c>
      <c r="E54" s="81">
        <f>IFERROR(VLOOKUP($B$44&amp;$G54&amp;$D$15,Data!$A$4:$AM$1118,MATCH(E$17,Data!$A$1:$AM$1,0),0),0)</f>
        <v>7310</v>
      </c>
      <c r="F54" s="28">
        <f t="shared" si="1"/>
        <v>1.1246188449810615E-2</v>
      </c>
      <c r="G54" s="224" t="s">
        <v>66</v>
      </c>
    </row>
    <row r="55" spans="2:15" x14ac:dyDescent="0.2">
      <c r="B55" s="42"/>
      <c r="C55" s="43" t="s">
        <v>67</v>
      </c>
      <c r="D55" s="81">
        <f>IFERROR(VLOOKUP($B$44&amp;$G55&amp;$D$15,Data!$A$4:$AM$1118,MATCH(D$17,Data!$A$1:$AM$1,0),0),0)</f>
        <v>725977</v>
      </c>
      <c r="E55" s="81">
        <f>IFERROR(VLOOKUP($B$44&amp;$G55&amp;$D$15,Data!$A$4:$AM$1118,MATCH(E$17,Data!$A$1:$AM$1,0),0),0)</f>
        <v>6315</v>
      </c>
      <c r="F55" s="28">
        <f t="shared" si="1"/>
        <v>8.6986226836387372E-3</v>
      </c>
      <c r="G55" s="224" t="s">
        <v>67</v>
      </c>
      <c r="J55" s="282"/>
      <c r="L55" s="283"/>
    </row>
    <row r="56" spans="2:15" s="15" customFormat="1" x14ac:dyDescent="0.2">
      <c r="B56" s="44"/>
      <c r="C56" s="45" t="s">
        <v>158</v>
      </c>
      <c r="D56" s="84">
        <f>IFERROR(SUM(D44:D55), "-")</f>
        <v>8485768</v>
      </c>
      <c r="E56" s="84">
        <f>IFERROR(SUM(E44:E55), "-")</f>
        <v>98525</v>
      </c>
      <c r="F56" s="29">
        <f t="shared" si="1"/>
        <v>1.1610616740877195E-2</v>
      </c>
      <c r="G56" s="225" t="s">
        <v>158</v>
      </c>
      <c r="H56" s="17"/>
      <c r="I56" s="17"/>
      <c r="J56" s="17"/>
      <c r="K56" s="17"/>
      <c r="L56" s="17"/>
      <c r="M56" s="17"/>
      <c r="N56" s="17"/>
      <c r="O56" s="17"/>
    </row>
    <row r="57" spans="2:15" x14ac:dyDescent="0.2">
      <c r="B57" s="37" t="s">
        <v>196</v>
      </c>
      <c r="C57" s="38" t="s">
        <v>56</v>
      </c>
      <c r="D57" s="81">
        <f>IFERROR(VLOOKUP($B$57&amp;$G57&amp;$D$15,Data!$A$4:$AM$1118,MATCH(D$17,Data!$A$1:$AM$1,0),0),0)</f>
        <v>716652</v>
      </c>
      <c r="E57" s="81">
        <f>IFERROR(VLOOKUP($B$57&amp;$G57&amp;$D$15,Data!$A$4:$AM$1118,MATCH(E$17,Data!$A$1:$AM$1,0),0),0)</f>
        <v>6559</v>
      </c>
      <c r="F57" s="28">
        <f>IFERROR(E57/D57, "-")</f>
        <v>9.152280325736898E-3</v>
      </c>
      <c r="G57" s="224" t="s">
        <v>56</v>
      </c>
      <c r="J57" s="282"/>
    </row>
    <row r="58" spans="2:15" x14ac:dyDescent="0.2">
      <c r="B58" s="42"/>
      <c r="C58" s="38" t="s">
        <v>57</v>
      </c>
      <c r="D58" s="81">
        <f>IFERROR(VLOOKUP($B$57&amp;$G58&amp;$D$15,Data!$A$4:$AM$1118,MATCH(D$17,Data!$A$1:$AM$1,0),0),0)</f>
        <v>760604</v>
      </c>
      <c r="E58" s="81">
        <f>IFERROR(VLOOKUP($B$57&amp;$G58&amp;$D$15,Data!$A$4:$AM$1118,MATCH(E$17,Data!$A$1:$AM$1,0),0),0)</f>
        <v>8091</v>
      </c>
      <c r="F58" s="28">
        <f t="shared" ref="F58:F69" si="2">IFERROR(E58/D58, "-")</f>
        <v>1.0637598540107599E-2</v>
      </c>
      <c r="G58" s="224" t="s">
        <v>57</v>
      </c>
      <c r="J58" s="282"/>
    </row>
    <row r="59" spans="2:15" x14ac:dyDescent="0.2">
      <c r="B59" s="42"/>
      <c r="C59" s="38" t="s">
        <v>58</v>
      </c>
      <c r="D59" s="81">
        <f>IFERROR(VLOOKUP($B$57&amp;$G59&amp;$D$15,Data!$A$4:$AM$1118,MATCH(D$17,Data!$A$1:$AM$1,0),0),0)</f>
        <v>758614</v>
      </c>
      <c r="E59" s="81">
        <f>IFERROR(VLOOKUP($B$57&amp;$G59&amp;$D$15,Data!$A$4:$AM$1118,MATCH(E$17,Data!$A$1:$AM$1,0),0),0)</f>
        <v>11397</v>
      </c>
      <c r="F59" s="28">
        <f t="shared" si="2"/>
        <v>1.502345066133765E-2</v>
      </c>
      <c r="G59" s="224" t="s">
        <v>58</v>
      </c>
      <c r="J59" s="282"/>
    </row>
    <row r="60" spans="2:15" x14ac:dyDescent="0.2">
      <c r="B60" s="42"/>
      <c r="C60" s="38" t="s">
        <v>59</v>
      </c>
      <c r="D60" s="81">
        <f>IFERROR(VLOOKUP($B$57&amp;$G60&amp;$D$15,Data!$A$4:$AM$1118,MATCH(D$17,Data!$A$1:$AM$1,0),0),0)</f>
        <v>806856</v>
      </c>
      <c r="E60" s="81">
        <f>IFERROR(VLOOKUP($B$57&amp;$G60&amp;$D$15,Data!$A$4:$AM$1118,MATCH(E$17,Data!$A$1:$AM$1,0),0),0)</f>
        <v>17871</v>
      </c>
      <c r="F60" s="28">
        <f t="shared" si="2"/>
        <v>2.2148933638716201E-2</v>
      </c>
      <c r="G60" s="224" t="s">
        <v>59</v>
      </c>
      <c r="J60" s="282"/>
    </row>
    <row r="61" spans="2:15" x14ac:dyDescent="0.2">
      <c r="B61" s="42"/>
      <c r="C61" s="38" t="s">
        <v>60</v>
      </c>
      <c r="D61" s="81">
        <f>IFERROR(VLOOKUP($B$57&amp;$G61&amp;$D$15,Data!$A$4:$AM$1118,MATCH(D$17,Data!$A$1:$AM$1,0),0),0)</f>
        <v>737389</v>
      </c>
      <c r="E61" s="81">
        <f>IFERROR(VLOOKUP($B$57&amp;$G61&amp;$D$15,Data!$A$4:$AM$1118,MATCH(E$17,Data!$A$1:$AM$1,0),0),0)</f>
        <v>10230</v>
      </c>
      <c r="F61" s="28">
        <f t="shared" si="2"/>
        <v>1.387327448605824E-2</v>
      </c>
      <c r="G61" s="224" t="s">
        <v>60</v>
      </c>
      <c r="J61" s="282"/>
    </row>
    <row r="62" spans="2:15" x14ac:dyDescent="0.2">
      <c r="B62" s="42"/>
      <c r="C62" s="38" t="s">
        <v>61</v>
      </c>
      <c r="D62" s="81">
        <f>IFERROR(VLOOKUP($B$57&amp;$G62&amp;$D$15,Data!$A$4:$AM$1118,MATCH(D$17,Data!$A$1:$AM$1,0),0),0)</f>
        <v>741204</v>
      </c>
      <c r="E62" s="81">
        <f>IFERROR(VLOOKUP($B$57&amp;$G62&amp;$D$15,Data!$A$4:$AM$1118,MATCH(E$17,Data!$A$1:$AM$1,0),0),0)</f>
        <v>12229</v>
      </c>
      <c r="F62" s="28">
        <f t="shared" si="2"/>
        <v>1.6498831630698162E-2</v>
      </c>
      <c r="G62" s="224" t="s">
        <v>61</v>
      </c>
      <c r="J62" s="282"/>
    </row>
    <row r="63" spans="2:15" x14ac:dyDescent="0.2">
      <c r="B63" s="42"/>
      <c r="C63" s="38" t="s">
        <v>62</v>
      </c>
      <c r="D63" s="81">
        <f>IFERROR(VLOOKUP($B$57&amp;$G63&amp;$D$15,Data!$A$4:$AM$1118,MATCH(D$17,Data!$A$1:$AM$1,0),0),0)</f>
        <v>769653</v>
      </c>
      <c r="E63" s="81">
        <f>IFERROR(VLOOKUP($B$57&amp;$G63&amp;$D$15,Data!$A$4:$AM$1118,MATCH(E$17,Data!$A$1:$AM$1,0),0),0)</f>
        <v>10063</v>
      </c>
      <c r="F63" s="28">
        <f t="shared" si="2"/>
        <v>1.30747232843892E-2</v>
      </c>
      <c r="G63" s="224" t="s">
        <v>62</v>
      </c>
      <c r="J63" s="282"/>
    </row>
    <row r="64" spans="2:15" x14ac:dyDescent="0.2">
      <c r="B64" s="42"/>
      <c r="C64" s="38" t="s">
        <v>63</v>
      </c>
      <c r="D64" s="81">
        <f>IFERROR(VLOOKUP($B$57&amp;$G64&amp;$D$15,Data!$A$4:$AM$1118,MATCH(D$17,Data!$A$1:$AM$1,0),0),0)</f>
        <v>759591</v>
      </c>
      <c r="E64" s="81">
        <f>IFERROR(VLOOKUP($B$57&amp;$G64&amp;$D$15,Data!$A$4:$AM$1118,MATCH(E$17,Data!$A$1:$AM$1,0),0),0)</f>
        <v>9683</v>
      </c>
      <c r="F64" s="28">
        <f t="shared" si="2"/>
        <v>1.2747649722021456E-2</v>
      </c>
      <c r="G64" s="224" t="s">
        <v>63</v>
      </c>
      <c r="J64" s="282"/>
    </row>
    <row r="65" spans="2:14" x14ac:dyDescent="0.2">
      <c r="B65" s="42"/>
      <c r="C65" s="38" t="s">
        <v>64</v>
      </c>
      <c r="D65" s="81">
        <f>IFERROR(VLOOKUP($B$57&amp;$G65&amp;$D$15,Data!$A$4:$AM$1118,MATCH(D$17,Data!$A$1:$AM$1,0),0),0)</f>
        <v>870738</v>
      </c>
      <c r="E65" s="81">
        <f>IFERROR(VLOOKUP($B$57&amp;$G65&amp;$D$15,Data!$A$4:$AM$1118,MATCH(E$17,Data!$A$1:$AM$1,0),0),0)</f>
        <v>16547</v>
      </c>
      <c r="F65" s="28">
        <f t="shared" si="2"/>
        <v>1.9003420087328221E-2</v>
      </c>
      <c r="G65" s="224" t="s">
        <v>64</v>
      </c>
      <c r="J65" s="282"/>
    </row>
    <row r="66" spans="2:14" x14ac:dyDescent="0.2">
      <c r="B66" s="42"/>
      <c r="C66" s="38" t="s">
        <v>65</v>
      </c>
      <c r="D66" s="81">
        <f>IFERROR(VLOOKUP($B$57&amp;$G66&amp;$D$15,Data!$A$4:$AM$1118,MATCH(D$17,Data!$A$1:$AM$1,0),0),0)</f>
        <v>756887</v>
      </c>
      <c r="E66" s="81">
        <f>IFERROR(VLOOKUP($B$57&amp;$G66&amp;$D$15,Data!$A$4:$AM$1118,MATCH(E$17,Data!$A$1:$AM$1,0),0),0)</f>
        <v>6225</v>
      </c>
      <c r="F66" s="28">
        <f t="shared" si="2"/>
        <v>8.2244773658419288E-3</v>
      </c>
      <c r="G66" s="224" t="s">
        <v>65</v>
      </c>
      <c r="J66" s="282"/>
    </row>
    <row r="67" spans="2:14" x14ac:dyDescent="0.2">
      <c r="B67" s="42"/>
      <c r="C67" s="157" t="s">
        <v>234</v>
      </c>
      <c r="D67" s="81">
        <f>IFERROR(VLOOKUP($B$57&amp;$G67&amp;$D$15,Data!$A$4:$AM$1118,MATCH(D$17,Data!$A$1:$AM$1,0),0),0)</f>
        <v>628898</v>
      </c>
      <c r="E67" s="81">
        <f>IFERROR(VLOOKUP($B$57&amp;$G67&amp;$D$15,Data!$A$4:$AM$1118,MATCH(E$17,Data!$A$1:$AM$1,0),0),0)</f>
        <v>5377</v>
      </c>
      <c r="F67" s="28">
        <f t="shared" si="2"/>
        <v>8.5498761325365959E-3</v>
      </c>
      <c r="G67" s="224" t="s">
        <v>66</v>
      </c>
      <c r="J67" s="284"/>
    </row>
    <row r="68" spans="2:14" x14ac:dyDescent="0.2">
      <c r="B68" s="42"/>
      <c r="C68" s="157" t="s">
        <v>233</v>
      </c>
      <c r="D68" s="81">
        <f>IFERROR(VLOOKUP($B$57&amp;$G68&amp;$D$15,Data!$A$4:$AM$1118,MATCH(D$17,Data!$A$1:$AM$1,0),0),0)</f>
        <v>694188</v>
      </c>
      <c r="E68" s="81">
        <f>IFERROR(VLOOKUP($B$57&amp;$G68&amp;$D$15,Data!$A$4:$AM$1118,MATCH(E$17,Data!$A$1:$AM$1,0),0),0)</f>
        <v>4801</v>
      </c>
      <c r="F68" s="28">
        <f t="shared" si="2"/>
        <v>6.9159939382415136E-3</v>
      </c>
      <c r="G68" s="224" t="s">
        <v>67</v>
      </c>
      <c r="J68" s="282"/>
    </row>
    <row r="69" spans="2:14" x14ac:dyDescent="0.2">
      <c r="B69" s="44"/>
      <c r="C69" s="45" t="s">
        <v>239</v>
      </c>
      <c r="D69" s="84">
        <f>IFERROR(SUM(D57:D68), "-")</f>
        <v>9001274</v>
      </c>
      <c r="E69" s="84">
        <f>IFERROR(SUM(E57:E68), "-")</f>
        <v>119073</v>
      </c>
      <c r="F69" s="29">
        <f t="shared" si="2"/>
        <v>1.3228460771219719E-2</v>
      </c>
      <c r="G69" s="224" t="s">
        <v>239</v>
      </c>
      <c r="J69" s="285"/>
      <c r="L69" s="286"/>
      <c r="M69" s="287"/>
      <c r="N69" s="288"/>
    </row>
    <row r="70" spans="2:14" x14ac:dyDescent="0.2">
      <c r="B70" s="37" t="s">
        <v>237</v>
      </c>
      <c r="C70" s="157" t="s">
        <v>240</v>
      </c>
      <c r="D70" s="81">
        <f>IFERROR(VLOOKUP($B$70&amp;$G70&amp;$D$15,Data!$A$4:$AM$1118,MATCH(D$17,Data!$A$1:$AM$1,0),0),0)</f>
        <v>707709</v>
      </c>
      <c r="E70" s="81">
        <f>IFERROR(VLOOKUP($B$70&amp;$G70&amp;$D$15,Data!$A$4:$AM$1118,MATCH(E$17,Data!$A$1:$AM$1,0),0),0)</f>
        <v>3282</v>
      </c>
      <c r="F70" s="28">
        <f>IFERROR(E70/D70, "-")</f>
        <v>4.6374993111575518E-3</v>
      </c>
      <c r="G70" s="224" t="s">
        <v>56</v>
      </c>
      <c r="J70" s="282"/>
    </row>
    <row r="71" spans="2:14" x14ac:dyDescent="0.2">
      <c r="B71" s="42"/>
      <c r="C71" s="38" t="s">
        <v>57</v>
      </c>
      <c r="D71" s="81">
        <f>IFERROR(VLOOKUP($B$70&amp;$G71&amp;$D$15,Data!$A$4:$AM$1118,MATCH(D$17,Data!$A$1:$AM$1,0),0),0)</f>
        <v>741183</v>
      </c>
      <c r="E71" s="81">
        <f>IFERROR(VLOOKUP($B$70&amp;$G71&amp;$D$15,Data!$A$4:$AM$1118,MATCH(E$17,Data!$A$1:$AM$1,0),0),0)</f>
        <v>3163</v>
      </c>
      <c r="F71" s="28">
        <f t="shared" ref="F71:F82" si="3">IFERROR(E71/D71, "-")</f>
        <v>4.2675020878784322E-3</v>
      </c>
      <c r="G71" s="224" t="s">
        <v>57</v>
      </c>
      <c r="J71" s="282"/>
    </row>
    <row r="72" spans="2:14" x14ac:dyDescent="0.2">
      <c r="B72" s="42"/>
      <c r="C72" s="38" t="s">
        <v>58</v>
      </c>
      <c r="D72" s="81">
        <f>IFERROR(VLOOKUP($B$70&amp;$G72&amp;$D$15,Data!$A$4:$AM$1118,MATCH(D$17,Data!$A$1:$AM$1,0),0),0)</f>
        <v>756899</v>
      </c>
      <c r="E72" s="81">
        <f>IFERROR(VLOOKUP($B$70&amp;$G72&amp;$D$15,Data!$A$4:$AM$1118,MATCH(E$17,Data!$A$1:$AM$1,0),0),0)</f>
        <v>3928</v>
      </c>
      <c r="F72" s="28">
        <f t="shared" si="3"/>
        <v>5.1895959698718061E-3</v>
      </c>
      <c r="G72" s="224" t="s">
        <v>58</v>
      </c>
      <c r="J72" s="282"/>
    </row>
    <row r="73" spans="2:14" x14ac:dyDescent="0.2">
      <c r="B73" s="42"/>
      <c r="C73" s="38" t="s">
        <v>59</v>
      </c>
      <c r="D73" s="81">
        <f>IFERROR(VLOOKUP($B$70&amp;$G73&amp;$D$15,Data!$A$4:$AM$1118,MATCH(D$17,Data!$A$1:$AM$1,0),0),0)</f>
        <v>782122</v>
      </c>
      <c r="E73" s="81">
        <f>IFERROR(VLOOKUP($B$70&amp;$G73&amp;$D$15,Data!$A$4:$AM$1118,MATCH(E$17,Data!$A$1:$AM$1,0),0),0)</f>
        <v>4282</v>
      </c>
      <c r="F73" s="28">
        <f t="shared" si="3"/>
        <v>5.4748491923254936E-3</v>
      </c>
      <c r="G73" s="224" t="s">
        <v>59</v>
      </c>
      <c r="J73" s="282"/>
    </row>
    <row r="74" spans="2:14" x14ac:dyDescent="0.2">
      <c r="B74" s="42"/>
      <c r="C74" s="38" t="s">
        <v>60</v>
      </c>
      <c r="D74" s="81">
        <f>IFERROR(VLOOKUP($B$70&amp;$G74&amp;$D$15,Data!$A$4:$AM$1118,MATCH(D$17,Data!$A$1:$AM$1,0),0),0)</f>
        <v>777543</v>
      </c>
      <c r="E74" s="81">
        <f>IFERROR(VLOOKUP($B$70&amp;$G74&amp;$D$15,Data!$A$4:$AM$1118,MATCH(E$17,Data!$A$1:$AM$1,0),0),0)</f>
        <v>5146</v>
      </c>
      <c r="F74" s="28">
        <f t="shared" si="3"/>
        <v>6.6182834904307541E-3</v>
      </c>
      <c r="G74" s="224" t="s">
        <v>60</v>
      </c>
      <c r="J74" s="282"/>
    </row>
    <row r="75" spans="2:14" x14ac:dyDescent="0.2">
      <c r="B75" s="42"/>
      <c r="C75" s="38" t="s">
        <v>61</v>
      </c>
      <c r="D75" s="81">
        <f>IFERROR(VLOOKUP($B$70&amp;$G75&amp;$D$15,Data!$A$4:$AM$1118,MATCH(D$17,Data!$A$1:$AM$1,0),0),0)</f>
        <v>759173</v>
      </c>
      <c r="E75" s="81">
        <f>IFERROR(VLOOKUP($B$70&amp;$G75&amp;$D$15,Data!$A$4:$AM$1118,MATCH(E$17,Data!$A$1:$AM$1,0),0),0)</f>
        <v>3763</v>
      </c>
      <c r="F75" s="28">
        <f t="shared" si="3"/>
        <v>4.956709472017577E-3</v>
      </c>
      <c r="G75" s="224" t="s">
        <v>61</v>
      </c>
      <c r="J75" s="282"/>
    </row>
    <row r="76" spans="2:14" x14ac:dyDescent="0.2">
      <c r="B76" s="42"/>
      <c r="C76" s="38" t="s">
        <v>62</v>
      </c>
      <c r="D76" s="81">
        <f>IFERROR(VLOOKUP($B$70&amp;$G76&amp;$D$15,Data!$A$4:$AM$1118,MATCH(D$17,Data!$A$1:$AM$1,0),0),0)</f>
        <v>801122</v>
      </c>
      <c r="E76" s="81">
        <f>IFERROR(VLOOKUP($B$70&amp;$G76&amp;$D$15,Data!$A$4:$AM$1118,MATCH(E$17,Data!$A$1:$AM$1,0),0),0)</f>
        <v>4214</v>
      </c>
      <c r="F76" s="28">
        <f t="shared" si="3"/>
        <v>5.2601226779441833E-3</v>
      </c>
      <c r="G76" s="224" t="s">
        <v>62</v>
      </c>
      <c r="J76" s="282"/>
    </row>
    <row r="77" spans="2:14" x14ac:dyDescent="0.2">
      <c r="B77" s="42"/>
      <c r="C77" s="38" t="s">
        <v>63</v>
      </c>
      <c r="D77" s="81">
        <f>IFERROR(VLOOKUP($B$70&amp;$G77&amp;$D$15,Data!$A$4:$AM$1118,MATCH(D$17,Data!$A$1:$AM$1,0),0),0)</f>
        <v>783309</v>
      </c>
      <c r="E77" s="81">
        <f>IFERROR(VLOOKUP($B$70&amp;$G77&amp;$D$15,Data!$A$4:$AM$1118,MATCH(E$17,Data!$A$1:$AM$1,0),0),0)</f>
        <v>4752</v>
      </c>
      <c r="F77" s="28">
        <f t="shared" si="3"/>
        <v>6.0665714296656873E-3</v>
      </c>
      <c r="G77" s="224" t="s">
        <v>63</v>
      </c>
      <c r="J77" s="282"/>
    </row>
    <row r="78" spans="2:14" x14ac:dyDescent="0.2">
      <c r="B78" s="42"/>
      <c r="C78" s="38" t="s">
        <v>64</v>
      </c>
      <c r="D78" s="81">
        <f>IFERROR(VLOOKUP($B$70&amp;$G78&amp;$D$15,Data!$A$4:$AM$1118,MATCH(D$17,Data!$A$1:$AM$1,0),0),0)</f>
        <v>819183</v>
      </c>
      <c r="E78" s="81">
        <f>IFERROR(VLOOKUP($B$70&amp;$G78&amp;$D$15,Data!$A$4:$AM$1118,MATCH(E$17,Data!$A$1:$AM$1,0),0),0)</f>
        <v>4184</v>
      </c>
      <c r="F78" s="28">
        <f t="shared" si="3"/>
        <v>5.1075278661788636E-3</v>
      </c>
      <c r="G78" s="224" t="s">
        <v>64</v>
      </c>
      <c r="J78" s="282"/>
    </row>
    <row r="79" spans="2:14" x14ac:dyDescent="0.2">
      <c r="B79" s="42"/>
      <c r="C79" s="38" t="s">
        <v>65</v>
      </c>
      <c r="D79" s="81">
        <f>IFERROR(VLOOKUP($B$70&amp;$G79&amp;$D$15,Data!$A$4:$AM$1118,MATCH(D$17,Data!$A$1:$AM$1,0),0),0)</f>
        <v>821938</v>
      </c>
      <c r="E79" s="81">
        <f>IFERROR(VLOOKUP($B$70&amp;$G79&amp;$D$15,Data!$A$4:$AM$1118,MATCH(E$17,Data!$A$1:$AM$1,0),0),0)</f>
        <v>4982</v>
      </c>
      <c r="F79" s="28">
        <f t="shared" si="3"/>
        <v>6.0612844277792245E-3</v>
      </c>
      <c r="G79" s="224" t="s">
        <v>65</v>
      </c>
      <c r="J79" s="282"/>
    </row>
    <row r="80" spans="2:14" x14ac:dyDescent="0.2">
      <c r="B80" s="42"/>
      <c r="C80" s="38" t="s">
        <v>66</v>
      </c>
      <c r="D80" s="81">
        <f>IFERROR(VLOOKUP($B$70&amp;$G80&amp;$D$15,Data!$A$4:$AM$1118,MATCH(D$17,Data!$A$1:$AM$1,0),0),0)</f>
        <v>792642</v>
      </c>
      <c r="E80" s="81">
        <f>IFERROR(VLOOKUP($B$70&amp;$G80&amp;$D$15,Data!$A$4:$AM$1118,MATCH(E$17,Data!$A$1:$AM$1,0),0),0)</f>
        <v>6067</v>
      </c>
      <c r="F80" s="28">
        <f t="shared" si="3"/>
        <v>7.6541490357563691E-3</v>
      </c>
      <c r="G80" s="224" t="s">
        <v>66</v>
      </c>
      <c r="I80" s="288"/>
      <c r="J80" s="284"/>
      <c r="K80" s="289"/>
    </row>
    <row r="81" spans="2:13" x14ac:dyDescent="0.2">
      <c r="B81" s="42"/>
      <c r="C81" s="43" t="s">
        <v>67</v>
      </c>
      <c r="D81" s="81">
        <f>IFERROR(VLOOKUP($B$70&amp;$G81&amp;$D$15,Data!$A$4:$AM$1118,MATCH(D$17,Data!$A$1:$AM$1,0),0),0)</f>
        <v>861853</v>
      </c>
      <c r="E81" s="81">
        <f>IFERROR(VLOOKUP($B$70&amp;$G81&amp;$D$15,Data!$A$4:$AM$1118,MATCH(E$17,Data!$A$1:$AM$1,0),0),0)</f>
        <v>11028</v>
      </c>
      <c r="F81" s="28">
        <f t="shared" si="3"/>
        <v>1.2795685575150286E-2</v>
      </c>
      <c r="G81" s="224" t="s">
        <v>67</v>
      </c>
      <c r="K81" s="17"/>
    </row>
    <row r="82" spans="2:13" x14ac:dyDescent="0.2">
      <c r="B82" s="44"/>
      <c r="C82" s="45" t="str">
        <f>'Category A Calls'!C82</f>
        <v>2015-16 Total</v>
      </c>
      <c r="D82" s="84">
        <f>IFERROR(SUM(D70:D81), "-")</f>
        <v>9404676</v>
      </c>
      <c r="E82" s="84">
        <f>IFERROR(SUM(E70:E81), "-")</f>
        <v>58791</v>
      </c>
      <c r="F82" s="29">
        <f t="shared" si="3"/>
        <v>6.2512520367527811E-3</v>
      </c>
      <c r="G82" s="224" t="s">
        <v>238</v>
      </c>
      <c r="H82" s="283"/>
      <c r="I82" s="290"/>
      <c r="J82" s="285"/>
      <c r="K82" s="290"/>
      <c r="L82" s="283"/>
      <c r="M82" s="291"/>
    </row>
    <row r="83" spans="2:13" x14ac:dyDescent="0.2">
      <c r="B83" s="30" t="s">
        <v>202</v>
      </c>
      <c r="D83" s="14" t="s">
        <v>226</v>
      </c>
      <c r="M83" s="280"/>
    </row>
    <row r="84" spans="2:13" x14ac:dyDescent="0.2">
      <c r="D84" s="156" t="s">
        <v>299</v>
      </c>
    </row>
    <row r="85" spans="2:13" x14ac:dyDescent="0.2">
      <c r="D85" s="14" t="s">
        <v>284</v>
      </c>
    </row>
    <row r="86" spans="2:13" x14ac:dyDescent="0.2">
      <c r="D86" s="156" t="s">
        <v>300</v>
      </c>
    </row>
  </sheetData>
  <phoneticPr fontId="0" type="noConversion"/>
  <hyperlinks>
    <hyperlink ref="C4" location="'Selection Sheet'!A1" display="Contents page"/>
    <hyperlink ref="C7" r:id="rId1"/>
  </hyperlinks>
  <pageMargins left="0.70866141732283472" right="0.70866141732283472" top="0.74803149606299213" bottom="0.74803149606299213" header="0.31496062992125984" footer="0.31496062992125984"/>
  <pageSetup paperSize="9" orientation="portrait" r:id="rId2"/>
  <headerFooter alignWithMargins="0">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I83"/>
  <sheetViews>
    <sheetView zoomScale="85" zoomScaleNormal="85" workbookViewId="0">
      <pane ySplit="17" topLeftCell="A54" activePane="bottomLeft" state="frozen"/>
      <selection activeCell="E64" sqref="E64"/>
      <selection pane="bottomLeft" activeCell="B17" sqref="B17"/>
    </sheetView>
  </sheetViews>
  <sheetFormatPr defaultRowHeight="12.75" x14ac:dyDescent="0.2"/>
  <cols>
    <col min="1" max="1" width="1.7109375" style="14" customWidth="1"/>
    <col min="2" max="2" width="9.140625" style="14" customWidth="1"/>
    <col min="3" max="3" width="15.7109375" style="14" customWidth="1"/>
    <col min="4" max="4" width="13.7109375" style="14" customWidth="1"/>
    <col min="5" max="5" width="22.7109375" style="14" customWidth="1"/>
    <col min="6" max="6" width="25.7109375" style="14" customWidth="1"/>
    <col min="7" max="7" width="13.7109375" style="14" customWidth="1"/>
    <col min="8" max="8" width="22.7109375" style="14" customWidth="1"/>
    <col min="9" max="9" width="25.7109375" style="14" customWidth="1"/>
    <col min="10" max="16384" width="9.140625" style="14"/>
  </cols>
  <sheetData>
    <row r="2" spans="2:8" ht="15.75" x14ac:dyDescent="0.25">
      <c r="B2" s="19" t="s">
        <v>0</v>
      </c>
      <c r="C2" s="20" t="s">
        <v>156</v>
      </c>
      <c r="E2" s="15"/>
      <c r="F2" s="15"/>
      <c r="G2" s="15"/>
      <c r="H2" s="15"/>
    </row>
    <row r="3" spans="2:8" ht="12.75" customHeight="1" x14ac:dyDescent="0.2">
      <c r="B3" s="19" t="s">
        <v>4</v>
      </c>
      <c r="C3" s="15" t="s">
        <v>272</v>
      </c>
      <c r="E3" s="15"/>
      <c r="F3" s="15"/>
      <c r="G3" s="15"/>
      <c r="H3" s="15"/>
    </row>
    <row r="4" spans="2:8" x14ac:dyDescent="0.2">
      <c r="B4" s="19"/>
      <c r="C4" s="163" t="s">
        <v>232</v>
      </c>
      <c r="F4" s="21"/>
      <c r="G4" s="21"/>
      <c r="H4" s="21"/>
    </row>
    <row r="5" spans="2:8" ht="12.75" customHeight="1" x14ac:dyDescent="0.2">
      <c r="B5" s="19" t="s">
        <v>1</v>
      </c>
      <c r="C5" s="77" t="str">
        <f>'Category A Calls'!C5</f>
        <v>April 2011 to March 2016 inclusive</v>
      </c>
      <c r="F5" s="21"/>
      <c r="G5" s="21"/>
      <c r="H5" s="21"/>
    </row>
    <row r="6" spans="2:8" x14ac:dyDescent="0.2">
      <c r="B6" s="19" t="s">
        <v>2</v>
      </c>
      <c r="C6" s="21" t="str">
        <f>'Category A Calls'!C6</f>
        <v>Unify2 data collection - AmbSYS, NHS England</v>
      </c>
      <c r="E6" s="22"/>
      <c r="F6" s="16"/>
      <c r="G6" s="16"/>
      <c r="H6" s="16"/>
    </row>
    <row r="7" spans="2:8" x14ac:dyDescent="0.2">
      <c r="C7" s="158" t="s">
        <v>229</v>
      </c>
      <c r="E7" s="21"/>
    </row>
    <row r="8" spans="2:8" x14ac:dyDescent="0.2">
      <c r="B8" s="19" t="s">
        <v>6</v>
      </c>
      <c r="C8" s="21" t="str">
        <f>'Category A Calls'!C8</f>
        <v>Provider</v>
      </c>
      <c r="E8" s="21"/>
    </row>
    <row r="9" spans="2:8" x14ac:dyDescent="0.2">
      <c r="B9" s="19" t="s">
        <v>3</v>
      </c>
      <c r="C9" s="75">
        <f>'Category A Calls'!C9</f>
        <v>42502</v>
      </c>
      <c r="E9" s="21"/>
    </row>
    <row r="10" spans="2:8" ht="12.75" customHeight="1" x14ac:dyDescent="0.2">
      <c r="B10" s="19" t="s">
        <v>5</v>
      </c>
      <c r="C10" s="21" t="str">
        <f>'Category A Calls'!C10</f>
        <v>n/a</v>
      </c>
      <c r="E10" s="21"/>
    </row>
    <row r="11" spans="2:8" ht="12.75" customHeight="1" x14ac:dyDescent="0.2">
      <c r="B11" s="19" t="s">
        <v>7</v>
      </c>
      <c r="C11" s="21" t="str">
        <f>'Category A Calls'!C11</f>
        <v>Published</v>
      </c>
      <c r="E11" s="21"/>
    </row>
    <row r="12" spans="2:8" x14ac:dyDescent="0.2">
      <c r="B12" s="19" t="s">
        <v>8</v>
      </c>
      <c r="C12" s="21" t="str">
        <f>'Category A Calls'!C12</f>
        <v>James Thomas, james.thomas5@nhs.net</v>
      </c>
      <c r="E12" s="21"/>
    </row>
    <row r="13" spans="2:8" ht="9" customHeight="1" x14ac:dyDescent="0.2">
      <c r="B13" s="15"/>
    </row>
    <row r="14" spans="2:8" ht="15.75" x14ac:dyDescent="0.25">
      <c r="C14" s="23" t="s">
        <v>255</v>
      </c>
      <c r="D14" s="196" t="str">
        <f>'Selection Sheet'!B8</f>
        <v>England</v>
      </c>
    </row>
    <row r="15" spans="2:8" s="156" customFormat="1" x14ac:dyDescent="0.2">
      <c r="B15" s="17"/>
      <c r="C15" s="203" t="s">
        <v>256</v>
      </c>
      <c r="D15" s="204" t="str">
        <f>'Selection Sheet'!B11</f>
        <v>ENG</v>
      </c>
      <c r="E15" s="17"/>
      <c r="F15" s="17"/>
      <c r="G15" s="17"/>
      <c r="H15" s="17"/>
    </row>
    <row r="16" spans="2:8" ht="12.75" customHeight="1" x14ac:dyDescent="0.2">
      <c r="B16" s="17"/>
      <c r="C16" s="17"/>
      <c r="D16" s="17"/>
      <c r="E16" s="17"/>
      <c r="F16" s="17"/>
      <c r="G16" s="17"/>
      <c r="H16" s="17"/>
    </row>
    <row r="17" spans="2:9" s="35" customFormat="1" ht="52.5" customHeight="1" x14ac:dyDescent="0.2">
      <c r="B17" s="31" t="s">
        <v>172</v>
      </c>
      <c r="C17" s="33"/>
      <c r="D17" s="140" t="s">
        <v>315</v>
      </c>
      <c r="E17" s="32" t="s">
        <v>188</v>
      </c>
      <c r="F17" s="33" t="s">
        <v>260</v>
      </c>
      <c r="G17" s="140" t="s">
        <v>316</v>
      </c>
      <c r="H17" s="32" t="s">
        <v>189</v>
      </c>
      <c r="I17" s="33" t="s">
        <v>261</v>
      </c>
    </row>
    <row r="18" spans="2:9" x14ac:dyDescent="0.2">
      <c r="B18" s="37" t="s">
        <v>55</v>
      </c>
      <c r="C18" s="38" t="s">
        <v>56</v>
      </c>
      <c r="D18" s="89">
        <f>IFERROR(VLOOKUP($B18&amp;$C18&amp;$D$15,Data!$A$4:$AM$1118,MATCH(D$17,Data!$A$1:$AM$1,0),0),0)</f>
        <v>23647</v>
      </c>
      <c r="E18" s="88">
        <f>IFERROR(VLOOKUP($B18&amp;$C18&amp;$D$15,Data!$A$4:$AM$1118,MATCH(E$17,Data!$A$1:$AM$1,0),0),0)</f>
        <v>3558</v>
      </c>
      <c r="F18" s="152">
        <f>IFERROR(E18/D18, "-")</f>
        <v>0.15046306085338521</v>
      </c>
      <c r="G18" s="90">
        <f>IFERROR(VLOOKUP($B18&amp;$C18&amp;$D$15,Data!$A$4:$AM$1118,MATCH(G$17,Data!$A$1:$AM$1,0),0),0)</f>
        <v>143857</v>
      </c>
      <c r="H18" s="88">
        <f>IFERROR(VLOOKUP($B18&amp;$C18&amp;$D$15,Data!$A$4:$AM$1118,MATCH(H$17,Data!$A$1:$AM$1,0),0),0)</f>
        <v>7032</v>
      </c>
      <c r="I18" s="63">
        <f>IFERROR(H18/G18, "-")</f>
        <v>4.8881875751614449E-2</v>
      </c>
    </row>
    <row r="19" spans="2:9" x14ac:dyDescent="0.2">
      <c r="B19" s="39"/>
      <c r="C19" s="38" t="s">
        <v>57</v>
      </c>
      <c r="D19" s="87">
        <f>IFERROR(VLOOKUP($B18&amp;$C19&amp;$D$15,Data!$A$4:$AM$1118,MATCH(D$17,Data!$A$1:$AM$1,0),0),0)</f>
        <v>24518</v>
      </c>
      <c r="E19" s="82">
        <f>IFERROR(VLOOKUP($B18&amp;$C19&amp;$D$15,Data!$A$4:$AM$1118,MATCH(E$17,Data!$A$1:$AM$1,0),0),0)</f>
        <v>3398</v>
      </c>
      <c r="F19" s="153">
        <f t="shared" ref="F19:F30" si="0">IFERROR(E19/D19, "-")</f>
        <v>0.13859205481686923</v>
      </c>
      <c r="G19" s="91">
        <f>IFERROR(VLOOKUP($B18&amp;$C19&amp;$D$15,Data!$A$4:$AM$1118,MATCH(G$17,Data!$A$1:$AM$1,0),0),0)</f>
        <v>142138</v>
      </c>
      <c r="H19" s="82">
        <f>IFERROR(VLOOKUP($B18&amp;$C19&amp;$D$15,Data!$A$4:$AM$1118,MATCH(H$17,Data!$A$1:$AM$1,0),0),0)</f>
        <v>6645</v>
      </c>
      <c r="I19" s="64">
        <f t="shared" ref="I19:I30" si="1">IFERROR(H19/G19, "-")</f>
        <v>4.6750341217689853E-2</v>
      </c>
    </row>
    <row r="20" spans="2:9" x14ac:dyDescent="0.2">
      <c r="B20" s="39"/>
      <c r="C20" s="38" t="s">
        <v>58</v>
      </c>
      <c r="D20" s="87">
        <f>IFERROR(VLOOKUP($B18&amp;$C20&amp;$D$15,Data!$A$4:$AM$1118,MATCH(D$17,Data!$A$1:$AM$1,0),0),0)</f>
        <v>24402</v>
      </c>
      <c r="E20" s="82">
        <f>IFERROR(VLOOKUP($B18&amp;$C20&amp;$D$15,Data!$A$4:$AM$1118,MATCH(E$17,Data!$A$1:$AM$1,0),0),0)</f>
        <v>3565</v>
      </c>
      <c r="F20" s="153">
        <f t="shared" si="0"/>
        <v>0.14609458241127776</v>
      </c>
      <c r="G20" s="91">
        <f>IFERROR(VLOOKUP($B18&amp;$C20&amp;$D$15,Data!$A$4:$AM$1118,MATCH(G$17,Data!$A$1:$AM$1,0),0),0)</f>
        <v>143230</v>
      </c>
      <c r="H20" s="82">
        <f>IFERROR(VLOOKUP($B18&amp;$C20&amp;$D$15,Data!$A$4:$AM$1118,MATCH(H$17,Data!$A$1:$AM$1,0),0),0)</f>
        <v>7180</v>
      </c>
      <c r="I20" s="64">
        <f t="shared" si="1"/>
        <v>5.0129162884870487E-2</v>
      </c>
    </row>
    <row r="21" spans="2:9" x14ac:dyDescent="0.2">
      <c r="B21" s="39"/>
      <c r="C21" s="38" t="s">
        <v>59</v>
      </c>
      <c r="D21" s="87">
        <f>IFERROR(VLOOKUP($B18&amp;$C21&amp;$D$15,Data!$A$4:$AM$1118,MATCH(D$17,Data!$A$1:$AM$1,0),0),0)</f>
        <v>27663</v>
      </c>
      <c r="E21" s="82">
        <f>IFERROR(VLOOKUP($B18&amp;$C21&amp;$D$15,Data!$A$4:$AM$1118,MATCH(E$17,Data!$A$1:$AM$1,0),0),0)</f>
        <v>3493</v>
      </c>
      <c r="F21" s="153">
        <f t="shared" si="0"/>
        <v>0.12626974659292195</v>
      </c>
      <c r="G21" s="91">
        <f>IFERROR(VLOOKUP($B18&amp;$C21&amp;$D$15,Data!$A$4:$AM$1118,MATCH(G$17,Data!$A$1:$AM$1,0),0),0)</f>
        <v>149211</v>
      </c>
      <c r="H21" s="82">
        <f>IFERROR(VLOOKUP($B18&amp;$C21&amp;$D$15,Data!$A$4:$AM$1118,MATCH(H$17,Data!$A$1:$AM$1,0),0),0)</f>
        <v>7205</v>
      </c>
      <c r="I21" s="64">
        <f t="shared" si="1"/>
        <v>4.8287324661050457E-2</v>
      </c>
    </row>
    <row r="22" spans="2:9" x14ac:dyDescent="0.2">
      <c r="B22" s="39"/>
      <c r="C22" s="38" t="s">
        <v>60</v>
      </c>
      <c r="D22" s="87">
        <f>IFERROR(VLOOKUP($B18&amp;$C22&amp;$D$15,Data!$A$4:$AM$1118,MATCH(D$17,Data!$A$1:$AM$1,0),0),0)</f>
        <v>27020</v>
      </c>
      <c r="E22" s="82">
        <f>IFERROR(VLOOKUP($B18&amp;$C22&amp;$D$15,Data!$A$4:$AM$1118,MATCH(E$17,Data!$A$1:$AM$1,0),0),0)</f>
        <v>3297</v>
      </c>
      <c r="F22" s="153">
        <f t="shared" si="0"/>
        <v>0.12202072538860104</v>
      </c>
      <c r="G22" s="91">
        <f>IFERROR(VLOOKUP($B18&amp;$C22&amp;$D$15,Data!$A$4:$AM$1118,MATCH(G$17,Data!$A$1:$AM$1,0),0),0)</f>
        <v>144386</v>
      </c>
      <c r="H22" s="82">
        <f>IFERROR(VLOOKUP($B18&amp;$C22&amp;$D$15,Data!$A$4:$AM$1118,MATCH(H$17,Data!$A$1:$AM$1,0),0),0)</f>
        <v>8196</v>
      </c>
      <c r="I22" s="64">
        <f t="shared" si="1"/>
        <v>5.6764506254068953E-2</v>
      </c>
    </row>
    <row r="23" spans="2:9" x14ac:dyDescent="0.2">
      <c r="B23" s="39"/>
      <c r="C23" s="38" t="s">
        <v>61</v>
      </c>
      <c r="D23" s="87">
        <f>IFERROR(VLOOKUP($B18&amp;$C23&amp;$D$15,Data!$A$4:$AM$1118,MATCH(D$17,Data!$A$1:$AM$1,0),0),0)</f>
        <v>27145</v>
      </c>
      <c r="E23" s="82">
        <f>IFERROR(VLOOKUP($B18&amp;$C23&amp;$D$15,Data!$A$4:$AM$1118,MATCH(E$17,Data!$A$1:$AM$1,0),0),0)</f>
        <v>3445</v>
      </c>
      <c r="F23" s="153">
        <f t="shared" si="0"/>
        <v>0.12691103333947321</v>
      </c>
      <c r="G23" s="91">
        <f>IFERROR(VLOOKUP($B18&amp;$C23&amp;$D$15,Data!$A$4:$AM$1118,MATCH(G$17,Data!$A$1:$AM$1,0),0),0)</f>
        <v>141847</v>
      </c>
      <c r="H23" s="82">
        <f>IFERROR(VLOOKUP($B18&amp;$C23&amp;$D$15,Data!$A$4:$AM$1118,MATCH(H$17,Data!$A$1:$AM$1,0),0),0)</f>
        <v>7797</v>
      </c>
      <c r="I23" s="64">
        <f t="shared" si="1"/>
        <v>5.4967676440108006E-2</v>
      </c>
    </row>
    <row r="24" spans="2:9" x14ac:dyDescent="0.2">
      <c r="B24" s="39"/>
      <c r="C24" s="38" t="s">
        <v>62</v>
      </c>
      <c r="D24" s="87">
        <f>IFERROR(VLOOKUP($B18&amp;$C24&amp;$D$15,Data!$A$4:$AM$1118,MATCH(D$17,Data!$A$1:$AM$1,0),0),0)</f>
        <v>28607</v>
      </c>
      <c r="E24" s="82">
        <f>IFERROR(VLOOKUP($B18&amp;$C24&amp;$D$15,Data!$A$4:$AM$1118,MATCH(E$17,Data!$A$1:$AM$1,0),0),0)</f>
        <v>3408</v>
      </c>
      <c r="F24" s="153">
        <f t="shared" si="0"/>
        <v>0.11913168105708392</v>
      </c>
      <c r="G24" s="91">
        <f>IFERROR(VLOOKUP($B18&amp;$C24&amp;$D$15,Data!$A$4:$AM$1118,MATCH(G$17,Data!$A$1:$AM$1,0),0),0)</f>
        <v>148450</v>
      </c>
      <c r="H24" s="82">
        <f>IFERROR(VLOOKUP($B18&amp;$C24&amp;$D$15,Data!$A$4:$AM$1118,MATCH(H$17,Data!$A$1:$AM$1,0),0),0)</f>
        <v>8052</v>
      </c>
      <c r="I24" s="64">
        <f t="shared" si="1"/>
        <v>5.4240485011788478E-2</v>
      </c>
    </row>
    <row r="25" spans="2:9" x14ac:dyDescent="0.2">
      <c r="B25" s="39"/>
      <c r="C25" s="38" t="s">
        <v>63</v>
      </c>
      <c r="D25" s="87">
        <f>IFERROR(VLOOKUP($B18&amp;$C25&amp;$D$15,Data!$A$4:$AM$1118,MATCH(D$17,Data!$A$1:$AM$1,0),0),0)</f>
        <v>27512</v>
      </c>
      <c r="E25" s="82">
        <f>IFERROR(VLOOKUP($B18&amp;$C25&amp;$D$15,Data!$A$4:$AM$1118,MATCH(E$17,Data!$A$1:$AM$1,0),0),0)</f>
        <v>3103</v>
      </c>
      <c r="F25" s="153">
        <f t="shared" si="0"/>
        <v>0.1127871474265775</v>
      </c>
      <c r="G25" s="91">
        <f>IFERROR(VLOOKUP($B18&amp;$C25&amp;$D$15,Data!$A$4:$AM$1118,MATCH(G$17,Data!$A$1:$AM$1,0),0),0)</f>
        <v>140951</v>
      </c>
      <c r="H25" s="82">
        <f>IFERROR(VLOOKUP($B18&amp;$C25&amp;$D$15,Data!$A$4:$AM$1118,MATCH(H$17,Data!$A$1:$AM$1,0),0),0)</f>
        <v>7534</v>
      </c>
      <c r="I25" s="64">
        <f t="shared" si="1"/>
        <v>5.3451199352966633E-2</v>
      </c>
    </row>
    <row r="26" spans="2:9" x14ac:dyDescent="0.2">
      <c r="B26" s="39"/>
      <c r="C26" s="38" t="s">
        <v>64</v>
      </c>
      <c r="D26" s="87">
        <f>IFERROR(VLOOKUP($B18&amp;$C26&amp;$D$15,Data!$A$4:$AM$1118,MATCH(D$17,Data!$A$1:$AM$1,0),0),0)</f>
        <v>31879</v>
      </c>
      <c r="E26" s="82">
        <f>IFERROR(VLOOKUP($B18&amp;$C26&amp;$D$15,Data!$A$4:$AM$1118,MATCH(E$17,Data!$A$1:$AM$1,0),0),0)</f>
        <v>4121</v>
      </c>
      <c r="F26" s="153">
        <f t="shared" si="0"/>
        <v>0.12927005238558298</v>
      </c>
      <c r="G26" s="91">
        <f>IFERROR(VLOOKUP($B18&amp;$C26&amp;$D$15,Data!$A$4:$AM$1118,MATCH(G$17,Data!$A$1:$AM$1,0),0),0)</f>
        <v>160826</v>
      </c>
      <c r="H26" s="82">
        <f>IFERROR(VLOOKUP($B18&amp;$C26&amp;$D$15,Data!$A$4:$AM$1118,MATCH(H$17,Data!$A$1:$AM$1,0),0),0)</f>
        <v>9309</v>
      </c>
      <c r="I26" s="64">
        <f t="shared" si="1"/>
        <v>5.788243194508351E-2</v>
      </c>
    </row>
    <row r="27" spans="2:9" x14ac:dyDescent="0.2">
      <c r="B27" s="39"/>
      <c r="C27" s="38" t="s">
        <v>65</v>
      </c>
      <c r="D27" s="87">
        <f>IFERROR(VLOOKUP($B18&amp;$C27&amp;$D$15,Data!$A$4:$AM$1118,MATCH(D$17,Data!$A$1:$AM$1,0),0),0)</f>
        <v>29534</v>
      </c>
      <c r="E27" s="82">
        <f>IFERROR(VLOOKUP($B18&amp;$C27&amp;$D$15,Data!$A$4:$AM$1118,MATCH(E$17,Data!$A$1:$AM$1,0),0),0)</f>
        <v>4147</v>
      </c>
      <c r="F27" s="153">
        <f t="shared" si="0"/>
        <v>0.14041443759734543</v>
      </c>
      <c r="G27" s="91">
        <f>IFERROR(VLOOKUP($B18&amp;$C27&amp;$D$15,Data!$A$4:$AM$1118,MATCH(G$17,Data!$A$1:$AM$1,0),0),0)</f>
        <v>147928</v>
      </c>
      <c r="H27" s="82">
        <f>IFERROR(VLOOKUP($B18&amp;$C27&amp;$D$15,Data!$A$4:$AM$1118,MATCH(H$17,Data!$A$1:$AM$1,0),0),0)</f>
        <v>8557</v>
      </c>
      <c r="I27" s="64">
        <f t="shared" si="1"/>
        <v>5.7845708723162623E-2</v>
      </c>
    </row>
    <row r="28" spans="2:9" x14ac:dyDescent="0.2">
      <c r="B28" s="39"/>
      <c r="C28" s="38" t="s">
        <v>66</v>
      </c>
      <c r="D28" s="87">
        <f>IFERROR(VLOOKUP($B18&amp;$C28&amp;$D$15,Data!$A$4:$AM$1118,MATCH(D$17,Data!$A$1:$AM$1,0),0),0)</f>
        <v>30033</v>
      </c>
      <c r="E28" s="82">
        <f>IFERROR(VLOOKUP($B18&amp;$C28&amp;$D$15,Data!$A$4:$AM$1118,MATCH(E$17,Data!$A$1:$AM$1,0),0),0)</f>
        <v>4547</v>
      </c>
      <c r="F28" s="153">
        <f t="shared" si="0"/>
        <v>0.15140012652748644</v>
      </c>
      <c r="G28" s="91">
        <f>IFERROR(VLOOKUP($B18&amp;$C28&amp;$D$15,Data!$A$4:$AM$1118,MATCH(G$17,Data!$A$1:$AM$1,0),0),0)</f>
        <v>147253</v>
      </c>
      <c r="H28" s="82">
        <f>IFERROR(VLOOKUP($B18&amp;$C28&amp;$D$15,Data!$A$4:$AM$1118,MATCH(H$17,Data!$A$1:$AM$1,0),0),0)</f>
        <v>8779</v>
      </c>
      <c r="I28" s="64">
        <f t="shared" si="1"/>
        <v>5.9618479759325785E-2</v>
      </c>
    </row>
    <row r="29" spans="2:9" x14ac:dyDescent="0.2">
      <c r="B29" s="39"/>
      <c r="C29" s="38" t="s">
        <v>67</v>
      </c>
      <c r="D29" s="87">
        <f>IFERROR(VLOOKUP($B18&amp;$C29&amp;$D$15,Data!$A$4:$AM$1118,MATCH(D$17,Data!$A$1:$AM$1,0),0),0)</f>
        <v>32035</v>
      </c>
      <c r="E29" s="82">
        <f>IFERROR(VLOOKUP($B18&amp;$C29&amp;$D$15,Data!$A$4:$AM$1118,MATCH(E$17,Data!$A$1:$AM$1,0),0),0)</f>
        <v>4103</v>
      </c>
      <c r="F29" s="153">
        <f t="shared" si="0"/>
        <v>0.12807866396129233</v>
      </c>
      <c r="G29" s="91">
        <f>IFERROR(VLOOKUP($B18&amp;$C29&amp;$D$15,Data!$A$4:$AM$1118,MATCH(G$17,Data!$A$1:$AM$1,0),0),0)</f>
        <v>159866</v>
      </c>
      <c r="H29" s="82">
        <f>IFERROR(VLOOKUP($B18&amp;$C29&amp;$D$15,Data!$A$4:$AM$1118,MATCH(H$17,Data!$A$1:$AM$1,0),0),0)</f>
        <v>9071</v>
      </c>
      <c r="I29" s="64">
        <f t="shared" si="1"/>
        <v>5.6741270814306979E-2</v>
      </c>
    </row>
    <row r="30" spans="2:9" s="15" customFormat="1" x14ac:dyDescent="0.2">
      <c r="B30" s="40"/>
      <c r="C30" s="41" t="s">
        <v>17</v>
      </c>
      <c r="D30" s="86">
        <f>IFERROR(SUM(D18:D29), "-")</f>
        <v>333995</v>
      </c>
      <c r="E30" s="85">
        <f>IFERROR(SUM(E18:E29), "-")</f>
        <v>44185</v>
      </c>
      <c r="F30" s="154">
        <f t="shared" si="0"/>
        <v>0.13229239958682015</v>
      </c>
      <c r="G30" s="92">
        <f>IFERROR(SUM(G18:G29), "-")</f>
        <v>1769943</v>
      </c>
      <c r="H30" s="85">
        <f>IFERROR(SUM(H18:H29), "-")</f>
        <v>95357</v>
      </c>
      <c r="I30" s="65">
        <f t="shared" si="1"/>
        <v>5.3875746281094927E-2</v>
      </c>
    </row>
    <row r="31" spans="2:9" x14ac:dyDescent="0.2">
      <c r="B31" s="37" t="s">
        <v>68</v>
      </c>
      <c r="C31" s="38" t="s">
        <v>56</v>
      </c>
      <c r="D31" s="89">
        <f>IFERROR(VLOOKUP($B31&amp;$C31&amp;$D$15,Data!$A$4:$AM$1118,MATCH(D$17,Data!$A$1:$AM$1,0),0),0)</f>
        <v>28879</v>
      </c>
      <c r="E31" s="88">
        <f>IFERROR(VLOOKUP($B31&amp;$C31&amp;$D$15,Data!$A$4:$AM$1118,MATCH(E$17,Data!$A$1:$AM$1,0),0),0)</f>
        <v>3916</v>
      </c>
      <c r="F31" s="152">
        <f>IFERROR(E31/D31, "-")</f>
        <v>0.13560026316700716</v>
      </c>
      <c r="G31" s="90">
        <f>IFERROR(VLOOKUP($B31&amp;$C31&amp;$D$15,Data!$A$4:$AM$1118,MATCH(G$17,Data!$A$1:$AM$1,0),0),0)</f>
        <v>147662</v>
      </c>
      <c r="H31" s="88">
        <f>IFERROR(VLOOKUP($B31&amp;$C31&amp;$D$15,Data!$A$4:$AM$1118,MATCH(H$17,Data!$A$1:$AM$1,0),0),0)</f>
        <v>8906</v>
      </c>
      <c r="I31" s="63">
        <f>IFERROR(H31/G31, "-")</f>
        <v>6.0313418482751145E-2</v>
      </c>
    </row>
    <row r="32" spans="2:9" x14ac:dyDescent="0.2">
      <c r="B32" s="42"/>
      <c r="C32" s="38" t="s">
        <v>57</v>
      </c>
      <c r="D32" s="87">
        <f>IFERROR(VLOOKUP($B31&amp;$C32&amp;$D$15,Data!$A$4:$AM$1118,MATCH(D$17,Data!$A$1:$AM$1,0),0),0)</f>
        <v>30714</v>
      </c>
      <c r="E32" s="82">
        <f>IFERROR(VLOOKUP($B31&amp;$C32&amp;$D$15,Data!$A$4:$AM$1118,MATCH(E$17,Data!$A$1:$AM$1,0),0),0)</f>
        <v>4281</v>
      </c>
      <c r="F32" s="153">
        <f t="shared" ref="F32:F43" si="2">IFERROR(E32/D32, "-")</f>
        <v>0.13938269193201797</v>
      </c>
      <c r="G32" s="91">
        <f>IFERROR(VLOOKUP($B31&amp;$C32&amp;$D$15,Data!$A$4:$AM$1118,MATCH(G$17,Data!$A$1:$AM$1,0),0),0)</f>
        <v>159110</v>
      </c>
      <c r="H32" s="82">
        <f>IFERROR(VLOOKUP($B31&amp;$C32&amp;$D$15,Data!$A$4:$AM$1118,MATCH(H$17,Data!$A$1:$AM$1,0),0),0)</f>
        <v>9644</v>
      </c>
      <c r="I32" s="64">
        <f t="shared" ref="I32:I43" si="3">IFERROR(H32/G32, "-")</f>
        <v>6.0612155112815036E-2</v>
      </c>
    </row>
    <row r="33" spans="2:9" x14ac:dyDescent="0.2">
      <c r="B33" s="42"/>
      <c r="C33" s="38" t="s">
        <v>58</v>
      </c>
      <c r="D33" s="87">
        <f>IFERROR(VLOOKUP($B31&amp;$C33&amp;$D$15,Data!$A$4:$AM$1118,MATCH(D$17,Data!$A$1:$AM$1,0),0),0)</f>
        <v>31006</v>
      </c>
      <c r="E33" s="82">
        <f>IFERROR(VLOOKUP($B31&amp;$C33&amp;$D$15,Data!$A$4:$AM$1118,MATCH(E$17,Data!$A$1:$AM$1,0),0),0)</f>
        <v>4296</v>
      </c>
      <c r="F33" s="153">
        <f t="shared" si="2"/>
        <v>0.13855382829129845</v>
      </c>
      <c r="G33" s="91">
        <f>IFERROR(VLOOKUP($B31&amp;$C33&amp;$D$15,Data!$A$4:$AM$1118,MATCH(G$17,Data!$A$1:$AM$1,0),0),0)</f>
        <v>154001</v>
      </c>
      <c r="H33" s="82">
        <f>IFERROR(VLOOKUP($B31&amp;$C33&amp;$D$15,Data!$A$4:$AM$1118,MATCH(H$17,Data!$A$1:$AM$1,0),0),0)</f>
        <v>9509</v>
      </c>
      <c r="I33" s="64">
        <f t="shared" si="3"/>
        <v>6.1746352296413662E-2</v>
      </c>
    </row>
    <row r="34" spans="2:9" x14ac:dyDescent="0.2">
      <c r="B34" s="42"/>
      <c r="C34" s="38" t="s">
        <v>59</v>
      </c>
      <c r="D34" s="87">
        <f>IFERROR(VLOOKUP($B31&amp;$C34&amp;$D$15,Data!$A$4:$AM$1118,MATCH(D$17,Data!$A$1:$AM$1,0),0),0)</f>
        <v>31845</v>
      </c>
      <c r="E34" s="82">
        <f>IFERROR(VLOOKUP($B31&amp;$C34&amp;$D$15,Data!$A$4:$AM$1118,MATCH(E$17,Data!$A$1:$AM$1,0),0),0)</f>
        <v>4320</v>
      </c>
      <c r="F34" s="153">
        <f t="shared" si="2"/>
        <v>0.13565708902496468</v>
      </c>
      <c r="G34" s="91">
        <f>IFERROR(VLOOKUP($B31&amp;$C34&amp;$D$15,Data!$A$4:$AM$1118,MATCH(G$17,Data!$A$1:$AM$1,0),0),0)</f>
        <v>163998</v>
      </c>
      <c r="H34" s="82">
        <f>IFERROR(VLOOKUP($B31&amp;$C34&amp;$D$15,Data!$A$4:$AM$1118,MATCH(H$17,Data!$A$1:$AM$1,0),0),0)</f>
        <v>9536</v>
      </c>
      <c r="I34" s="64">
        <f t="shared" si="3"/>
        <v>5.8147050573787488E-2</v>
      </c>
    </row>
    <row r="35" spans="2:9" x14ac:dyDescent="0.2">
      <c r="B35" s="42"/>
      <c r="C35" s="38" t="s">
        <v>60</v>
      </c>
      <c r="D35" s="87">
        <f>IFERROR(VLOOKUP($B31&amp;$C35&amp;$D$15,Data!$A$4:$AM$1118,MATCH(D$17,Data!$A$1:$AM$1,0),0),0)</f>
        <v>31586</v>
      </c>
      <c r="E35" s="82">
        <f>IFERROR(VLOOKUP($B31&amp;$C35&amp;$D$15,Data!$A$4:$AM$1118,MATCH(E$17,Data!$A$1:$AM$1,0),0),0)</f>
        <v>4062</v>
      </c>
      <c r="F35" s="153">
        <f t="shared" si="2"/>
        <v>0.12860127904767935</v>
      </c>
      <c r="G35" s="91">
        <f>IFERROR(VLOOKUP($B31&amp;$C35&amp;$D$15,Data!$A$4:$AM$1118,MATCH(G$17,Data!$A$1:$AM$1,0),0),0)</f>
        <v>160285</v>
      </c>
      <c r="H35" s="82">
        <f>IFERROR(VLOOKUP($B31&amp;$C35&amp;$D$15,Data!$A$4:$AM$1118,MATCH(H$17,Data!$A$1:$AM$1,0),0),0)</f>
        <v>9821</v>
      </c>
      <c r="I35" s="64">
        <f t="shared" si="3"/>
        <v>6.1272109055744456E-2</v>
      </c>
    </row>
    <row r="36" spans="2:9" x14ac:dyDescent="0.2">
      <c r="B36" s="42"/>
      <c r="C36" s="38" t="s">
        <v>61</v>
      </c>
      <c r="D36" s="87">
        <f>IFERROR(VLOOKUP($B31&amp;$C36&amp;$D$15,Data!$A$4:$AM$1118,MATCH(D$17,Data!$A$1:$AM$1,0),0),0)</f>
        <v>31228</v>
      </c>
      <c r="E36" s="82">
        <f>IFERROR(VLOOKUP($B31&amp;$C36&amp;$D$15,Data!$A$4:$AM$1118,MATCH(E$17,Data!$A$1:$AM$1,0),0),0)</f>
        <v>4003</v>
      </c>
      <c r="F36" s="153">
        <f t="shared" si="2"/>
        <v>0.12818624311515306</v>
      </c>
      <c r="G36" s="91">
        <f>IFERROR(VLOOKUP($B31&amp;$C36&amp;$D$15,Data!$A$4:$AM$1118,MATCH(G$17,Data!$A$1:$AM$1,0),0),0)</f>
        <v>155675</v>
      </c>
      <c r="H36" s="82">
        <f>IFERROR(VLOOKUP($B31&amp;$C36&amp;$D$15,Data!$A$4:$AM$1118,MATCH(H$17,Data!$A$1:$AM$1,0),0),0)</f>
        <v>9661</v>
      </c>
      <c r="I36" s="64">
        <f t="shared" si="3"/>
        <v>6.2058776296772124E-2</v>
      </c>
    </row>
    <row r="37" spans="2:9" x14ac:dyDescent="0.2">
      <c r="B37" s="42"/>
      <c r="C37" s="38" t="s">
        <v>62</v>
      </c>
      <c r="D37" s="87">
        <f>IFERROR(VLOOKUP($B31&amp;$C37&amp;$D$15,Data!$A$4:$AM$1118,MATCH(D$17,Data!$A$1:$AM$1,0),0),0)</f>
        <v>33215</v>
      </c>
      <c r="E37" s="82">
        <f>IFERROR(VLOOKUP($B31&amp;$C37&amp;$D$15,Data!$A$4:$AM$1118,MATCH(E$17,Data!$A$1:$AM$1,0),0),0)</f>
        <v>4275</v>
      </c>
      <c r="F37" s="153">
        <f t="shared" si="2"/>
        <v>0.12870690952882732</v>
      </c>
      <c r="G37" s="91">
        <f>IFERROR(VLOOKUP($B31&amp;$C37&amp;$D$15,Data!$A$4:$AM$1118,MATCH(G$17,Data!$A$1:$AM$1,0),0),0)</f>
        <v>159824</v>
      </c>
      <c r="H37" s="82">
        <f>IFERROR(VLOOKUP($B31&amp;$C37&amp;$D$15,Data!$A$4:$AM$1118,MATCH(H$17,Data!$A$1:$AM$1,0),0),0)</f>
        <v>9782</v>
      </c>
      <c r="I37" s="64">
        <f t="shared" si="3"/>
        <v>6.120482530783862E-2</v>
      </c>
    </row>
    <row r="38" spans="2:9" x14ac:dyDescent="0.2">
      <c r="B38" s="42"/>
      <c r="C38" s="38" t="s">
        <v>63</v>
      </c>
      <c r="D38" s="87">
        <f>IFERROR(VLOOKUP($B31&amp;$C38&amp;$D$15,Data!$A$4:$AM$1118,MATCH(D$17,Data!$A$1:$AM$1,0),0),0)</f>
        <v>32448</v>
      </c>
      <c r="E38" s="82">
        <f>IFERROR(VLOOKUP($B31&amp;$C38&amp;$D$15,Data!$A$4:$AM$1118,MATCH(E$17,Data!$A$1:$AM$1,0),0),0)</f>
        <v>3915</v>
      </c>
      <c r="F38" s="153">
        <f t="shared" si="2"/>
        <v>0.12065458579881656</v>
      </c>
      <c r="G38" s="91">
        <f>IFERROR(VLOOKUP($B31&amp;$C38&amp;$D$15,Data!$A$4:$AM$1118,MATCH(G$17,Data!$A$1:$AM$1,0),0),0)</f>
        <v>157641</v>
      </c>
      <c r="H38" s="82">
        <f>IFERROR(VLOOKUP($B31&amp;$C38&amp;$D$15,Data!$A$4:$AM$1118,MATCH(H$17,Data!$A$1:$AM$1,0),0),0)</f>
        <v>9541</v>
      </c>
      <c r="I38" s="64">
        <f t="shared" si="3"/>
        <v>6.0523594750096742E-2</v>
      </c>
    </row>
    <row r="39" spans="2:9" x14ac:dyDescent="0.2">
      <c r="B39" s="42"/>
      <c r="C39" s="38" t="s">
        <v>64</v>
      </c>
      <c r="D39" s="87">
        <f>IFERROR(VLOOKUP($B31&amp;$C39&amp;$D$15,Data!$A$4:$AM$1118,MATCH(D$17,Data!$A$1:$AM$1,0),0),0)</f>
        <v>40114</v>
      </c>
      <c r="E39" s="82">
        <f>IFERROR(VLOOKUP($B31&amp;$C39&amp;$D$15,Data!$A$4:$AM$1118,MATCH(E$17,Data!$A$1:$AM$1,0),0),0)</f>
        <v>5136</v>
      </c>
      <c r="F39" s="153">
        <f t="shared" si="2"/>
        <v>0.12803509996509946</v>
      </c>
      <c r="G39" s="91">
        <f>IFERROR(VLOOKUP($B31&amp;$C39&amp;$D$15,Data!$A$4:$AM$1118,MATCH(G$17,Data!$A$1:$AM$1,0),0),0)</f>
        <v>180994</v>
      </c>
      <c r="H39" s="82">
        <f>IFERROR(VLOOKUP($B31&amp;$C39&amp;$D$15,Data!$A$4:$AM$1118,MATCH(H$17,Data!$A$1:$AM$1,0),0),0)</f>
        <v>11689</v>
      </c>
      <c r="I39" s="64">
        <f t="shared" si="3"/>
        <v>6.4582251345348465E-2</v>
      </c>
    </row>
    <row r="40" spans="2:9" x14ac:dyDescent="0.2">
      <c r="B40" s="42"/>
      <c r="C40" s="38" t="s">
        <v>65</v>
      </c>
      <c r="D40" s="87">
        <f>IFERROR(VLOOKUP($B31&amp;$C40&amp;$D$15,Data!$A$4:$AM$1118,MATCH(D$17,Data!$A$1:$AM$1,0),0),0)</f>
        <v>36796</v>
      </c>
      <c r="E40" s="82">
        <f>IFERROR(VLOOKUP($B31&amp;$C40&amp;$D$15,Data!$A$4:$AM$1118,MATCH(E$17,Data!$A$1:$AM$1,0),0),0)</f>
        <v>4889</v>
      </c>
      <c r="F40" s="153">
        <f t="shared" si="2"/>
        <v>0.13286770301119688</v>
      </c>
      <c r="G40" s="91">
        <f>IFERROR(VLOOKUP($B31&amp;$C40&amp;$D$15,Data!$A$4:$AM$1118,MATCH(G$17,Data!$A$1:$AM$1,0),0),0)</f>
        <v>163775</v>
      </c>
      <c r="H40" s="82">
        <f>IFERROR(VLOOKUP($B31&amp;$C40&amp;$D$15,Data!$A$4:$AM$1118,MATCH(H$17,Data!$A$1:$AM$1,0),0),0)</f>
        <v>10481</v>
      </c>
      <c r="I40" s="64">
        <f t="shared" si="3"/>
        <v>6.3996336437185164E-2</v>
      </c>
    </row>
    <row r="41" spans="2:9" x14ac:dyDescent="0.2">
      <c r="B41" s="42"/>
      <c r="C41" s="38" t="s">
        <v>66</v>
      </c>
      <c r="D41" s="87">
        <f>IFERROR(VLOOKUP($B31&amp;$C41&amp;$D$15,Data!$A$4:$AM$1118,MATCH(D$17,Data!$A$1:$AM$1,0),0),0)</f>
        <v>32951</v>
      </c>
      <c r="E41" s="82">
        <f>IFERROR(VLOOKUP($B31&amp;$C41&amp;$D$15,Data!$A$4:$AM$1118,MATCH(E$17,Data!$A$1:$AM$1,0),0),0)</f>
        <v>3983</v>
      </c>
      <c r="F41" s="153">
        <f t="shared" si="2"/>
        <v>0.12087645291493429</v>
      </c>
      <c r="G41" s="91">
        <f>IFERROR(VLOOKUP($B31&amp;$C41&amp;$D$15,Data!$A$4:$AM$1118,MATCH(G$17,Data!$A$1:$AM$1,0),0),0)</f>
        <v>147380</v>
      </c>
      <c r="H41" s="82">
        <f>IFERROR(VLOOKUP($B31&amp;$C41&amp;$D$15,Data!$A$4:$AM$1118,MATCH(H$17,Data!$A$1:$AM$1,0),0),0)</f>
        <v>9271</v>
      </c>
      <c r="I41" s="64">
        <f t="shared" si="3"/>
        <v>6.2905414574569135E-2</v>
      </c>
    </row>
    <row r="42" spans="2:9" x14ac:dyDescent="0.2">
      <c r="B42" s="42"/>
      <c r="C42" s="38" t="s">
        <v>67</v>
      </c>
      <c r="D42" s="87">
        <f>IFERROR(VLOOKUP($B31&amp;$C42&amp;$D$15,Data!$A$4:$AM$1118,MATCH(D$17,Data!$A$1:$AM$1,0),0),0)</f>
        <v>38109</v>
      </c>
      <c r="E42" s="82">
        <f>IFERROR(VLOOKUP($B31&amp;$C42&amp;$D$15,Data!$A$4:$AM$1118,MATCH(E$17,Data!$A$1:$AM$1,0),0),0)</f>
        <v>4879</v>
      </c>
      <c r="F42" s="153">
        <f t="shared" si="2"/>
        <v>0.12802750006560129</v>
      </c>
      <c r="G42" s="91">
        <f>IFERROR(VLOOKUP($B31&amp;$C42&amp;$D$15,Data!$A$4:$AM$1118,MATCH(G$17,Data!$A$1:$AM$1,0),0),0)</f>
        <v>172389</v>
      </c>
      <c r="H42" s="82">
        <f>IFERROR(VLOOKUP($B31&amp;$C42&amp;$D$15,Data!$A$4:$AM$1118,MATCH(H$17,Data!$A$1:$AM$1,0),0),0)</f>
        <v>11098</v>
      </c>
      <c r="I42" s="64">
        <f t="shared" si="3"/>
        <v>6.4377657507149522E-2</v>
      </c>
    </row>
    <row r="43" spans="2:9" s="15" customFormat="1" x14ac:dyDescent="0.2">
      <c r="B43" s="40"/>
      <c r="C43" s="41" t="s">
        <v>157</v>
      </c>
      <c r="D43" s="86">
        <f>IFERROR(SUM(D31:D42), "-")</f>
        <v>398891</v>
      </c>
      <c r="E43" s="85">
        <f>IFERROR(SUM(E31:E42), "-")</f>
        <v>51955</v>
      </c>
      <c r="F43" s="154">
        <f t="shared" si="2"/>
        <v>0.13024861428309989</v>
      </c>
      <c r="G43" s="92">
        <f>IFERROR(SUM(G31:G42), "-")</f>
        <v>1922734</v>
      </c>
      <c r="H43" s="85">
        <f>IFERROR(SUM(H31:H42), "-")</f>
        <v>118939</v>
      </c>
      <c r="I43" s="65">
        <f t="shared" si="3"/>
        <v>6.1859310752293346E-2</v>
      </c>
    </row>
    <row r="44" spans="2:9" x14ac:dyDescent="0.2">
      <c r="B44" s="37" t="s">
        <v>69</v>
      </c>
      <c r="C44" s="38" t="s">
        <v>56</v>
      </c>
      <c r="D44" s="89">
        <f>IFERROR(VLOOKUP($B44&amp;$C44&amp;$D$15,Data!$A$4:$AM$1118,MATCH(D$17,Data!$A$1:$AM$1,0),0),0)</f>
        <v>32788</v>
      </c>
      <c r="E44" s="88">
        <f>IFERROR(VLOOKUP($B44&amp;$C44&amp;$D$15,Data!$A$4:$AM$1118,MATCH(E$17,Data!$A$1:$AM$1,0),0),0)</f>
        <v>3835</v>
      </c>
      <c r="F44" s="152">
        <f>IFERROR(E44/D44, "-")</f>
        <v>0.11696352324020984</v>
      </c>
      <c r="G44" s="90">
        <f>IFERROR(VLOOKUP($B44&amp;$C44&amp;$D$15,Data!$A$4:$AM$1118,MATCH(G$17,Data!$A$1:$AM$1,0),0),0)</f>
        <v>153849</v>
      </c>
      <c r="H44" s="88">
        <f>IFERROR(VLOOKUP($B44&amp;$C44&amp;$D$15,Data!$A$4:$AM$1118,MATCH(H$17,Data!$A$1:$AM$1,0),0),0)</f>
        <v>9635</v>
      </c>
      <c r="I44" s="63">
        <f>IFERROR(H44/G44, "-")</f>
        <v>6.2626341412683861E-2</v>
      </c>
    </row>
    <row r="45" spans="2:9" x14ac:dyDescent="0.2">
      <c r="B45" s="42"/>
      <c r="C45" s="38" t="s">
        <v>57</v>
      </c>
      <c r="D45" s="87">
        <f>IFERROR(VLOOKUP($B44&amp;$C45&amp;$D$15,Data!$A$4:$AM$1118,MATCH(D$17,Data!$A$1:$AM$1,0),0),0)</f>
        <v>30935</v>
      </c>
      <c r="E45" s="82">
        <f>IFERROR(VLOOKUP($B44&amp;$C45&amp;$D$15,Data!$A$4:$AM$1118,MATCH(E$17,Data!$A$1:$AM$1,0),0),0)</f>
        <v>3376</v>
      </c>
      <c r="F45" s="153">
        <f t="shared" ref="F45:F56" si="4">IFERROR(E45/D45, "-")</f>
        <v>0.10913205107483433</v>
      </c>
      <c r="G45" s="91">
        <f>IFERROR(VLOOKUP($B44&amp;$C45&amp;$D$15,Data!$A$4:$AM$1118,MATCH(G$17,Data!$A$1:$AM$1,0),0),0)</f>
        <v>156448</v>
      </c>
      <c r="H45" s="82">
        <f>IFERROR(VLOOKUP($B44&amp;$C45&amp;$D$15,Data!$A$4:$AM$1118,MATCH(H$17,Data!$A$1:$AM$1,0),0),0)</f>
        <v>9024</v>
      </c>
      <c r="I45" s="64">
        <f t="shared" ref="I45:I56" si="5">IFERROR(H45/G45, "-")</f>
        <v>5.768050726119861E-2</v>
      </c>
    </row>
    <row r="46" spans="2:9" x14ac:dyDescent="0.2">
      <c r="B46" s="42"/>
      <c r="C46" s="38" t="s">
        <v>58</v>
      </c>
      <c r="D46" s="87">
        <f>IFERROR(VLOOKUP($B44&amp;$C46&amp;$D$15,Data!$A$4:$AM$1118,MATCH(D$17,Data!$A$1:$AM$1,0),0),0)</f>
        <v>28473</v>
      </c>
      <c r="E46" s="82">
        <f>IFERROR(VLOOKUP($B44&amp;$C46&amp;$D$15,Data!$A$4:$AM$1118,MATCH(E$17,Data!$A$1:$AM$1,0),0),0)</f>
        <v>2730</v>
      </c>
      <c r="F46" s="153">
        <f t="shared" si="4"/>
        <v>9.5880307659888309E-2</v>
      </c>
      <c r="G46" s="91">
        <f>IFERROR(VLOOKUP($B44&amp;$C46&amp;$D$15,Data!$A$4:$AM$1118,MATCH(G$17,Data!$A$1:$AM$1,0),0),0)</f>
        <v>154601</v>
      </c>
      <c r="H46" s="82">
        <f>IFERROR(VLOOKUP($B44&amp;$C46&amp;$D$15,Data!$A$4:$AM$1118,MATCH(H$17,Data!$A$1:$AM$1,0),0),0)</f>
        <v>8497</v>
      </c>
      <c r="I46" s="64">
        <f t="shared" si="5"/>
        <v>5.4960834664717566E-2</v>
      </c>
    </row>
    <row r="47" spans="2:9" x14ac:dyDescent="0.2">
      <c r="B47" s="42"/>
      <c r="C47" s="38" t="s">
        <v>59</v>
      </c>
      <c r="D47" s="87">
        <f>IFERROR(VLOOKUP($B44&amp;$C47&amp;$D$15,Data!$A$4:$AM$1118,MATCH(D$17,Data!$A$1:$AM$1,0),0),0)</f>
        <v>34187</v>
      </c>
      <c r="E47" s="82">
        <f>IFERROR(VLOOKUP($B44&amp;$C47&amp;$D$15,Data!$A$4:$AM$1118,MATCH(E$17,Data!$A$1:$AM$1,0),0),0)</f>
        <v>3158</v>
      </c>
      <c r="F47" s="153">
        <f t="shared" si="4"/>
        <v>9.2374294322403253E-2</v>
      </c>
      <c r="G47" s="91">
        <f>IFERROR(VLOOKUP($B44&amp;$C47&amp;$D$15,Data!$A$4:$AM$1118,MATCH(G$17,Data!$A$1:$AM$1,0),0),0)</f>
        <v>170352</v>
      </c>
      <c r="H47" s="82">
        <f>IFERROR(VLOOKUP($B44&amp;$C47&amp;$D$15,Data!$A$4:$AM$1118,MATCH(H$17,Data!$A$1:$AM$1,0),0),0)</f>
        <v>9211</v>
      </c>
      <c r="I47" s="64">
        <f t="shared" si="5"/>
        <v>5.4070395416549261E-2</v>
      </c>
    </row>
    <row r="48" spans="2:9" x14ac:dyDescent="0.2">
      <c r="B48" s="42"/>
      <c r="C48" s="38" t="s">
        <v>60</v>
      </c>
      <c r="D48" s="87">
        <f>IFERROR(VLOOKUP($B44&amp;$C48&amp;$D$15,Data!$A$4:$AM$1118,MATCH(D$17,Data!$A$1:$AM$1,0),0),0)</f>
        <v>31103</v>
      </c>
      <c r="E48" s="82">
        <f>IFERROR(VLOOKUP($B44&amp;$C48&amp;$D$15,Data!$A$4:$AM$1118,MATCH(E$17,Data!$A$1:$AM$1,0),0),0)</f>
        <v>2949</v>
      </c>
      <c r="F48" s="153">
        <f t="shared" si="4"/>
        <v>9.4814005079895833E-2</v>
      </c>
      <c r="G48" s="91">
        <f>IFERROR(VLOOKUP($B44&amp;$C48&amp;$D$15,Data!$A$4:$AM$1118,MATCH(G$17,Data!$A$1:$AM$1,0),0),0)</f>
        <v>162544</v>
      </c>
      <c r="H48" s="82">
        <f>IFERROR(VLOOKUP($B44&amp;$C48&amp;$D$15,Data!$A$4:$AM$1118,MATCH(H$17,Data!$A$1:$AM$1,0),0),0)</f>
        <v>8935</v>
      </c>
      <c r="I48" s="64">
        <f t="shared" si="5"/>
        <v>5.496973127276307E-2</v>
      </c>
    </row>
    <row r="49" spans="2:9" x14ac:dyDescent="0.2">
      <c r="B49" s="42"/>
      <c r="C49" s="38" t="s">
        <v>61</v>
      </c>
      <c r="D49" s="87">
        <f>IFERROR(VLOOKUP($B44&amp;$C49&amp;$D$15,Data!$A$4:$AM$1118,MATCH(D$17,Data!$A$1:$AM$1,0),0),0)</f>
        <v>29163</v>
      </c>
      <c r="E49" s="82">
        <f>IFERROR(VLOOKUP($B44&amp;$C49&amp;$D$15,Data!$A$4:$AM$1118,MATCH(E$17,Data!$A$1:$AM$1,0),0),0)</f>
        <v>2902</v>
      </c>
      <c r="F49" s="153">
        <f t="shared" si="4"/>
        <v>9.9509652642046434E-2</v>
      </c>
      <c r="G49" s="91">
        <f>IFERROR(VLOOKUP($B44&amp;$C49&amp;$D$15,Data!$A$4:$AM$1118,MATCH(G$17,Data!$A$1:$AM$1,0),0),0)</f>
        <v>152999</v>
      </c>
      <c r="H49" s="82">
        <f>IFERROR(VLOOKUP($B44&amp;$C49&amp;$D$15,Data!$A$4:$AM$1118,MATCH(H$17,Data!$A$1:$AM$1,0),0),0)</f>
        <v>8369</v>
      </c>
      <c r="I49" s="64">
        <f t="shared" si="5"/>
        <v>5.4699703919633462E-2</v>
      </c>
    </row>
    <row r="50" spans="2:9" x14ac:dyDescent="0.2">
      <c r="B50" s="42"/>
      <c r="C50" s="38" t="s">
        <v>62</v>
      </c>
      <c r="D50" s="87">
        <f>IFERROR(VLOOKUP($B44&amp;$C50&amp;$D$15,Data!$A$4:$AM$1118,MATCH(D$17,Data!$A$1:$AM$1,0),0),0)</f>
        <v>29327</v>
      </c>
      <c r="E50" s="82">
        <f>IFERROR(VLOOKUP($B44&amp;$C50&amp;$D$15,Data!$A$4:$AM$1118,MATCH(E$17,Data!$A$1:$AM$1,0),0),0)</f>
        <v>2944</v>
      </c>
      <c r="F50" s="153">
        <f t="shared" si="4"/>
        <v>0.10038531046475943</v>
      </c>
      <c r="G50" s="91">
        <f>IFERROR(VLOOKUP($B44&amp;$C50&amp;$D$15,Data!$A$4:$AM$1118,MATCH(G$17,Data!$A$1:$AM$1,0),0),0)</f>
        <v>160931</v>
      </c>
      <c r="H50" s="82">
        <f>IFERROR(VLOOKUP($B44&amp;$C50&amp;$D$15,Data!$A$4:$AM$1118,MATCH(H$17,Data!$A$1:$AM$1,0),0),0)</f>
        <v>8583</v>
      </c>
      <c r="I50" s="64">
        <f t="shared" si="5"/>
        <v>5.3333416184576002E-2</v>
      </c>
    </row>
    <row r="51" spans="2:9" x14ac:dyDescent="0.2">
      <c r="B51" s="42"/>
      <c r="C51" s="38" t="s">
        <v>63</v>
      </c>
      <c r="D51" s="87">
        <f>IFERROR(VLOOKUP($B44&amp;$C51&amp;$D$15,Data!$A$4:$AM$1118,MATCH(D$17,Data!$A$1:$AM$1,0),0),0)</f>
        <v>28791</v>
      </c>
      <c r="E51" s="82">
        <f>IFERROR(VLOOKUP($B44&amp;$C51&amp;$D$15,Data!$A$4:$AM$1118,MATCH(E$17,Data!$A$1:$AM$1,0),0),0)</f>
        <v>2853</v>
      </c>
      <c r="F51" s="153">
        <f t="shared" si="4"/>
        <v>9.9093466708346359E-2</v>
      </c>
      <c r="G51" s="91">
        <f>IFERROR(VLOOKUP($B44&amp;$C51&amp;$D$15,Data!$A$4:$AM$1118,MATCH(G$17,Data!$A$1:$AM$1,0),0),0)</f>
        <v>158670</v>
      </c>
      <c r="H51" s="82">
        <f>IFERROR(VLOOKUP($B44&amp;$C51&amp;$D$15,Data!$A$4:$AM$1118,MATCH(H$17,Data!$A$1:$AM$1,0),0),0)</f>
        <v>8807</v>
      </c>
      <c r="I51" s="64">
        <f t="shared" si="5"/>
        <v>5.5505136446713302E-2</v>
      </c>
    </row>
    <row r="52" spans="2:9" x14ac:dyDescent="0.2">
      <c r="B52" s="42"/>
      <c r="C52" s="38" t="s">
        <v>64</v>
      </c>
      <c r="D52" s="87">
        <f>IFERROR(VLOOKUP($B44&amp;$C52&amp;$D$15,Data!$A$4:$AM$1118,MATCH(D$17,Data!$A$1:$AM$1,0),0),0)</f>
        <v>36692</v>
      </c>
      <c r="E52" s="82">
        <f>IFERROR(VLOOKUP($B44&amp;$C52&amp;$D$15,Data!$A$4:$AM$1118,MATCH(E$17,Data!$A$1:$AM$1,0),0),0)</f>
        <v>3159</v>
      </c>
      <c r="F52" s="153">
        <f t="shared" si="4"/>
        <v>8.609506159380792E-2</v>
      </c>
      <c r="G52" s="91">
        <f>IFERROR(VLOOKUP($B44&amp;$C52&amp;$D$15,Data!$A$4:$AM$1118,MATCH(G$17,Data!$A$1:$AM$1,0),0),0)</f>
        <v>172554</v>
      </c>
      <c r="H52" s="82">
        <f>IFERROR(VLOOKUP($B44&amp;$C52&amp;$D$15,Data!$A$4:$AM$1118,MATCH(H$17,Data!$A$1:$AM$1,0),0),0)</f>
        <v>9419</v>
      </c>
      <c r="I52" s="64">
        <f t="shared" si="5"/>
        <v>5.4585810818642277E-2</v>
      </c>
    </row>
    <row r="53" spans="2:9" x14ac:dyDescent="0.2">
      <c r="B53" s="42"/>
      <c r="C53" s="38" t="s">
        <v>65</v>
      </c>
      <c r="D53" s="87">
        <f>IFERROR(VLOOKUP($B44&amp;$C53&amp;$D$15,Data!$A$4:$AM$1118,MATCH(D$17,Data!$A$1:$AM$1,0),0),0)</f>
        <v>31677</v>
      </c>
      <c r="E53" s="82">
        <f>IFERROR(VLOOKUP($B44&amp;$C53&amp;$D$15,Data!$A$4:$AM$1118,MATCH(E$17,Data!$A$1:$AM$1,0),0),0)</f>
        <v>2860</v>
      </c>
      <c r="F53" s="153">
        <f t="shared" si="4"/>
        <v>9.0286327619408399E-2</v>
      </c>
      <c r="G53" s="91">
        <f>IFERROR(VLOOKUP($B44&amp;$C53&amp;$D$15,Data!$A$4:$AM$1118,MATCH(G$17,Data!$A$1:$AM$1,0),0),0)</f>
        <v>158626</v>
      </c>
      <c r="H53" s="82">
        <f>IFERROR(VLOOKUP($B44&amp;$C53&amp;$D$15,Data!$A$4:$AM$1118,MATCH(H$17,Data!$A$1:$AM$1,0),0),0)</f>
        <v>9003</v>
      </c>
      <c r="I53" s="64">
        <f t="shared" si="5"/>
        <v>5.6756143381286803E-2</v>
      </c>
    </row>
    <row r="54" spans="2:9" x14ac:dyDescent="0.2">
      <c r="B54" s="42"/>
      <c r="C54" s="38" t="s">
        <v>66</v>
      </c>
      <c r="D54" s="87">
        <f>IFERROR(VLOOKUP($B44&amp;$C54&amp;$D$15,Data!$A$4:$AM$1118,MATCH(D$17,Data!$A$1:$AM$1,0),0),0)</f>
        <v>31276</v>
      </c>
      <c r="E54" s="82">
        <f>IFERROR(VLOOKUP($B44&amp;$C54&amp;$D$15,Data!$A$4:$AM$1118,MATCH(E$17,Data!$A$1:$AM$1,0),0),0)</f>
        <v>2767</v>
      </c>
      <c r="F54" s="153">
        <f t="shared" si="4"/>
        <v>8.8470392633329065E-2</v>
      </c>
      <c r="G54" s="91">
        <f>IFERROR(VLOOKUP($B44&amp;$C54&amp;$D$15,Data!$A$4:$AM$1118,MATCH(G$17,Data!$A$1:$AM$1,0),0),0)</f>
        <v>147448</v>
      </c>
      <c r="H54" s="82">
        <f>IFERROR(VLOOKUP($B44&amp;$C54&amp;$D$15,Data!$A$4:$AM$1118,MATCH(H$17,Data!$A$1:$AM$1,0),0),0)</f>
        <v>8325</v>
      </c>
      <c r="I54" s="64">
        <f t="shared" si="5"/>
        <v>5.6460582713905923E-2</v>
      </c>
    </row>
    <row r="55" spans="2:9" x14ac:dyDescent="0.2">
      <c r="B55" s="42"/>
      <c r="C55" s="43" t="s">
        <v>67</v>
      </c>
      <c r="D55" s="87">
        <f>IFERROR(VLOOKUP($B44&amp;$C55&amp;$D$15,Data!$A$4:$AM$1118,MATCH(D$17,Data!$A$1:$AM$1,0),0),0)</f>
        <v>35170</v>
      </c>
      <c r="E55" s="82">
        <f>IFERROR(VLOOKUP($B44&amp;$C55&amp;$D$15,Data!$A$4:$AM$1118,MATCH(E$17,Data!$A$1:$AM$1,0),0),0)</f>
        <v>3020</v>
      </c>
      <c r="F55" s="153">
        <f t="shared" si="4"/>
        <v>8.5868638043787318E-2</v>
      </c>
      <c r="G55" s="91">
        <f>IFERROR(VLOOKUP($B44&amp;$C55&amp;$D$15,Data!$A$4:$AM$1118,MATCH(G$17,Data!$A$1:$AM$1,0),0),0)</f>
        <v>164963</v>
      </c>
      <c r="H55" s="82">
        <f>IFERROR(VLOOKUP($B44&amp;$C55&amp;$D$15,Data!$A$4:$AM$1118,MATCH(H$17,Data!$A$1:$AM$1,0),0),0)</f>
        <v>8984</v>
      </c>
      <c r="I55" s="64">
        <f t="shared" si="5"/>
        <v>5.4460697247261505E-2</v>
      </c>
    </row>
    <row r="56" spans="2:9" s="15" customFormat="1" x14ac:dyDescent="0.2">
      <c r="B56" s="44"/>
      <c r="C56" s="45" t="s">
        <v>158</v>
      </c>
      <c r="D56" s="86">
        <f>IFERROR(SUM(D44:D55), "-")</f>
        <v>379582</v>
      </c>
      <c r="E56" s="85">
        <f>IFERROR(SUM(E44:E55), "-")</f>
        <v>36553</v>
      </c>
      <c r="F56" s="154">
        <f t="shared" si="4"/>
        <v>9.6298033099567415E-2</v>
      </c>
      <c r="G56" s="92">
        <f>IFERROR(SUM(G44:G55), "-")</f>
        <v>1913985</v>
      </c>
      <c r="H56" s="85">
        <f>IFERROR(SUM(H44:H55), "-")</f>
        <v>106792</v>
      </c>
      <c r="I56" s="65">
        <f t="shared" si="5"/>
        <v>5.5795630582266838E-2</v>
      </c>
    </row>
    <row r="57" spans="2:9" x14ac:dyDescent="0.2">
      <c r="B57" s="37" t="s">
        <v>196</v>
      </c>
      <c r="C57" s="38" t="s">
        <v>56</v>
      </c>
      <c r="D57" s="89">
        <f>IFERROR(VLOOKUP($B57&amp;$C57&amp;$D$15,Data!$A$4:$AM$1118,MATCH(D$17,Data!$A$1:$AM$1,0),0),0)</f>
        <v>35900</v>
      </c>
      <c r="E57" s="88">
        <f>IFERROR(VLOOKUP($B57&amp;$C57&amp;$D$15,Data!$A$4:$AM$1118,MATCH(E$17,Data!$A$1:$AM$1,0),0),0)</f>
        <v>3091</v>
      </c>
      <c r="F57" s="152">
        <f>IFERROR(E57/D57, "-")</f>
        <v>8.6100278551532031E-2</v>
      </c>
      <c r="G57" s="90">
        <f>IFERROR(VLOOKUP($B57&amp;$C57&amp;$D$15,Data!$A$4:$AM$1118,MATCH(G$17,Data!$A$1:$AM$1,0),0),0)</f>
        <v>155329</v>
      </c>
      <c r="H57" s="88">
        <f>IFERROR(VLOOKUP($B57&amp;$C57&amp;$D$15,Data!$A$4:$AM$1118,MATCH(H$17,Data!$A$1:$AM$1,0),0),0)</f>
        <v>8007</v>
      </c>
      <c r="I57" s="63">
        <f>IFERROR(H57/G57, "-")</f>
        <v>5.1548648352851043E-2</v>
      </c>
    </row>
    <row r="58" spans="2:9" x14ac:dyDescent="0.2">
      <c r="B58" s="42"/>
      <c r="C58" s="38" t="s">
        <v>57</v>
      </c>
      <c r="D58" s="87">
        <f>IFERROR(VLOOKUP($B57&amp;$C58&amp;$D$15,Data!$A$4:$AM$1118,MATCH(D$17,Data!$A$1:$AM$1,0),0),0)</f>
        <v>37720</v>
      </c>
      <c r="E58" s="82">
        <f>IFERROR(VLOOKUP($B57&amp;$C58&amp;$D$15,Data!$A$4:$AM$1118,MATCH(E$17,Data!$A$1:$AM$1,0),0),0)</f>
        <v>3005</v>
      </c>
      <c r="F58" s="153">
        <f t="shared" ref="F58:F69" si="6">IFERROR(E58/D58, "-")</f>
        <v>7.9665959703075287E-2</v>
      </c>
      <c r="G58" s="91">
        <f>IFERROR(VLOOKUP($B57&amp;$C58&amp;$D$15,Data!$A$4:$AM$1118,MATCH(G$17,Data!$A$1:$AM$1,0),0),0)</f>
        <v>165829</v>
      </c>
      <c r="H58" s="82">
        <f>IFERROR(VLOOKUP($B57&amp;$C58&amp;$D$15,Data!$A$4:$AM$1118,MATCH(H$17,Data!$A$1:$AM$1,0),0),0)</f>
        <v>8621</v>
      </c>
      <c r="I58" s="64">
        <f t="shared" ref="I58:I69" si="7">IFERROR(H58/G58, "-")</f>
        <v>5.1987288110041066E-2</v>
      </c>
    </row>
    <row r="59" spans="2:9" x14ac:dyDescent="0.2">
      <c r="B59" s="42"/>
      <c r="C59" s="38" t="s">
        <v>58</v>
      </c>
      <c r="D59" s="87">
        <f>IFERROR(VLOOKUP($B57&amp;$C59&amp;$D$15,Data!$A$4:$AM$1118,MATCH(D$17,Data!$A$1:$AM$1,0),0),0)</f>
        <v>39289</v>
      </c>
      <c r="E59" s="82">
        <f>IFERROR(VLOOKUP($B57&amp;$C59&amp;$D$15,Data!$A$4:$AM$1118,MATCH(E$17,Data!$A$1:$AM$1,0),0),0)</f>
        <v>3153</v>
      </c>
      <c r="F59" s="153">
        <f t="shared" si="6"/>
        <v>8.0251469877064829E-2</v>
      </c>
      <c r="G59" s="91">
        <f>IFERROR(VLOOKUP($B57&amp;$C59&amp;$D$15,Data!$A$4:$AM$1118,MATCH(G$17,Data!$A$1:$AM$1,0),0),0)</f>
        <v>163630</v>
      </c>
      <c r="H59" s="82">
        <f>IFERROR(VLOOKUP($B57&amp;$C59&amp;$D$15,Data!$A$4:$AM$1118,MATCH(H$17,Data!$A$1:$AM$1,0),0),0)</f>
        <v>8529</v>
      </c>
      <c r="I59" s="64">
        <f t="shared" si="7"/>
        <v>5.2123693699199412E-2</v>
      </c>
    </row>
    <row r="60" spans="2:9" x14ac:dyDescent="0.2">
      <c r="B60" s="42"/>
      <c r="C60" s="38" t="s">
        <v>59</v>
      </c>
      <c r="D60" s="87">
        <f>IFERROR(VLOOKUP($B57&amp;$C60&amp;$D$15,Data!$A$4:$AM$1118,MATCH(D$17,Data!$A$1:$AM$1,0),0),0)</f>
        <v>42954</v>
      </c>
      <c r="E60" s="82">
        <f>IFERROR(VLOOKUP($B57&amp;$C60&amp;$D$15,Data!$A$4:$AM$1118,MATCH(E$17,Data!$A$1:$AM$1,0),0),0)</f>
        <v>3655</v>
      </c>
      <c r="F60" s="153">
        <f t="shared" si="6"/>
        <v>8.5091027610932624E-2</v>
      </c>
      <c r="G60" s="91">
        <f>IFERROR(VLOOKUP($B57&amp;$C60&amp;$D$15,Data!$A$4:$AM$1118,MATCH(G$17,Data!$A$1:$AM$1,0),0),0)</f>
        <v>170945</v>
      </c>
      <c r="H60" s="82">
        <f>IFERROR(VLOOKUP($B57&amp;$C60&amp;$D$15,Data!$A$4:$AM$1118,MATCH(H$17,Data!$A$1:$AM$1,0),0),0)</f>
        <v>9128</v>
      </c>
      <c r="I60" s="64">
        <f t="shared" si="7"/>
        <v>5.3397291526514373E-2</v>
      </c>
    </row>
    <row r="61" spans="2:9" x14ac:dyDescent="0.2">
      <c r="B61" s="42"/>
      <c r="C61" s="38" t="s">
        <v>60</v>
      </c>
      <c r="D61" s="87">
        <f>IFERROR(VLOOKUP($B57&amp;$C61&amp;$D$15,Data!$A$4:$AM$1118,MATCH(D$17,Data!$A$1:$AM$1,0),0),0)</f>
        <v>40252</v>
      </c>
      <c r="E61" s="82">
        <f>IFERROR(VLOOKUP($B57&amp;$C61&amp;$D$15,Data!$A$4:$AM$1118,MATCH(E$17,Data!$A$1:$AM$1,0),0),0)</f>
        <v>2996</v>
      </c>
      <c r="F61" s="153">
        <f t="shared" si="6"/>
        <v>7.4431084169730696E-2</v>
      </c>
      <c r="G61" s="91">
        <f>IFERROR(VLOOKUP($B57&amp;$C61&amp;$D$15,Data!$A$4:$AM$1118,MATCH(G$17,Data!$A$1:$AM$1,0),0),0)</f>
        <v>162038</v>
      </c>
      <c r="H61" s="82">
        <f>IFERROR(VLOOKUP($B57&amp;$C61&amp;$D$15,Data!$A$4:$AM$1118,MATCH(H$17,Data!$A$1:$AM$1,0),0),0)</f>
        <v>8743</v>
      </c>
      <c r="I61" s="64">
        <f t="shared" si="7"/>
        <v>5.3956479344351327E-2</v>
      </c>
    </row>
    <row r="62" spans="2:9" x14ac:dyDescent="0.2">
      <c r="B62" s="42"/>
      <c r="C62" s="38" t="s">
        <v>61</v>
      </c>
      <c r="D62" s="87">
        <f>IFERROR(VLOOKUP($B57&amp;$C62&amp;$D$15,Data!$A$4:$AM$1118,MATCH(D$17,Data!$A$1:$AM$1,0),0),0)</f>
        <v>40684</v>
      </c>
      <c r="E62" s="82">
        <f>IFERROR(VLOOKUP($B57&amp;$C62&amp;$D$15,Data!$A$4:$AM$1118,MATCH(E$17,Data!$A$1:$AM$1,0),0),0)</f>
        <v>2850</v>
      </c>
      <c r="F62" s="153">
        <f t="shared" si="6"/>
        <v>7.0052108937174326E-2</v>
      </c>
      <c r="G62" s="91">
        <f>IFERROR(VLOOKUP($B57&amp;$C62&amp;$D$15,Data!$A$4:$AM$1118,MATCH(G$17,Data!$A$1:$AM$1,0),0),0)</f>
        <v>157450</v>
      </c>
      <c r="H62" s="82">
        <f>IFERROR(VLOOKUP($B57&amp;$C62&amp;$D$15,Data!$A$4:$AM$1118,MATCH(H$17,Data!$A$1:$AM$1,0),0),0)</f>
        <v>8518</v>
      </c>
      <c r="I62" s="64">
        <f t="shared" si="7"/>
        <v>5.4099714194982537E-2</v>
      </c>
    </row>
    <row r="63" spans="2:9" x14ac:dyDescent="0.2">
      <c r="B63" s="42"/>
      <c r="C63" s="38" t="s">
        <v>62</v>
      </c>
      <c r="D63" s="87">
        <f>IFERROR(VLOOKUP($B57&amp;$C63&amp;$D$15,Data!$A$4:$AM$1118,MATCH(D$17,Data!$A$1:$AM$1,0),0),0)</f>
        <v>45152</v>
      </c>
      <c r="E63" s="82">
        <f>IFERROR(VLOOKUP($B57&amp;$C63&amp;$D$15,Data!$A$4:$AM$1118,MATCH(E$17,Data!$A$1:$AM$1,0),0),0)</f>
        <v>3084</v>
      </c>
      <c r="F63" s="153">
        <f t="shared" si="6"/>
        <v>6.830262225372076E-2</v>
      </c>
      <c r="G63" s="91">
        <f>IFERROR(VLOOKUP($B57&amp;$C63&amp;$D$15,Data!$A$4:$AM$1118,MATCH(G$17,Data!$A$1:$AM$1,0),0),0)</f>
        <v>165818</v>
      </c>
      <c r="H63" s="82">
        <f>IFERROR(VLOOKUP($B57&amp;$C63&amp;$D$15,Data!$A$4:$AM$1118,MATCH(H$17,Data!$A$1:$AM$1,0),0),0)</f>
        <v>8996</v>
      </c>
      <c r="I63" s="64">
        <f t="shared" si="7"/>
        <v>5.4252252469575074E-2</v>
      </c>
    </row>
    <row r="64" spans="2:9" x14ac:dyDescent="0.2">
      <c r="B64" s="42"/>
      <c r="C64" s="38" t="s">
        <v>63</v>
      </c>
      <c r="D64" s="87">
        <f>IFERROR(VLOOKUP($B57&amp;$C64&amp;$D$15,Data!$A$4:$AM$1118,MATCH(D$17,Data!$A$1:$AM$1,0),0),0)</f>
        <v>46355</v>
      </c>
      <c r="E64" s="82">
        <f>IFERROR(VLOOKUP($B57&amp;$C64&amp;$D$15,Data!$A$4:$AM$1118,MATCH(E$17,Data!$A$1:$AM$1,0),0),0)</f>
        <v>3737</v>
      </c>
      <c r="F64" s="153">
        <f t="shared" si="6"/>
        <v>8.0616977672311504E-2</v>
      </c>
      <c r="G64" s="91">
        <f>IFERROR(VLOOKUP($B57&amp;$C64&amp;$D$15,Data!$A$4:$AM$1118,MATCH(G$17,Data!$A$1:$AM$1,0),0),0)</f>
        <v>163205</v>
      </c>
      <c r="H64" s="82">
        <f>IFERROR(VLOOKUP($B57&amp;$C64&amp;$D$15,Data!$A$4:$AM$1118,MATCH(H$17,Data!$A$1:$AM$1,0),0),0)</f>
        <v>8997</v>
      </c>
      <c r="I64" s="64">
        <f t="shared" si="7"/>
        <v>5.5126987531019273E-2</v>
      </c>
    </row>
    <row r="65" spans="2:9" x14ac:dyDescent="0.2">
      <c r="B65" s="42"/>
      <c r="C65" s="38" t="s">
        <v>64</v>
      </c>
      <c r="D65" s="87">
        <f>IFERROR(VLOOKUP($B57&amp;$C65&amp;$D$15,Data!$A$4:$AM$1118,MATCH(D$17,Data!$A$1:$AM$1,0),0),0)</f>
        <v>58964</v>
      </c>
      <c r="E65" s="82">
        <f>IFERROR(VLOOKUP($B57&amp;$C65&amp;$D$15,Data!$A$4:$AM$1118,MATCH(E$17,Data!$A$1:$AM$1,0),0),0)</f>
        <v>4891</v>
      </c>
      <c r="F65" s="153">
        <f t="shared" si="6"/>
        <v>8.294891798385455E-2</v>
      </c>
      <c r="G65" s="91">
        <f>IFERROR(VLOOKUP($B57&amp;$C65&amp;$D$15,Data!$A$4:$AM$1118,MATCH(G$17,Data!$A$1:$AM$1,0),0),0)</f>
        <v>183333</v>
      </c>
      <c r="H65" s="82">
        <f>IFERROR(VLOOKUP($B57&amp;$C65&amp;$D$15,Data!$A$4:$AM$1118,MATCH(H$17,Data!$A$1:$AM$1,0),0),0)</f>
        <v>10726</v>
      </c>
      <c r="I65" s="64">
        <f t="shared" si="7"/>
        <v>5.8505560919201671E-2</v>
      </c>
    </row>
    <row r="66" spans="2:9" x14ac:dyDescent="0.2">
      <c r="B66" s="42"/>
      <c r="C66" s="38" t="s">
        <v>65</v>
      </c>
      <c r="D66" s="87">
        <f>IFERROR(VLOOKUP($B57&amp;$C66&amp;$D$15,Data!$A$4:$AM$1118,MATCH(D$17,Data!$A$1:$AM$1,0),0),0)</f>
        <v>47200</v>
      </c>
      <c r="E66" s="82">
        <f>IFERROR(VLOOKUP($B57&amp;$C66&amp;$D$15,Data!$A$4:$AM$1118,MATCH(E$17,Data!$A$1:$AM$1,0),0),0)</f>
        <v>3557</v>
      </c>
      <c r="F66" s="153">
        <f t="shared" si="6"/>
        <v>7.5360169491525422E-2</v>
      </c>
      <c r="G66" s="91">
        <f>IFERROR(VLOOKUP($B57&amp;$C66&amp;$D$15,Data!$A$4:$AM$1118,MATCH(G$17,Data!$A$1:$AM$1,0),0),0)</f>
        <v>165067</v>
      </c>
      <c r="H66" s="82">
        <f>IFERROR(VLOOKUP($B57&amp;$C66&amp;$D$15,Data!$A$4:$AM$1118,MATCH(H$17,Data!$A$1:$AM$1,0),0),0)</f>
        <v>9635</v>
      </c>
      <c r="I66" s="64">
        <f t="shared" si="7"/>
        <v>5.837023753990804E-2</v>
      </c>
    </row>
    <row r="67" spans="2:9" x14ac:dyDescent="0.2">
      <c r="B67" s="42"/>
      <c r="C67" s="38" t="s">
        <v>66</v>
      </c>
      <c r="D67" s="87">
        <f>IFERROR(VLOOKUP($B57&amp;$C67&amp;$D$15,Data!$A$4:$AM$1118,MATCH(D$17,Data!$A$1:$AM$1,0),0),0)</f>
        <v>43226</v>
      </c>
      <c r="E67" s="82">
        <f>IFERROR(VLOOKUP($B57&amp;$C67&amp;$D$15,Data!$A$4:$AM$1118,MATCH(E$17,Data!$A$1:$AM$1,0),0),0)</f>
        <v>3308</v>
      </c>
      <c r="F67" s="153">
        <f t="shared" si="6"/>
        <v>7.6528015546199049E-2</v>
      </c>
      <c r="G67" s="91">
        <f>IFERROR(VLOOKUP($B57&amp;$C67&amp;$D$15,Data!$A$4:$AM$1118,MATCH(G$17,Data!$A$1:$AM$1,0),0),0)</f>
        <v>145984</v>
      </c>
      <c r="H67" s="82">
        <f>IFERROR(VLOOKUP($B57&amp;$C67&amp;$D$15,Data!$A$4:$AM$1118,MATCH(H$17,Data!$A$1:$AM$1,0),0),0)</f>
        <v>8401</v>
      </c>
      <c r="I67" s="64">
        <f t="shared" si="7"/>
        <v>5.7547402455063568E-2</v>
      </c>
    </row>
    <row r="68" spans="2:9" x14ac:dyDescent="0.2">
      <c r="B68" s="42"/>
      <c r="C68" s="43" t="s">
        <v>67</v>
      </c>
      <c r="D68" s="87">
        <f>IFERROR(VLOOKUP($B57&amp;$C68&amp;$D$15,Data!$A$4:$AM$1118,MATCH(D$17,Data!$A$1:$AM$1,0),0),0)</f>
        <v>48473</v>
      </c>
      <c r="E68" s="82">
        <f>IFERROR(VLOOKUP($B57&amp;$C68&amp;$D$15,Data!$A$4:$AM$1118,MATCH(E$17,Data!$A$1:$AM$1,0),0),0)</f>
        <v>3838</v>
      </c>
      <c r="F68" s="153">
        <f t="shared" si="6"/>
        <v>7.9178099147979283E-2</v>
      </c>
      <c r="G68" s="91">
        <f>IFERROR(VLOOKUP($B57&amp;$C68&amp;$D$15,Data!$A$4:$AM$1118,MATCH(G$17,Data!$A$1:$AM$1,0),0),0)</f>
        <v>160552</v>
      </c>
      <c r="H68" s="82">
        <f>IFERROR(VLOOKUP($B57&amp;$C68&amp;$D$15,Data!$A$4:$AM$1118,MATCH(H$17,Data!$A$1:$AM$1,0),0),0)</f>
        <v>8955</v>
      </c>
      <c r="I68" s="64">
        <f t="shared" si="7"/>
        <v>5.5776321690168919E-2</v>
      </c>
    </row>
    <row r="69" spans="2:9" x14ac:dyDescent="0.2">
      <c r="B69" s="44"/>
      <c r="C69" s="45" t="s">
        <v>239</v>
      </c>
      <c r="D69" s="86">
        <f>IFERROR(SUM(D57:D68), "-")</f>
        <v>526169</v>
      </c>
      <c r="E69" s="85">
        <f>IFERROR(SUM(E57:E68), "-")</f>
        <v>41165</v>
      </c>
      <c r="F69" s="154">
        <f t="shared" si="6"/>
        <v>7.8235319830700784E-2</v>
      </c>
      <c r="G69" s="92">
        <f>IFERROR(SUM(G57:G68), "-")</f>
        <v>1959180</v>
      </c>
      <c r="H69" s="85">
        <f>IFERROR(SUM(H57:H68), "-")</f>
        <v>107256</v>
      </c>
      <c r="I69" s="65">
        <f t="shared" si="7"/>
        <v>5.4745352647536216E-2</v>
      </c>
    </row>
    <row r="70" spans="2:9" x14ac:dyDescent="0.2">
      <c r="B70" s="37" t="s">
        <v>237</v>
      </c>
      <c r="C70" s="38" t="s">
        <v>56</v>
      </c>
      <c r="D70" s="89">
        <f>IFERROR(VLOOKUP($B70&amp;$C70&amp;$D$15,Data!$A$4:$AM$1118,MATCH(D$17,Data!$A$1:$AM$1,0),0),0)</f>
        <v>52816</v>
      </c>
      <c r="E70" s="88">
        <f>IFERROR(VLOOKUP($B70&amp;$C70&amp;$D$15,Data!$A$4:$AM$1118,MATCH(E$17,Data!$A$1:$AM$1,0),0),0)</f>
        <v>3369</v>
      </c>
      <c r="F70" s="152">
        <f>IFERROR(E70/D70, "-")</f>
        <v>6.3787488639806114E-2</v>
      </c>
      <c r="G70" s="90">
        <f>IFERROR(VLOOKUP($B70&amp;$C70&amp;$D$15,Data!$A$4:$AM$1118,MATCH(G$17,Data!$A$1:$AM$1,0),0),0)</f>
        <v>155052</v>
      </c>
      <c r="H70" s="88">
        <f>IFERROR(VLOOKUP($B70&amp;$C70&amp;$D$15,Data!$A$4:$AM$1118,MATCH(H$17,Data!$A$1:$AM$1,0),0),0)</f>
        <v>8103</v>
      </c>
      <c r="I70" s="63">
        <f>IFERROR(H70/G70, "-")</f>
        <v>5.2259887005649715E-2</v>
      </c>
    </row>
    <row r="71" spans="2:9" x14ac:dyDescent="0.2">
      <c r="B71" s="42"/>
      <c r="C71" s="38" t="s">
        <v>57</v>
      </c>
      <c r="D71" s="87">
        <f>IFERROR(VLOOKUP($B70&amp;$C71&amp;$D$15,Data!$A$4:$AM$1118,MATCH(D$17,Data!$A$1:$AM$1,0),0),0)</f>
        <v>54978</v>
      </c>
      <c r="E71" s="82">
        <f>IFERROR(VLOOKUP($B70&amp;$C71&amp;$D$15,Data!$A$4:$AM$1118,MATCH(E$17,Data!$A$1:$AM$1,0),0),0)</f>
        <v>3564</v>
      </c>
      <c r="F71" s="153">
        <f t="shared" ref="F71:F82" si="8">IFERROR(E71/D71, "-")</f>
        <v>6.4825930372148857E-2</v>
      </c>
      <c r="G71" s="91">
        <f>IFERROR(VLOOKUP($B70&amp;$C71&amp;$D$15,Data!$A$4:$AM$1118,MATCH(G$17,Data!$A$1:$AM$1,0),0),0)</f>
        <v>161308</v>
      </c>
      <c r="H71" s="82">
        <f>IFERROR(VLOOKUP($B70&amp;$C71&amp;$D$15,Data!$A$4:$AM$1118,MATCH(H$17,Data!$A$1:$AM$1,0),0),0)</f>
        <v>8298</v>
      </c>
      <c r="I71" s="64">
        <f t="shared" ref="I71:I82" si="9">IFERROR(H71/G71, "-")</f>
        <v>5.1441961960969076E-2</v>
      </c>
    </row>
    <row r="72" spans="2:9" x14ac:dyDescent="0.2">
      <c r="B72" s="42"/>
      <c r="C72" s="38" t="s">
        <v>58</v>
      </c>
      <c r="D72" s="87">
        <f>IFERROR(VLOOKUP($B70&amp;$C72&amp;$D$15,Data!$A$4:$AM$1118,MATCH(D$17,Data!$A$1:$AM$1,0),0),0)</f>
        <v>55189</v>
      </c>
      <c r="E72" s="82">
        <f>IFERROR(VLOOKUP($B70&amp;$C72&amp;$D$15,Data!$A$4:$AM$1118,MATCH(E$17,Data!$A$1:$AM$1,0),0),0)</f>
        <v>3725</v>
      </c>
      <c r="F72" s="153">
        <f t="shared" si="8"/>
        <v>6.7495334215151567E-2</v>
      </c>
      <c r="G72" s="91">
        <f>IFERROR(VLOOKUP($B70&amp;$C72&amp;$D$15,Data!$A$4:$AM$1118,MATCH(G$17,Data!$A$1:$AM$1,0),0),0)</f>
        <v>160683</v>
      </c>
      <c r="H72" s="82">
        <f>IFERROR(VLOOKUP($B70&amp;$C72&amp;$D$15,Data!$A$4:$AM$1118,MATCH(H$17,Data!$A$1:$AM$1,0),0),0)</f>
        <v>8916</v>
      </c>
      <c r="I72" s="64">
        <f t="shared" si="9"/>
        <v>5.5488135023617928E-2</v>
      </c>
    </row>
    <row r="73" spans="2:9" x14ac:dyDescent="0.2">
      <c r="B73" s="42"/>
      <c r="C73" s="38" t="s">
        <v>59</v>
      </c>
      <c r="D73" s="87">
        <f>IFERROR(VLOOKUP($B70&amp;$C73&amp;$D$15,Data!$A$4:$AM$1118,MATCH(D$17,Data!$A$1:$AM$1,0),0),0)</f>
        <v>57934</v>
      </c>
      <c r="E73" s="82">
        <f>IFERROR(VLOOKUP($B70&amp;$C73&amp;$D$15,Data!$A$4:$AM$1118,MATCH(E$17,Data!$A$1:$AM$1,0),0),0)</f>
        <v>3608</v>
      </c>
      <c r="F73" s="153">
        <f t="shared" si="8"/>
        <v>6.2277764352539094E-2</v>
      </c>
      <c r="G73" s="91">
        <f>IFERROR(VLOOKUP($B70&amp;$C73&amp;$D$15,Data!$A$4:$AM$1118,MATCH(G$17,Data!$A$1:$AM$1,0),0),0)</f>
        <v>168209</v>
      </c>
      <c r="H73" s="82">
        <f>IFERROR(VLOOKUP($B70&amp;$C73&amp;$D$15,Data!$A$4:$AM$1118,MATCH(H$17,Data!$A$1:$AM$1,0),0),0)</f>
        <v>8718</v>
      </c>
      <c r="I73" s="64">
        <f t="shared" si="9"/>
        <v>5.1828380169907672E-2</v>
      </c>
    </row>
    <row r="74" spans="2:9" x14ac:dyDescent="0.2">
      <c r="B74" s="42"/>
      <c r="C74" s="38" t="s">
        <v>60</v>
      </c>
      <c r="D74" s="87">
        <f>IFERROR(VLOOKUP($B70&amp;$C74&amp;$D$15,Data!$A$4:$AM$1118,MATCH(D$17,Data!$A$1:$AM$1,0),0),0)</f>
        <v>57689</v>
      </c>
      <c r="E74" s="82">
        <f>IFERROR(VLOOKUP($B70&amp;$C74&amp;$D$15,Data!$A$4:$AM$1118,MATCH(E$17,Data!$A$1:$AM$1,0),0),0)</f>
        <v>3730</v>
      </c>
      <c r="F74" s="153">
        <f t="shared" si="8"/>
        <v>6.4657040336979318E-2</v>
      </c>
      <c r="G74" s="91">
        <f>IFERROR(VLOOKUP($B70&amp;$C74&amp;$D$15,Data!$A$4:$AM$1118,MATCH(G$17,Data!$A$1:$AM$1,0),0),0)</f>
        <v>167448</v>
      </c>
      <c r="H74" s="82">
        <f>IFERROR(VLOOKUP($B70&amp;$C74&amp;$D$15,Data!$A$4:$AM$1118,MATCH(H$17,Data!$A$1:$AM$1,0),0),0)</f>
        <v>9219</v>
      </c>
      <c r="I74" s="64">
        <f t="shared" si="9"/>
        <v>5.5055897950408487E-2</v>
      </c>
    </row>
    <row r="75" spans="2:9" x14ac:dyDescent="0.2">
      <c r="B75" s="42"/>
      <c r="C75" s="38" t="s">
        <v>61</v>
      </c>
      <c r="D75" s="87">
        <f>IFERROR(VLOOKUP($B70&amp;$C75&amp;$D$15,Data!$A$4:$AM$1118,MATCH(D$17,Data!$A$1:$AM$1,0),0),0)</f>
        <v>53805</v>
      </c>
      <c r="E75" s="82">
        <f>IFERROR(VLOOKUP($B70&amp;$C75&amp;$D$15,Data!$A$4:$AM$1118,MATCH(E$17,Data!$A$1:$AM$1,0),0),0)</f>
        <v>3435</v>
      </c>
      <c r="F75" s="153">
        <f t="shared" si="8"/>
        <v>6.3841650404237518E-2</v>
      </c>
      <c r="G75" s="91">
        <f>IFERROR(VLOOKUP($B70&amp;$C75&amp;$D$15,Data!$A$4:$AM$1118,MATCH(G$17,Data!$A$1:$AM$1,0),0),0)</f>
        <v>158887</v>
      </c>
      <c r="H75" s="82">
        <f>IFERROR(VLOOKUP($B70&amp;$C75&amp;$D$15,Data!$A$4:$AM$1118,MATCH(H$17,Data!$A$1:$AM$1,0),0),0)</f>
        <v>8567</v>
      </c>
      <c r="I75" s="64">
        <f t="shared" si="9"/>
        <v>5.3918822811180274E-2</v>
      </c>
    </row>
    <row r="76" spans="2:9" x14ac:dyDescent="0.2">
      <c r="B76" s="42"/>
      <c r="C76" s="38" t="s">
        <v>62</v>
      </c>
      <c r="D76" s="87">
        <f>IFERROR(VLOOKUP($B70&amp;$C76&amp;$D$15,Data!$A$4:$AM$1118,MATCH(D$17,Data!$A$1:$AM$1,0),0),0)</f>
        <v>58252</v>
      </c>
      <c r="E76" s="82">
        <f>IFERROR(VLOOKUP($B70&amp;$C76&amp;$D$15,Data!$A$4:$AM$1118,MATCH(E$17,Data!$A$1:$AM$1,0),0),0)</f>
        <v>3475</v>
      </c>
      <c r="F76" s="153">
        <f t="shared" si="8"/>
        <v>5.9654604133763646E-2</v>
      </c>
      <c r="G76" s="91">
        <f>IFERROR(VLOOKUP($B70&amp;$C76&amp;$D$15,Data!$A$4:$AM$1118,MATCH(G$17,Data!$A$1:$AM$1,0),0),0)</f>
        <v>166950</v>
      </c>
      <c r="H76" s="82">
        <f>IFERROR(VLOOKUP($B70&amp;$C76&amp;$D$15,Data!$A$4:$AM$1118,MATCH(H$17,Data!$A$1:$AM$1,0),0),0)</f>
        <v>8685</v>
      </c>
      <c r="I76" s="64">
        <f t="shared" si="9"/>
        <v>5.2021563342318063E-2</v>
      </c>
    </row>
    <row r="77" spans="2:9" x14ac:dyDescent="0.2">
      <c r="B77" s="42"/>
      <c r="C77" s="38" t="s">
        <v>63</v>
      </c>
      <c r="D77" s="87">
        <f>IFERROR(VLOOKUP($B70&amp;$C77&amp;$D$15,Data!$A$4:$AM$1118,MATCH(D$17,Data!$A$1:$AM$1,0),0),0)</f>
        <v>57271</v>
      </c>
      <c r="E77" s="82">
        <f>IFERROR(VLOOKUP($B70&amp;$C77&amp;$D$15,Data!$A$4:$AM$1118,MATCH(E$17,Data!$A$1:$AM$1,0),0),0)</f>
        <v>3337</v>
      </c>
      <c r="F77" s="153">
        <f t="shared" si="8"/>
        <v>5.8266836618882156E-2</v>
      </c>
      <c r="G77" s="91">
        <f>IFERROR(VLOOKUP($B70&amp;$C77&amp;$D$15,Data!$A$4:$AM$1118,MATCH(G$17,Data!$A$1:$AM$1,0),0),0)</f>
        <v>159664</v>
      </c>
      <c r="H77" s="82">
        <f>IFERROR(VLOOKUP($B70&amp;$C77&amp;$D$15,Data!$A$4:$AM$1118,MATCH(H$17,Data!$A$1:$AM$1,0),0),0)</f>
        <v>8193</v>
      </c>
      <c r="I77" s="64">
        <f t="shared" si="9"/>
        <v>5.1314009419781544E-2</v>
      </c>
    </row>
    <row r="78" spans="2:9" x14ac:dyDescent="0.2">
      <c r="B78" s="42"/>
      <c r="C78" s="38" t="s">
        <v>64</v>
      </c>
      <c r="D78" s="87">
        <f>IFERROR(VLOOKUP($B70&amp;$C78&amp;$D$15,Data!$A$4:$AM$1118,MATCH(D$17,Data!$A$1:$AM$1,0),0),0)</f>
        <v>60578</v>
      </c>
      <c r="E78" s="82">
        <f>IFERROR(VLOOKUP($B70&amp;$C78&amp;$D$15,Data!$A$4:$AM$1118,MATCH(E$17,Data!$A$1:$AM$1,0),0),0)</f>
        <v>3637</v>
      </c>
      <c r="F78" s="153">
        <f t="shared" si="8"/>
        <v>6.0038297731849849E-2</v>
      </c>
      <c r="G78" s="91">
        <f>IFERROR(VLOOKUP($B70&amp;$C78&amp;$D$15,Data!$A$4:$AM$1118,MATCH(G$17,Data!$A$1:$AM$1,0),0),0)</f>
        <v>172911</v>
      </c>
      <c r="H78" s="82">
        <f>IFERROR(VLOOKUP($B70&amp;$C78&amp;$D$15,Data!$A$4:$AM$1118,MATCH(H$17,Data!$A$1:$AM$1,0),0),0)</f>
        <v>9109</v>
      </c>
      <c r="I78" s="64">
        <f t="shared" si="9"/>
        <v>5.2680280606786152E-2</v>
      </c>
    </row>
    <row r="79" spans="2:9" x14ac:dyDescent="0.2">
      <c r="B79" s="42"/>
      <c r="C79" s="38" t="s">
        <v>65</v>
      </c>
      <c r="D79" s="87">
        <f>IFERROR(VLOOKUP($B70&amp;$C79&amp;$D$15,Data!$A$4:$AM$1118,MATCH(D$17,Data!$A$1:$AM$1,0),0),0)</f>
        <v>58065</v>
      </c>
      <c r="E79" s="82">
        <f>IFERROR(VLOOKUP($B70&amp;$C79&amp;$D$15,Data!$A$4:$AM$1118,MATCH(E$17,Data!$A$1:$AM$1,0),0),0)</f>
        <v>3565</v>
      </c>
      <c r="F79" s="153">
        <f t="shared" si="8"/>
        <v>6.1396710582967362E-2</v>
      </c>
      <c r="G79" s="91">
        <f>IFERROR(VLOOKUP($B70&amp;$C79&amp;$D$15,Data!$A$4:$AM$1118,MATCH(G$17,Data!$A$1:$AM$1,0),0),0)</f>
        <v>166839</v>
      </c>
      <c r="H79" s="82">
        <f>IFERROR(VLOOKUP($B70&amp;$C79&amp;$D$15,Data!$A$4:$AM$1118,MATCH(H$17,Data!$A$1:$AM$1,0),0),0)</f>
        <v>9208</v>
      </c>
      <c r="I79" s="64">
        <f t="shared" si="9"/>
        <v>5.5190932575716709E-2</v>
      </c>
    </row>
    <row r="80" spans="2:9" x14ac:dyDescent="0.2">
      <c r="B80" s="42"/>
      <c r="C80" s="38" t="s">
        <v>66</v>
      </c>
      <c r="D80" s="87">
        <f>IFERROR(VLOOKUP($B70&amp;$C80&amp;$D$15,Data!$A$4:$AM$1118,MATCH(D$17,Data!$A$1:$AM$1,0),0),0)</f>
        <v>51147</v>
      </c>
      <c r="E80" s="82">
        <f>IFERROR(VLOOKUP($B70&amp;$C80&amp;$D$15,Data!$A$4:$AM$1118,MATCH(E$17,Data!$A$1:$AM$1,0),0),0)</f>
        <v>3363</v>
      </c>
      <c r="F80" s="153">
        <f t="shared" si="8"/>
        <v>6.5751656988679685E-2</v>
      </c>
      <c r="G80" s="91">
        <f>IFERROR(VLOOKUP($B70&amp;$C80&amp;$D$15,Data!$A$4:$AM$1118,MATCH(G$17,Data!$A$1:$AM$1,0),0),0)</f>
        <v>156253</v>
      </c>
      <c r="H80" s="82">
        <f>IFERROR(VLOOKUP($B70&amp;$C80&amp;$D$15,Data!$A$4:$AM$1118,MATCH(H$17,Data!$A$1:$AM$1,0),0),0)</f>
        <v>8751</v>
      </c>
      <c r="I80" s="64">
        <f t="shared" si="9"/>
        <v>5.6005324697765806E-2</v>
      </c>
    </row>
    <row r="81" spans="2:9" x14ac:dyDescent="0.2">
      <c r="B81" s="42"/>
      <c r="C81" s="43" t="s">
        <v>67</v>
      </c>
      <c r="D81" s="87">
        <f>IFERROR(VLOOKUP($B70&amp;$C81&amp;$D$15,Data!$A$4:$AM$1118,MATCH(D$17,Data!$A$1:$AM$1,0),0),0)</f>
        <v>59053</v>
      </c>
      <c r="E81" s="82">
        <f>IFERROR(VLOOKUP($B70&amp;$C81&amp;$D$15,Data!$A$4:$AM$1118,MATCH(E$17,Data!$A$1:$AM$1,0),0),0)</f>
        <v>3829</v>
      </c>
      <c r="F81" s="153">
        <f t="shared" si="8"/>
        <v>6.4840058930113631E-2</v>
      </c>
      <c r="G81" s="91">
        <f>IFERROR(VLOOKUP($B70&amp;$C81&amp;$D$15,Data!$A$4:$AM$1118,MATCH(G$17,Data!$A$1:$AM$1,0),0),0)</f>
        <v>170013</v>
      </c>
      <c r="H81" s="82">
        <f>IFERROR(VLOOKUP($B70&amp;$C81&amp;$D$15,Data!$A$4:$AM$1118,MATCH(H$17,Data!$A$1:$AM$1,0),0),0)</f>
        <v>9361</v>
      </c>
      <c r="I81" s="64">
        <f t="shared" si="9"/>
        <v>5.5060495373883175E-2</v>
      </c>
    </row>
    <row r="82" spans="2:9" x14ac:dyDescent="0.2">
      <c r="B82" s="44"/>
      <c r="C82" s="45" t="str">
        <f>'Category A Calls'!C82</f>
        <v>2015-16 Total</v>
      </c>
      <c r="D82" s="86">
        <f>IFERROR(SUM(D70:D81), "-")</f>
        <v>676777</v>
      </c>
      <c r="E82" s="85">
        <f>IFERROR(SUM(E70:E81), "-")</f>
        <v>42637</v>
      </c>
      <c r="F82" s="154">
        <f t="shared" si="8"/>
        <v>6.3000072401987656E-2</v>
      </c>
      <c r="G82" s="92">
        <f>IFERROR(SUM(G70:G81), "-")</f>
        <v>1964217</v>
      </c>
      <c r="H82" s="85">
        <f>IFERROR(SUM(H70:H81), "-")</f>
        <v>105128</v>
      </c>
      <c r="I82" s="65">
        <f t="shared" si="9"/>
        <v>5.3521581373137492E-2</v>
      </c>
    </row>
    <row r="83" spans="2:9" x14ac:dyDescent="0.2">
      <c r="B83" s="30" t="s">
        <v>202</v>
      </c>
      <c r="D83" s="14" t="s">
        <v>226</v>
      </c>
      <c r="G83" s="14" t="s">
        <v>226</v>
      </c>
    </row>
  </sheetData>
  <phoneticPr fontId="0" type="noConversion"/>
  <hyperlinks>
    <hyperlink ref="C4" location="'Selection Sheet'!A1" display="Contents page"/>
    <hyperlink ref="C7" r:id="rId1"/>
  </hyperlinks>
  <pageMargins left="0.7" right="0.7" top="0.75" bottom="0.75" header="0.3" footer="0.3"/>
  <pageSetup paperSize="9" orientation="portrait" r:id="rId2"/>
  <headerFooter alignWithMargins="0">
    <oddFooter>Page &amp;P of &amp;N</oddFooter>
  </headerFooter>
  <ignoredErrors>
    <ignoredError sqref="F60:F8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87"/>
  <sheetViews>
    <sheetView zoomScale="85" zoomScaleNormal="85" workbookViewId="0">
      <pane ySplit="17" topLeftCell="A57" activePane="bottomLeft" state="frozen"/>
      <selection activeCell="E64" sqref="E64"/>
      <selection pane="bottomLeft" activeCell="B17" sqref="B17"/>
    </sheetView>
  </sheetViews>
  <sheetFormatPr defaultRowHeight="12.75" x14ac:dyDescent="0.2"/>
  <cols>
    <col min="1" max="1" width="1.7109375" style="14" customWidth="1"/>
    <col min="2" max="2" width="9.140625" style="14" customWidth="1"/>
    <col min="3" max="3" width="15.7109375" style="14" customWidth="1"/>
    <col min="4" max="7" width="20.7109375" style="24" customWidth="1"/>
    <col min="8" max="8" width="30.7109375" style="24" customWidth="1"/>
    <col min="9" max="9" width="13.42578125" style="224" hidden="1" customWidth="1"/>
    <col min="10" max="16384" width="9.140625" style="24"/>
  </cols>
  <sheetData>
    <row r="1" spans="2:9" s="14" customFormat="1" x14ac:dyDescent="0.2">
      <c r="I1" s="221"/>
    </row>
    <row r="2" spans="2:9" s="14" customFormat="1" ht="15.75" x14ac:dyDescent="0.25">
      <c r="B2" s="19" t="s">
        <v>0</v>
      </c>
      <c r="C2" s="20" t="s">
        <v>156</v>
      </c>
      <c r="E2" s="15"/>
      <c r="F2" s="15"/>
      <c r="I2" s="221"/>
    </row>
    <row r="3" spans="2:9" s="14" customFormat="1" ht="12.75" customHeight="1" x14ac:dyDescent="0.2">
      <c r="B3" s="19" t="s">
        <v>4</v>
      </c>
      <c r="C3" s="15" t="s">
        <v>278</v>
      </c>
      <c r="E3" s="15"/>
      <c r="F3" s="15"/>
      <c r="I3" s="221"/>
    </row>
    <row r="4" spans="2:9" s="14" customFormat="1" x14ac:dyDescent="0.2">
      <c r="B4" s="19"/>
      <c r="C4" s="163" t="s">
        <v>232</v>
      </c>
      <c r="F4" s="21"/>
      <c r="I4" s="221"/>
    </row>
    <row r="5" spans="2:9" s="14" customFormat="1" ht="12.75" customHeight="1" x14ac:dyDescent="0.2">
      <c r="B5" s="19" t="s">
        <v>1</v>
      </c>
      <c r="C5" s="77" t="str">
        <f>'Category A Calls'!C5</f>
        <v>April 2011 to March 2016 inclusive</v>
      </c>
      <c r="F5" s="21"/>
      <c r="I5" s="221"/>
    </row>
    <row r="6" spans="2:9" s="14" customFormat="1" x14ac:dyDescent="0.2">
      <c r="B6" s="19" t="s">
        <v>2</v>
      </c>
      <c r="C6" s="21" t="str">
        <f>'Category A Calls'!C6</f>
        <v>Unify2 data collection - AmbSYS, NHS England</v>
      </c>
      <c r="E6" s="22"/>
      <c r="F6" s="16"/>
      <c r="I6" s="221"/>
    </row>
    <row r="7" spans="2:9" s="14" customFormat="1" x14ac:dyDescent="0.2">
      <c r="C7" s="158" t="s">
        <v>229</v>
      </c>
      <c r="E7" s="21"/>
      <c r="I7" s="221"/>
    </row>
    <row r="8" spans="2:9" s="14" customFormat="1" x14ac:dyDescent="0.2">
      <c r="B8" s="19" t="s">
        <v>6</v>
      </c>
      <c r="C8" s="21" t="str">
        <f>'Category A Calls'!C8</f>
        <v>Provider</v>
      </c>
      <c r="E8" s="21"/>
      <c r="I8" s="221"/>
    </row>
    <row r="9" spans="2:9" s="14" customFormat="1" x14ac:dyDescent="0.2">
      <c r="B9" s="19" t="s">
        <v>3</v>
      </c>
      <c r="C9" s="75">
        <f>'Category A Calls'!C9</f>
        <v>42502</v>
      </c>
      <c r="E9" s="21"/>
      <c r="I9" s="221"/>
    </row>
    <row r="10" spans="2:9" s="14" customFormat="1" ht="12.75" customHeight="1" x14ac:dyDescent="0.2">
      <c r="B10" s="19" t="s">
        <v>5</v>
      </c>
      <c r="C10" s="21" t="str">
        <f>'Category A Calls'!C10</f>
        <v>n/a</v>
      </c>
      <c r="E10" s="21"/>
      <c r="I10" s="221"/>
    </row>
    <row r="11" spans="2:9" s="14" customFormat="1" ht="12.75" customHeight="1" x14ac:dyDescent="0.2">
      <c r="B11" s="19" t="s">
        <v>7</v>
      </c>
      <c r="C11" s="21" t="str">
        <f>'Category A Calls'!C11</f>
        <v>Published</v>
      </c>
      <c r="E11" s="21"/>
      <c r="I11" s="221"/>
    </row>
    <row r="12" spans="2:9" s="14" customFormat="1" x14ac:dyDescent="0.2">
      <c r="B12" s="19" t="s">
        <v>8</v>
      </c>
      <c r="C12" s="21" t="str">
        <f>'Category A Calls'!C12</f>
        <v>James Thomas, james.thomas5@nhs.net</v>
      </c>
      <c r="E12" s="21"/>
      <c r="I12" s="221"/>
    </row>
    <row r="13" spans="2:9" s="14" customFormat="1" ht="9" customHeight="1" x14ac:dyDescent="0.2">
      <c r="B13" s="15"/>
      <c r="I13" s="221"/>
    </row>
    <row r="14" spans="2:9" s="14" customFormat="1" ht="15.75" x14ac:dyDescent="0.25">
      <c r="C14" s="23" t="s">
        <v>255</v>
      </c>
      <c r="D14" s="196" t="str">
        <f>'Selection Sheet'!B8</f>
        <v>England</v>
      </c>
      <c r="I14" s="221"/>
    </row>
    <row r="15" spans="2:9" s="156" customFormat="1" x14ac:dyDescent="0.2">
      <c r="B15" s="17"/>
      <c r="C15" s="203" t="s">
        <v>256</v>
      </c>
      <c r="D15" s="204" t="str">
        <f>'Selection Sheet'!B11</f>
        <v>ENG</v>
      </c>
      <c r="E15" s="17"/>
      <c r="F15" s="17"/>
      <c r="I15" s="221"/>
    </row>
    <row r="16" spans="2:9" s="14" customFormat="1" ht="12.75" customHeight="1" x14ac:dyDescent="0.2">
      <c r="B16" s="17"/>
      <c r="C16" s="17"/>
      <c r="D16" s="17"/>
      <c r="E16" s="17"/>
      <c r="F16" s="17"/>
      <c r="I16" s="221"/>
    </row>
    <row r="17" spans="1:9" s="36" customFormat="1" ht="52.5" customHeight="1" x14ac:dyDescent="0.2">
      <c r="A17" s="35"/>
      <c r="B17" s="31" t="s">
        <v>172</v>
      </c>
      <c r="C17" s="33"/>
      <c r="D17" s="66" t="s">
        <v>314</v>
      </c>
      <c r="E17" s="46" t="s">
        <v>11</v>
      </c>
      <c r="F17" s="47" t="s">
        <v>198</v>
      </c>
      <c r="G17" s="66" t="s">
        <v>243</v>
      </c>
      <c r="H17" s="67" t="s">
        <v>199</v>
      </c>
      <c r="I17" s="223"/>
    </row>
    <row r="18" spans="1:9" x14ac:dyDescent="0.2">
      <c r="B18" s="37" t="s">
        <v>55</v>
      </c>
      <c r="C18" s="157" t="s">
        <v>240</v>
      </c>
      <c r="D18" s="214">
        <f>IFERROR(VLOOKUP($B$18&amp;$I18&amp;$D$15,Data!$A$4:$AM$1118,MATCH(D$17,Data!$A$1:$AM$1,0),0),0)</f>
        <v>633538</v>
      </c>
      <c r="E18" s="173">
        <f>IFERROR(VLOOKUP($B$18&amp;$I18&amp;$D$15,Data!$A$4:$AM$1118,MATCH(E$17,Data!$A$1:$AM$1,0),0),0)</f>
        <v>4835</v>
      </c>
      <c r="F18" s="70">
        <f>IFERROR(E18/D18, "-")</f>
        <v>7.6317442679050031E-3</v>
      </c>
      <c r="G18" s="214">
        <f>IFERROR(VLOOKUP($B$18&amp;$I18&amp;$D$15,Data!$A$4:$AM$1118,MATCH(G$17,Data!$A$1:$AM$1,0),0),0)</f>
        <v>268800</v>
      </c>
      <c r="H18" s="73">
        <f>IFERROR(E18/G18, "-")</f>
        <v>1.7987351190476189E-2</v>
      </c>
      <c r="I18" s="224" t="s">
        <v>56</v>
      </c>
    </row>
    <row r="19" spans="1:9" x14ac:dyDescent="0.2">
      <c r="B19" s="39"/>
      <c r="C19" s="157" t="s">
        <v>283</v>
      </c>
      <c r="D19" s="215">
        <f>IFERROR(VLOOKUP($B$18&amp;$I19&amp;$D$15,Data!$A$4:$AM$1118,MATCH(D$17,Data!$A$1:$AM$1,0),0),0)</f>
        <v>622422</v>
      </c>
      <c r="E19" s="174">
        <f>IFERROR(VLOOKUP($B$18&amp;$I19&amp;$D$15,Data!$A$4:$AM$1118,MATCH(E$17,Data!$A$1:$AM$1,0),0),0)</f>
        <v>4845</v>
      </c>
      <c r="F19" s="68">
        <f t="shared" ref="F19:F29" si="0">IFERROR(E19/D19, "-")</f>
        <v>7.7841078882173185E-3</v>
      </c>
      <c r="G19" s="215">
        <f>IFERROR(VLOOKUP($B$18&amp;$I19&amp;$D$15,Data!$A$4:$AM$1118,MATCH(G$17,Data!$A$1:$AM$1,0),0),0)</f>
        <v>270072</v>
      </c>
      <c r="H19" s="71">
        <f t="shared" ref="H19:H29" si="1">IFERROR(E19/G19, "-")</f>
        <v>1.7939660534968455E-2</v>
      </c>
      <c r="I19" s="224" t="s">
        <v>57</v>
      </c>
    </row>
    <row r="20" spans="1:9" x14ac:dyDescent="0.2">
      <c r="B20" s="39"/>
      <c r="C20" s="157" t="s">
        <v>281</v>
      </c>
      <c r="D20" s="215">
        <f>IFERROR(VLOOKUP($B$18&amp;$I20&amp;$D$15,Data!$A$4:$AM$1118,MATCH(D$17,Data!$A$1:$AM$1,0),0),0)</f>
        <v>633855</v>
      </c>
      <c r="E20" s="174">
        <f>IFERROR(VLOOKUP($B$18&amp;$I20&amp;$D$15,Data!$A$4:$AM$1118,MATCH(E$17,Data!$A$1:$AM$1,0),0),0)</f>
        <v>4365</v>
      </c>
      <c r="F20" s="68">
        <f t="shared" si="0"/>
        <v>6.8864330170149328E-3</v>
      </c>
      <c r="G20" s="215">
        <f>IFERROR(VLOOKUP($B$18&amp;$I20&amp;$D$15,Data!$A$4:$AM$1118,MATCH(G$17,Data!$A$1:$AM$1,0),0),0)</f>
        <v>270700</v>
      </c>
      <c r="H20" s="71">
        <f t="shared" si="1"/>
        <v>1.6124861470262281E-2</v>
      </c>
      <c r="I20" s="224" t="s">
        <v>58</v>
      </c>
    </row>
    <row r="21" spans="1:9" x14ac:dyDescent="0.2">
      <c r="B21" s="39"/>
      <c r="C21" s="157" t="s">
        <v>59</v>
      </c>
      <c r="D21" s="215">
        <f>IFERROR(VLOOKUP($B$18&amp;$I21&amp;$D$15,Data!$A$4:$AM$1118,MATCH(D$17,Data!$A$1:$AM$1,0),0),0)</f>
        <v>688923</v>
      </c>
      <c r="E21" s="174">
        <f>IFERROR(VLOOKUP($B$18&amp;$I21&amp;$D$15,Data!$A$4:$AM$1118,MATCH(E$17,Data!$A$1:$AM$1,0),0),0)</f>
        <v>5359</v>
      </c>
      <c r="F21" s="68">
        <f t="shared" si="0"/>
        <v>7.7788083719080364E-3</v>
      </c>
      <c r="G21" s="215">
        <f>IFERROR(VLOOKUP($B$18&amp;$I21&amp;$D$15,Data!$A$4:$AM$1118,MATCH(G$17,Data!$A$1:$AM$1,0),0),0)</f>
        <v>312687</v>
      </c>
      <c r="H21" s="71">
        <f t="shared" si="1"/>
        <v>1.7138544295093816E-2</v>
      </c>
      <c r="I21" s="224" t="s">
        <v>59</v>
      </c>
    </row>
    <row r="22" spans="1:9" x14ac:dyDescent="0.2">
      <c r="B22" s="39"/>
      <c r="C22" s="38" t="s">
        <v>60</v>
      </c>
      <c r="D22" s="215">
        <f>IFERROR(VLOOKUP($B$18&amp;$I22&amp;$D$15,Data!$A$4:$AM$1118,MATCH(D$17,Data!$A$1:$AM$1,0),0),0)</f>
        <v>662401</v>
      </c>
      <c r="E22" s="174">
        <f>IFERROR(VLOOKUP($B$18&amp;$I22&amp;$D$15,Data!$A$4:$AM$1118,MATCH(E$17,Data!$A$1:$AM$1,0),0),0)</f>
        <v>5115</v>
      </c>
      <c r="F22" s="68">
        <f t="shared" si="0"/>
        <v>7.7219086323843111E-3</v>
      </c>
      <c r="G22" s="215">
        <f>IFERROR(VLOOKUP($B$18&amp;$I22&amp;$D$15,Data!$A$4:$AM$1118,MATCH(G$17,Data!$A$1:$AM$1,0),0),0)</f>
        <v>296415</v>
      </c>
      <c r="H22" s="71">
        <f t="shared" si="1"/>
        <v>1.7256211730175598E-2</v>
      </c>
      <c r="I22" s="224" t="s">
        <v>60</v>
      </c>
    </row>
    <row r="23" spans="1:9" x14ac:dyDescent="0.2">
      <c r="B23" s="39"/>
      <c r="C23" s="38" t="s">
        <v>61</v>
      </c>
      <c r="D23" s="215">
        <f>IFERROR(VLOOKUP($B$18&amp;$I23&amp;$D$15,Data!$A$4:$AM$1118,MATCH(D$17,Data!$A$1:$AM$1,0),0),0)</f>
        <v>677200</v>
      </c>
      <c r="E23" s="174">
        <f>IFERROR(VLOOKUP($B$18&amp;$I23&amp;$D$15,Data!$A$4:$AM$1118,MATCH(E$17,Data!$A$1:$AM$1,0),0),0)</f>
        <v>5592</v>
      </c>
      <c r="F23" s="68">
        <f t="shared" si="0"/>
        <v>8.2575310100413465E-3</v>
      </c>
      <c r="G23" s="215">
        <f>IFERROR(VLOOKUP($B$18&amp;$I23&amp;$D$15,Data!$A$4:$AM$1118,MATCH(G$17,Data!$A$1:$AM$1,0),0),0)</f>
        <v>307475</v>
      </c>
      <c r="H23" s="71">
        <f t="shared" si="1"/>
        <v>1.8186844458899096E-2</v>
      </c>
      <c r="I23" s="224" t="s">
        <v>61</v>
      </c>
    </row>
    <row r="24" spans="1:9" x14ac:dyDescent="0.2">
      <c r="B24" s="39"/>
      <c r="C24" s="38" t="s">
        <v>62</v>
      </c>
      <c r="D24" s="215">
        <f>IFERROR(VLOOKUP($B$18&amp;$I24&amp;$D$15,Data!$A$4:$AM$1118,MATCH(D$17,Data!$A$1:$AM$1,0),0),0)</f>
        <v>700073</v>
      </c>
      <c r="E24" s="174">
        <f>IFERROR(VLOOKUP($B$18&amp;$I24&amp;$D$15,Data!$A$4:$AM$1118,MATCH(E$17,Data!$A$1:$AM$1,0),0),0)</f>
        <v>6017</v>
      </c>
      <c r="F24" s="68">
        <f t="shared" si="0"/>
        <v>8.5948179689832351E-3</v>
      </c>
      <c r="G24" s="215">
        <f>IFERROR(VLOOKUP($B$18&amp;$I24&amp;$D$15,Data!$A$4:$AM$1118,MATCH(G$17,Data!$A$1:$AM$1,0),0),0)</f>
        <v>320273</v>
      </c>
      <c r="H24" s="71">
        <f t="shared" si="1"/>
        <v>1.8787097257652065E-2</v>
      </c>
      <c r="I24" s="224" t="s">
        <v>62</v>
      </c>
    </row>
    <row r="25" spans="1:9" x14ac:dyDescent="0.2">
      <c r="B25" s="39"/>
      <c r="C25" s="38" t="s">
        <v>63</v>
      </c>
      <c r="D25" s="215">
        <f>IFERROR(VLOOKUP($B$18&amp;$I25&amp;$D$15,Data!$A$4:$AM$1118,MATCH(D$17,Data!$A$1:$AM$1,0),0),0)</f>
        <v>661334</v>
      </c>
      <c r="E25" s="174">
        <f>IFERROR(VLOOKUP($B$18&amp;$I25&amp;$D$15,Data!$A$4:$AM$1118,MATCH(E$17,Data!$A$1:$AM$1,0),0),0)</f>
        <v>6035</v>
      </c>
      <c r="F25" s="68">
        <f t="shared" si="0"/>
        <v>9.1254948331705305E-3</v>
      </c>
      <c r="G25" s="215">
        <f>IFERROR(VLOOKUP($B$18&amp;$I25&amp;$D$15,Data!$A$4:$AM$1118,MATCH(G$17,Data!$A$1:$AM$1,0),0),0)</f>
        <v>300061</v>
      </c>
      <c r="H25" s="71">
        <f t="shared" si="1"/>
        <v>2.0112577109321104E-2</v>
      </c>
      <c r="I25" s="224" t="s">
        <v>63</v>
      </c>
    </row>
    <row r="26" spans="1:9" x14ac:dyDescent="0.2">
      <c r="B26" s="39"/>
      <c r="C26" s="38" t="s">
        <v>64</v>
      </c>
      <c r="D26" s="215">
        <f>IFERROR(VLOOKUP($B$18&amp;$I26&amp;$D$15,Data!$A$4:$AM$1118,MATCH(D$17,Data!$A$1:$AM$1,0),0),0)</f>
        <v>750597</v>
      </c>
      <c r="E26" s="174">
        <f>IFERROR(VLOOKUP($B$18&amp;$I26&amp;$D$15,Data!$A$4:$AM$1118,MATCH(E$17,Data!$A$1:$AM$1,0),0),0)</f>
        <v>6993</v>
      </c>
      <c r="F26" s="68">
        <f t="shared" si="0"/>
        <v>9.3165839991366864E-3</v>
      </c>
      <c r="G26" s="215">
        <f>IFERROR(VLOOKUP($B$18&amp;$I26&amp;$D$15,Data!$A$4:$AM$1118,MATCH(G$17,Data!$A$1:$AM$1,0),0),0)</f>
        <v>346450</v>
      </c>
      <c r="H26" s="71">
        <f t="shared" si="1"/>
        <v>2.0184730841391253E-2</v>
      </c>
      <c r="I26" s="224" t="s">
        <v>64</v>
      </c>
    </row>
    <row r="27" spans="1:9" x14ac:dyDescent="0.2">
      <c r="B27" s="39"/>
      <c r="C27" s="38" t="s">
        <v>65</v>
      </c>
      <c r="D27" s="215">
        <f>IFERROR(VLOOKUP($B$18&amp;$I27&amp;$D$15,Data!$A$4:$AM$1118,MATCH(D$17,Data!$A$1:$AM$1,0),0),0)</f>
        <v>691563</v>
      </c>
      <c r="E27" s="174">
        <f>IFERROR(VLOOKUP($B$18&amp;$I27&amp;$D$15,Data!$A$4:$AM$1118,MATCH(E$17,Data!$A$1:$AM$1,0),0),0)</f>
        <v>6696</v>
      </c>
      <c r="F27" s="68">
        <f t="shared" si="0"/>
        <v>9.6824150511233258E-3</v>
      </c>
      <c r="G27" s="215">
        <f>IFERROR(VLOOKUP($B$18&amp;$I27&amp;$D$15,Data!$A$4:$AM$1118,MATCH(G$17,Data!$A$1:$AM$1,0),0),0)</f>
        <v>312810</v>
      </c>
      <c r="H27" s="71">
        <f t="shared" si="1"/>
        <v>2.1405965282439821E-2</v>
      </c>
      <c r="I27" s="224" t="s">
        <v>65</v>
      </c>
    </row>
    <row r="28" spans="1:9" x14ac:dyDescent="0.2">
      <c r="B28" s="39"/>
      <c r="C28" s="38" t="s">
        <v>66</v>
      </c>
      <c r="D28" s="215">
        <f>IFERROR(VLOOKUP($B$18&amp;$I28&amp;$D$15,Data!$A$4:$AM$1118,MATCH(D$17,Data!$A$1:$AM$1,0),0),0)</f>
        <v>701850</v>
      </c>
      <c r="E28" s="174">
        <f>IFERROR(VLOOKUP($B$18&amp;$I28&amp;$D$15,Data!$A$4:$AM$1118,MATCH(E$17,Data!$A$1:$AM$1,0),0),0)</f>
        <v>6897</v>
      </c>
      <c r="F28" s="68">
        <f t="shared" si="0"/>
        <v>9.8268860867706774E-3</v>
      </c>
      <c r="G28" s="215">
        <f>IFERROR(VLOOKUP($B$18&amp;$I28&amp;$D$15,Data!$A$4:$AM$1118,MATCH(G$17,Data!$A$1:$AM$1,0),0),0)</f>
        <v>322865</v>
      </c>
      <c r="H28" s="71">
        <f t="shared" si="1"/>
        <v>2.136186951202515E-2</v>
      </c>
      <c r="I28" s="224" t="s">
        <v>66</v>
      </c>
    </row>
    <row r="29" spans="1:9" x14ac:dyDescent="0.2">
      <c r="B29" s="39"/>
      <c r="C29" s="38" t="s">
        <v>67</v>
      </c>
      <c r="D29" s="215">
        <f>IFERROR(VLOOKUP($B$18&amp;$I29&amp;$D$15,Data!$A$4:$AM$1118,MATCH(D$17,Data!$A$1:$AM$1,0),0),0)</f>
        <v>733892</v>
      </c>
      <c r="E29" s="174">
        <f>IFERROR(VLOOKUP($B$18&amp;$I29&amp;$D$15,Data!$A$4:$AM$1118,MATCH(E$17,Data!$A$1:$AM$1,0),0),0)</f>
        <v>7325</v>
      </c>
      <c r="F29" s="68">
        <f t="shared" si="0"/>
        <v>9.9810326315043635E-3</v>
      </c>
      <c r="G29" s="215">
        <f>IFERROR(VLOOKUP($B$18&amp;$I29&amp;$D$15,Data!$A$4:$AM$1118,MATCH(G$17,Data!$A$1:$AM$1,0),0),0)</f>
        <v>344565</v>
      </c>
      <c r="H29" s="71">
        <f t="shared" si="1"/>
        <v>2.1258688491286114E-2</v>
      </c>
      <c r="I29" s="224" t="s">
        <v>67</v>
      </c>
    </row>
    <row r="30" spans="1:9" s="49" customFormat="1" x14ac:dyDescent="0.2">
      <c r="A30" s="15"/>
      <c r="B30" s="40"/>
      <c r="C30" s="41" t="s">
        <v>17</v>
      </c>
      <c r="D30" s="216">
        <f>IFERROR(SUM(D18:D29), "-")</f>
        <v>8157648</v>
      </c>
      <c r="E30" s="175">
        <f>IFERROR(SUM(E18:E29), "-")</f>
        <v>70074</v>
      </c>
      <c r="F30" s="69">
        <f t="shared" ref="F30" si="2">IFERROR(E30/D30, "-")</f>
        <v>8.5899759342398692E-3</v>
      </c>
      <c r="G30" s="217">
        <f>IFERROR(SUM(G18:G29), "-")</f>
        <v>3673173</v>
      </c>
      <c r="H30" s="72">
        <f t="shared" ref="H30:H56" si="3">IFERROR(E30/G30, "-")</f>
        <v>1.9077239215250685E-2</v>
      </c>
      <c r="I30" s="225" t="s">
        <v>17</v>
      </c>
    </row>
    <row r="31" spans="1:9" x14ac:dyDescent="0.2">
      <c r="B31" s="37" t="s">
        <v>68</v>
      </c>
      <c r="C31" s="38" t="s">
        <v>56</v>
      </c>
      <c r="D31" s="214">
        <f>IFERROR(VLOOKUP($B$31&amp;$I31&amp;$D$15,Data!$A$4:$AM$1118,MATCH(D$17,Data!$A$1:$AM$1,0),0),0)</f>
        <v>685416</v>
      </c>
      <c r="E31" s="173">
        <f>IFERROR(VLOOKUP($B$31&amp;$I31&amp;$D$15,Data!$A$4:$AM$1118,MATCH(E$17,Data!$A$1:$AM$1,0),0),0)</f>
        <v>6071</v>
      </c>
      <c r="F31" s="70">
        <f>IFERROR(E31/D31, "-")</f>
        <v>8.8573946333321656E-3</v>
      </c>
      <c r="G31" s="214">
        <f>IFERROR(VLOOKUP($B$31&amp;$I31&amp;$D$15,Data!$A$4:$AM$1118,MATCH(G$17,Data!$A$1:$AM$1,0),0),0)</f>
        <v>359018</v>
      </c>
      <c r="H31" s="73">
        <f>IFERROR(E31/G31, "-")</f>
        <v>1.6910015653811228E-2</v>
      </c>
      <c r="I31" s="224" t="s">
        <v>56</v>
      </c>
    </row>
    <row r="32" spans="1:9" x14ac:dyDescent="0.2">
      <c r="B32" s="42"/>
      <c r="C32" s="38" t="s">
        <v>57</v>
      </c>
      <c r="D32" s="215">
        <f>IFERROR(VLOOKUP($B$31&amp;$I32&amp;$D$15,Data!$A$4:$AM$1118,MATCH(D$17,Data!$A$1:$AM$1,0),0),0)</f>
        <v>741536</v>
      </c>
      <c r="E32" s="174">
        <f>IFERROR(VLOOKUP($B$31&amp;$I32&amp;$D$15,Data!$A$4:$AM$1118,MATCH(E$17,Data!$A$1:$AM$1,0),0),0)</f>
        <v>7528</v>
      </c>
      <c r="F32" s="68">
        <f t="shared" ref="F32:F43" si="4">IFERROR(E32/D32, "-")</f>
        <v>1.0151900919173175E-2</v>
      </c>
      <c r="G32" s="215">
        <f>IFERROR(VLOOKUP($B$31&amp;$I32&amp;$D$15,Data!$A$4:$AM$1118,MATCH(G$17,Data!$A$1:$AM$1,0),0),0)</f>
        <v>308485</v>
      </c>
      <c r="H32" s="71">
        <f t="shared" ref="H32:H43" si="5">IFERROR(E32/G32, "-")</f>
        <v>2.4403131432646646E-2</v>
      </c>
      <c r="I32" s="224" t="s">
        <v>57</v>
      </c>
    </row>
    <row r="33" spans="1:9" x14ac:dyDescent="0.2">
      <c r="B33" s="42"/>
      <c r="C33" s="157" t="s">
        <v>281</v>
      </c>
      <c r="D33" s="215">
        <f>IFERROR(VLOOKUP($B$31&amp;$I33&amp;$D$15,Data!$A$4:$AM$1118,MATCH(D$17,Data!$A$1:$AM$1,0),0),0)</f>
        <v>614241</v>
      </c>
      <c r="E33" s="174">
        <f>IFERROR(VLOOKUP($B$31&amp;$I33&amp;$D$15,Data!$A$4:$AM$1118,MATCH(E$17,Data!$A$1:$AM$1,0),0),0)</f>
        <v>7396</v>
      </c>
      <c r="F33" s="68">
        <f t="shared" si="4"/>
        <v>1.2040876463798412E-2</v>
      </c>
      <c r="G33" s="215">
        <f>IFERROR(VLOOKUP($B$31&amp;$I33&amp;$D$15,Data!$A$4:$AM$1118,MATCH(G$17,Data!$A$1:$AM$1,0),0),0)</f>
        <v>370510</v>
      </c>
      <c r="H33" s="71">
        <f t="shared" si="5"/>
        <v>1.9961674448732827E-2</v>
      </c>
      <c r="I33" s="224" t="s">
        <v>58</v>
      </c>
    </row>
    <row r="34" spans="1:9" x14ac:dyDescent="0.2">
      <c r="B34" s="42"/>
      <c r="C34" s="157" t="s">
        <v>282</v>
      </c>
      <c r="D34" s="215">
        <f>IFERROR(VLOOKUP($B$31&amp;$I34&amp;$D$15,Data!$A$4:$AM$1118,MATCH(D$17,Data!$A$1:$AM$1,0),0),0)</f>
        <v>641541</v>
      </c>
      <c r="E34" s="174">
        <f>IFERROR(VLOOKUP($B$31&amp;$I34&amp;$D$15,Data!$A$4:$AM$1118,MATCH(E$17,Data!$A$1:$AM$1,0),0),0)</f>
        <v>7913</v>
      </c>
      <c r="F34" s="68">
        <f t="shared" si="4"/>
        <v>1.2334363664987896E-2</v>
      </c>
      <c r="G34" s="215">
        <f>IFERROR(VLOOKUP($B$31&amp;$I34&amp;$D$15,Data!$A$4:$AM$1118,MATCH(G$17,Data!$A$1:$AM$1,0),0),0)</f>
        <v>385489</v>
      </c>
      <c r="H34" s="71">
        <f t="shared" si="5"/>
        <v>2.0527174575668827E-2</v>
      </c>
      <c r="I34" s="224" t="s">
        <v>59</v>
      </c>
    </row>
    <row r="35" spans="1:9" x14ac:dyDescent="0.2">
      <c r="B35" s="42"/>
      <c r="C35" s="38" t="s">
        <v>60</v>
      </c>
      <c r="D35" s="215">
        <f>IFERROR(VLOOKUP($B$31&amp;$I35&amp;$D$15,Data!$A$4:$AM$1118,MATCH(D$17,Data!$A$1:$AM$1,0),0),0)</f>
        <v>715299</v>
      </c>
      <c r="E35" s="174">
        <f>IFERROR(VLOOKUP($B$31&amp;$I35&amp;$D$15,Data!$A$4:$AM$1118,MATCH(E$17,Data!$A$1:$AM$1,0),0),0)</f>
        <v>6079</v>
      </c>
      <c r="F35" s="68">
        <f t="shared" si="4"/>
        <v>8.4985439655304983E-3</v>
      </c>
      <c r="G35" s="215">
        <f>IFERROR(VLOOKUP($B$31&amp;$I35&amp;$D$15,Data!$A$4:$AM$1118,MATCH(G$17,Data!$A$1:$AM$1,0),0),0)</f>
        <v>362037</v>
      </c>
      <c r="H35" s="71">
        <f t="shared" si="5"/>
        <v>1.6791101462005263E-2</v>
      </c>
      <c r="I35" s="224" t="s">
        <v>60</v>
      </c>
    </row>
    <row r="36" spans="1:9" x14ac:dyDescent="0.2">
      <c r="B36" s="42"/>
      <c r="C36" s="38" t="s">
        <v>61</v>
      </c>
      <c r="D36" s="215">
        <f>IFERROR(VLOOKUP($B$31&amp;$I36&amp;$D$15,Data!$A$4:$AM$1118,MATCH(D$17,Data!$A$1:$AM$1,0),0),0)</f>
        <v>714006</v>
      </c>
      <c r="E36" s="174">
        <f>IFERROR(VLOOKUP($B$31&amp;$I36&amp;$D$15,Data!$A$4:$AM$1118,MATCH(E$17,Data!$A$1:$AM$1,0),0),0)</f>
        <v>6073</v>
      </c>
      <c r="F36" s="68">
        <f t="shared" si="4"/>
        <v>8.5055307658479067E-3</v>
      </c>
      <c r="G36" s="215">
        <f>IFERROR(VLOOKUP($B$31&amp;$I36&amp;$D$15,Data!$A$4:$AM$1118,MATCH(G$17,Data!$A$1:$AM$1,0),0),0)</f>
        <v>368083</v>
      </c>
      <c r="H36" s="71">
        <f t="shared" si="5"/>
        <v>1.6498996150324789E-2</v>
      </c>
      <c r="I36" s="224" t="s">
        <v>61</v>
      </c>
    </row>
    <row r="37" spans="1:9" x14ac:dyDescent="0.2">
      <c r="B37" s="42"/>
      <c r="C37" s="38" t="s">
        <v>62</v>
      </c>
      <c r="D37" s="215">
        <f>IFERROR(VLOOKUP($B$31&amp;$I37&amp;$D$15,Data!$A$4:$AM$1118,MATCH(D$17,Data!$A$1:$AM$1,0),0),0)</f>
        <v>735309</v>
      </c>
      <c r="E37" s="174">
        <f>IFERROR(VLOOKUP($B$31&amp;$I37&amp;$D$15,Data!$A$4:$AM$1118,MATCH(E$17,Data!$A$1:$AM$1,0),0),0)</f>
        <v>8713</v>
      </c>
      <c r="F37" s="68">
        <f t="shared" si="4"/>
        <v>1.1849440167331013E-2</v>
      </c>
      <c r="G37" s="215">
        <f>IFERROR(VLOOKUP($B$31&amp;$I37&amp;$D$15,Data!$A$4:$AM$1118,MATCH(G$17,Data!$A$1:$AM$1,0),0),0)</f>
        <v>377184</v>
      </c>
      <c r="H37" s="71">
        <f t="shared" si="5"/>
        <v>2.3100131500805973E-2</v>
      </c>
      <c r="I37" s="224" t="s">
        <v>62</v>
      </c>
    </row>
    <row r="38" spans="1:9" x14ac:dyDescent="0.2">
      <c r="B38" s="42"/>
      <c r="C38" s="38" t="s">
        <v>63</v>
      </c>
      <c r="D38" s="215">
        <f>IFERROR(VLOOKUP($B$31&amp;$I38&amp;$D$15,Data!$A$4:$AM$1118,MATCH(D$17,Data!$A$1:$AM$1,0),0),0)</f>
        <v>719170</v>
      </c>
      <c r="E38" s="174">
        <f>IFERROR(VLOOKUP($B$31&amp;$I38&amp;$D$15,Data!$A$4:$AM$1118,MATCH(E$17,Data!$A$1:$AM$1,0),0),0)</f>
        <v>7904</v>
      </c>
      <c r="F38" s="68">
        <f t="shared" si="4"/>
        <v>1.0990447321217515E-2</v>
      </c>
      <c r="G38" s="215">
        <f>IFERROR(VLOOKUP($B$31&amp;$I38&amp;$D$15,Data!$A$4:$AM$1118,MATCH(G$17,Data!$A$1:$AM$1,0),0),0)</f>
        <v>371680</v>
      </c>
      <c r="H38" s="71">
        <f t="shared" si="5"/>
        <v>2.1265604821351699E-2</v>
      </c>
      <c r="I38" s="224" t="s">
        <v>63</v>
      </c>
    </row>
    <row r="39" spans="1:9" x14ac:dyDescent="0.2">
      <c r="B39" s="42"/>
      <c r="C39" s="38" t="s">
        <v>64</v>
      </c>
      <c r="D39" s="215">
        <f>IFERROR(VLOOKUP($B$31&amp;$I39&amp;$D$15,Data!$A$4:$AM$1118,MATCH(D$17,Data!$A$1:$AM$1,0),0),0)</f>
        <v>828194</v>
      </c>
      <c r="E39" s="174">
        <f>IFERROR(VLOOKUP($B$31&amp;$I39&amp;$D$15,Data!$A$4:$AM$1118,MATCH(E$17,Data!$A$1:$AM$1,0),0),0)</f>
        <v>9377</v>
      </c>
      <c r="F39" s="68">
        <f t="shared" si="4"/>
        <v>1.1322226434869125E-2</v>
      </c>
      <c r="G39" s="215">
        <f>IFERROR(VLOOKUP($B$31&amp;$I39&amp;$D$15,Data!$A$4:$AM$1118,MATCH(G$17,Data!$A$1:$AM$1,0),0),0)</f>
        <v>425655</v>
      </c>
      <c r="H39" s="71">
        <f t="shared" si="5"/>
        <v>2.2029577944579531E-2</v>
      </c>
      <c r="I39" s="224" t="s">
        <v>64</v>
      </c>
    </row>
    <row r="40" spans="1:9" x14ac:dyDescent="0.2">
      <c r="B40" s="42"/>
      <c r="C40" s="38" t="s">
        <v>65</v>
      </c>
      <c r="D40" s="215">
        <f>IFERROR(VLOOKUP($B$31&amp;$I40&amp;$D$15,Data!$A$4:$AM$1118,MATCH(D$17,Data!$A$1:$AM$1,0),0),0)</f>
        <v>737321</v>
      </c>
      <c r="E40" s="174">
        <f>IFERROR(VLOOKUP($B$31&amp;$I40&amp;$D$15,Data!$A$4:$AM$1118,MATCH(E$17,Data!$A$1:$AM$1,0),0),0)</f>
        <v>9294</v>
      </c>
      <c r="F40" s="68">
        <f t="shared" si="4"/>
        <v>1.260509330400192E-2</v>
      </c>
      <c r="G40" s="215">
        <f>IFERROR(VLOOKUP($B$31&amp;$I40&amp;$D$15,Data!$A$4:$AM$1118,MATCH(G$17,Data!$A$1:$AM$1,0),0),0)</f>
        <v>372078</v>
      </c>
      <c r="H40" s="71">
        <f t="shared" si="5"/>
        <v>2.4978633512328059E-2</v>
      </c>
      <c r="I40" s="224" t="s">
        <v>65</v>
      </c>
    </row>
    <row r="41" spans="1:9" x14ac:dyDescent="0.2">
      <c r="B41" s="42"/>
      <c r="C41" s="38" t="s">
        <v>66</v>
      </c>
      <c r="D41" s="215">
        <f>IFERROR(VLOOKUP($B$31&amp;$I41&amp;$D$15,Data!$A$4:$AM$1118,MATCH(D$17,Data!$A$1:$AM$1,0),0),0)</f>
        <v>662874</v>
      </c>
      <c r="E41" s="174">
        <f>IFERROR(VLOOKUP($B$31&amp;$I41&amp;$D$15,Data!$A$4:$AM$1118,MATCH(E$17,Data!$A$1:$AM$1,0),0),0)</f>
        <v>5816</v>
      </c>
      <c r="F41" s="68">
        <f t="shared" si="4"/>
        <v>8.7739148013046223E-3</v>
      </c>
      <c r="G41" s="215">
        <f>IFERROR(VLOOKUP($B$31&amp;$I41&amp;$D$15,Data!$A$4:$AM$1118,MATCH(G$17,Data!$A$1:$AM$1,0),0),0)</f>
        <v>336124</v>
      </c>
      <c r="H41" s="71">
        <f t="shared" si="5"/>
        <v>1.730313812759577E-2</v>
      </c>
      <c r="I41" s="224" t="s">
        <v>66</v>
      </c>
    </row>
    <row r="42" spans="1:9" x14ac:dyDescent="0.2">
      <c r="B42" s="42"/>
      <c r="C42" s="38" t="s">
        <v>67</v>
      </c>
      <c r="D42" s="215">
        <f>IFERROR(VLOOKUP($B$31&amp;$I42&amp;$D$15,Data!$A$4:$AM$1118,MATCH(D$17,Data!$A$1:$AM$1,0),0),0)</f>
        <v>749992</v>
      </c>
      <c r="E42" s="174">
        <f>IFERROR(VLOOKUP($B$31&amp;$I42&amp;$D$15,Data!$A$4:$AM$1118,MATCH(E$17,Data!$A$1:$AM$1,0),0),0)</f>
        <v>9905</v>
      </c>
      <c r="F42" s="68">
        <f t="shared" si="4"/>
        <v>1.3206807539280418E-2</v>
      </c>
      <c r="G42" s="215">
        <f>IFERROR(VLOOKUP($B$31&amp;$I42&amp;$D$15,Data!$A$4:$AM$1118,MATCH(G$17,Data!$A$1:$AM$1,0),0),0)</f>
        <v>374900</v>
      </c>
      <c r="H42" s="71">
        <f t="shared" si="5"/>
        <v>2.6420378767671379E-2</v>
      </c>
      <c r="I42" s="224" t="s">
        <v>67</v>
      </c>
    </row>
    <row r="43" spans="1:9" s="49" customFormat="1" x14ac:dyDescent="0.2">
      <c r="A43" s="15"/>
      <c r="B43" s="40"/>
      <c r="C43" s="41" t="s">
        <v>157</v>
      </c>
      <c r="D43" s="216">
        <f>IFERROR(SUM(D31:D42), "-")</f>
        <v>8544899</v>
      </c>
      <c r="E43" s="175">
        <f>IFERROR(SUM(E31:E42), "-")</f>
        <v>92069</v>
      </c>
      <c r="F43" s="69">
        <f t="shared" si="4"/>
        <v>1.0774732387123592E-2</v>
      </c>
      <c r="G43" s="217">
        <f>IFERROR(SUM(G31:G42), "-")</f>
        <v>4411243</v>
      </c>
      <c r="H43" s="72">
        <f t="shared" si="5"/>
        <v>2.0871441450856367E-2</v>
      </c>
      <c r="I43" s="225" t="s">
        <v>157</v>
      </c>
    </row>
    <row r="44" spans="1:9" x14ac:dyDescent="0.2">
      <c r="B44" s="37" t="s">
        <v>69</v>
      </c>
      <c r="C44" s="38" t="s">
        <v>56</v>
      </c>
      <c r="D44" s="214">
        <f>IFERROR(VLOOKUP($B$44&amp;$I44&amp;$D$15,Data!$A$4:$AM$1118,MATCH(D$17,Data!$A$1:$AM$1,0),0),0)</f>
        <v>700054</v>
      </c>
      <c r="E44" s="174">
        <f>IFERROR(VLOOKUP($B$44&amp;$I44&amp;$D$15,Data!$A$4:$AM$1118,MATCH(E$17,Data!$A$1:$AM$1,0),0),0)</f>
        <v>9201</v>
      </c>
      <c r="F44" s="68">
        <f>IFERROR(E44/D44, "-")</f>
        <v>1.3143271804746491E-2</v>
      </c>
      <c r="G44" s="218">
        <f>IFERROR(VLOOKUP($B$44&amp;$I44&amp;$D$15,Data!$A$4:$AM$1118,MATCH(G$17,Data!$A$1:$AM$1,0),0),0)</f>
        <v>364255</v>
      </c>
      <c r="H44" s="71">
        <f t="shared" si="3"/>
        <v>2.5259776804710986E-2</v>
      </c>
      <c r="I44" s="224" t="s">
        <v>56</v>
      </c>
    </row>
    <row r="45" spans="1:9" x14ac:dyDescent="0.2">
      <c r="B45" s="42"/>
      <c r="C45" s="38" t="s">
        <v>57</v>
      </c>
      <c r="D45" s="215">
        <f>IFERROR(VLOOKUP($B$44&amp;$I45&amp;$D$15,Data!$A$4:$AM$1118,MATCH(D$17,Data!$A$1:$AM$1,0),0),0)</f>
        <v>692813</v>
      </c>
      <c r="E45" s="174">
        <f>IFERROR(VLOOKUP($B$44&amp;$I45&amp;$D$15,Data!$A$4:$AM$1118,MATCH(E$17,Data!$A$1:$AM$1,0),0),0)</f>
        <v>10030</v>
      </c>
      <c r="F45" s="68">
        <f t="shared" ref="F45:F56" si="6">IFERROR(E45/D45, "-")</f>
        <v>1.4477211022310494E-2</v>
      </c>
      <c r="G45" s="218">
        <f>IFERROR(VLOOKUP($B$44&amp;$I45&amp;$D$15,Data!$A$4:$AM$1118,MATCH(G$17,Data!$A$1:$AM$1,0),0),0)</f>
        <v>363791</v>
      </c>
      <c r="H45" s="71">
        <f t="shared" si="3"/>
        <v>2.7570775527706842E-2</v>
      </c>
      <c r="I45" s="224" t="s">
        <v>57</v>
      </c>
    </row>
    <row r="46" spans="1:9" x14ac:dyDescent="0.2">
      <c r="B46" s="42"/>
      <c r="C46" s="38" t="s">
        <v>58</v>
      </c>
      <c r="D46" s="215">
        <f>IFERROR(VLOOKUP($B$44&amp;$I46&amp;$D$15,Data!$A$4:$AM$1118,MATCH(D$17,Data!$A$1:$AM$1,0),0),0)</f>
        <v>680286</v>
      </c>
      <c r="E46" s="174">
        <f>IFERROR(VLOOKUP($B$44&amp;$I46&amp;$D$15,Data!$A$4:$AM$1118,MATCH(E$17,Data!$A$1:$AM$1,0),0),0)</f>
        <v>4559</v>
      </c>
      <c r="F46" s="68">
        <f t="shared" si="6"/>
        <v>6.7015931534678058E-3</v>
      </c>
      <c r="G46" s="218">
        <f>IFERROR(VLOOKUP($B$44&amp;$I46&amp;$D$15,Data!$A$4:$AM$1118,MATCH(G$17,Data!$A$1:$AM$1,0),0),0)</f>
        <v>356836</v>
      </c>
      <c r="H46" s="71">
        <f t="shared" si="3"/>
        <v>1.2776177291528882E-2</v>
      </c>
      <c r="I46" s="224" t="s">
        <v>58</v>
      </c>
    </row>
    <row r="47" spans="1:9" x14ac:dyDescent="0.2">
      <c r="B47" s="42"/>
      <c r="C47" s="38" t="s">
        <v>59</v>
      </c>
      <c r="D47" s="215">
        <f>IFERROR(VLOOKUP($B$44&amp;$I47&amp;$D$15,Data!$A$4:$AM$1118,MATCH(D$17,Data!$A$1:$AM$1,0),0),0)</f>
        <v>765618</v>
      </c>
      <c r="E47" s="174">
        <f>IFERROR(VLOOKUP($B$44&amp;$I47&amp;$D$15,Data!$A$4:$AM$1118,MATCH(E$17,Data!$A$1:$AM$1,0),0),0)</f>
        <v>4883</v>
      </c>
      <c r="F47" s="68">
        <f t="shared" si="6"/>
        <v>6.3778542301774514E-3</v>
      </c>
      <c r="G47" s="218">
        <f>IFERROR(VLOOKUP($B$44&amp;$I47&amp;$D$15,Data!$A$4:$AM$1118,MATCH(G$17,Data!$A$1:$AM$1,0),0),0)</f>
        <v>397933</v>
      </c>
      <c r="H47" s="71">
        <f t="shared" si="3"/>
        <v>1.227090992704802E-2</v>
      </c>
      <c r="I47" s="224" t="s">
        <v>59</v>
      </c>
    </row>
    <row r="48" spans="1:9" x14ac:dyDescent="0.2">
      <c r="B48" s="42"/>
      <c r="C48" s="38" t="s">
        <v>60</v>
      </c>
      <c r="D48" s="215">
        <f>IFERROR(VLOOKUP($B$44&amp;$I48&amp;$D$15,Data!$A$4:$AM$1118,MATCH(D$17,Data!$A$1:$AM$1,0),0),0)</f>
        <v>709834</v>
      </c>
      <c r="E48" s="174">
        <f>IFERROR(VLOOKUP($B$44&amp;$I48&amp;$D$15,Data!$A$4:$AM$1118,MATCH(E$17,Data!$A$1:$AM$1,0),0),0)</f>
        <v>4734</v>
      </c>
      <c r="F48" s="68">
        <f t="shared" si="6"/>
        <v>6.6691649033435987E-3</v>
      </c>
      <c r="G48" s="218">
        <f>IFERROR(VLOOKUP($B$44&amp;$I48&amp;$D$15,Data!$A$4:$AM$1118,MATCH(G$17,Data!$A$1:$AM$1,0),0),0)</f>
        <v>365867</v>
      </c>
      <c r="H48" s="71">
        <f t="shared" si="3"/>
        <v>1.2939128153126683E-2</v>
      </c>
      <c r="I48" s="224" t="s">
        <v>60</v>
      </c>
    </row>
    <row r="49" spans="1:9" x14ac:dyDescent="0.2">
      <c r="B49" s="42"/>
      <c r="C49" s="38" t="s">
        <v>61</v>
      </c>
      <c r="D49" s="215">
        <f>IFERROR(VLOOKUP($B$44&amp;$I49&amp;$D$15,Data!$A$4:$AM$1118,MATCH(D$17,Data!$A$1:$AM$1,0),0),0)</f>
        <v>693413</v>
      </c>
      <c r="E49" s="174">
        <f>IFERROR(VLOOKUP($B$44&amp;$I49&amp;$D$15,Data!$A$4:$AM$1118,MATCH(E$17,Data!$A$1:$AM$1,0),0),0)</f>
        <v>4835</v>
      </c>
      <c r="F49" s="68">
        <f t="shared" si="6"/>
        <v>6.9727564957680344E-3</v>
      </c>
      <c r="G49" s="218">
        <f>IFERROR(VLOOKUP($B$44&amp;$I49&amp;$D$15,Data!$A$4:$AM$1118,MATCH(G$17,Data!$A$1:$AM$1,0),0),0)</f>
        <v>362365</v>
      </c>
      <c r="H49" s="71">
        <f t="shared" si="3"/>
        <v>1.334290011452541E-2</v>
      </c>
      <c r="I49" s="224" t="s">
        <v>61</v>
      </c>
    </row>
    <row r="50" spans="1:9" x14ac:dyDescent="0.2">
      <c r="B50" s="42"/>
      <c r="C50" s="38" t="s">
        <v>62</v>
      </c>
      <c r="D50" s="215">
        <f>IFERROR(VLOOKUP($B$44&amp;$I50&amp;$D$15,Data!$A$4:$AM$1118,MATCH(D$17,Data!$A$1:$AM$1,0),0),0)</f>
        <v>723049</v>
      </c>
      <c r="E50" s="174">
        <f>IFERROR(VLOOKUP($B$44&amp;$I50&amp;$D$15,Data!$A$4:$AM$1118,MATCH(E$17,Data!$A$1:$AM$1,0),0),0)</f>
        <v>5105</v>
      </c>
      <c r="F50" s="68">
        <f t="shared" si="6"/>
        <v>7.0603790337860923E-3</v>
      </c>
      <c r="G50" s="218">
        <f>IFERROR(VLOOKUP($B$44&amp;$I50&amp;$D$15,Data!$A$4:$AM$1118,MATCH(G$17,Data!$A$1:$AM$1,0),0),0)</f>
        <v>381490</v>
      </c>
      <c r="H50" s="71">
        <f t="shared" si="3"/>
        <v>1.3381740019397625E-2</v>
      </c>
      <c r="I50" s="224" t="s">
        <v>62</v>
      </c>
    </row>
    <row r="51" spans="1:9" x14ac:dyDescent="0.2">
      <c r="B51" s="42"/>
      <c r="C51" s="38" t="s">
        <v>63</v>
      </c>
      <c r="D51" s="215">
        <f>IFERROR(VLOOKUP($B$44&amp;$I51&amp;$D$15,Data!$A$4:$AM$1118,MATCH(D$17,Data!$A$1:$AM$1,0),0),0)</f>
        <v>704034</v>
      </c>
      <c r="E51" s="174">
        <f>IFERROR(VLOOKUP($B$44&amp;$I51&amp;$D$15,Data!$A$4:$AM$1118,MATCH(E$17,Data!$A$1:$AM$1,0),0),0)</f>
        <v>4759</v>
      </c>
      <c r="F51" s="68">
        <f t="shared" si="6"/>
        <v>6.7596167230559888E-3</v>
      </c>
      <c r="G51" s="218">
        <f>IFERROR(VLOOKUP($B$44&amp;$I51&amp;$D$15,Data!$A$4:$AM$1118,MATCH(G$17,Data!$A$1:$AM$1,0),0),0)</f>
        <v>367667</v>
      </c>
      <c r="H51" s="71">
        <f t="shared" si="3"/>
        <v>1.2943777929485105E-2</v>
      </c>
      <c r="I51" s="224" t="s">
        <v>63</v>
      </c>
    </row>
    <row r="52" spans="1:9" x14ac:dyDescent="0.2">
      <c r="B52" s="42"/>
      <c r="C52" s="38" t="s">
        <v>64</v>
      </c>
      <c r="D52" s="215">
        <f>IFERROR(VLOOKUP($B$44&amp;$I52&amp;$D$15,Data!$A$4:$AM$1118,MATCH(D$17,Data!$A$1:$AM$1,0),0),0)</f>
        <v>749012</v>
      </c>
      <c r="E52" s="174">
        <f>IFERROR(VLOOKUP($B$44&amp;$I52&amp;$D$15,Data!$A$4:$AM$1118,MATCH(E$17,Data!$A$1:$AM$1,0),0),0)</f>
        <v>4692</v>
      </c>
      <c r="F52" s="68">
        <f t="shared" si="6"/>
        <v>6.2642521081104179E-3</v>
      </c>
      <c r="G52" s="218">
        <f>IFERROR(VLOOKUP($B$44&amp;$I52&amp;$D$15,Data!$A$4:$AM$1118,MATCH(G$17,Data!$A$1:$AM$1,0),0),0)</f>
        <v>388601</v>
      </c>
      <c r="H52" s="71">
        <f t="shared" si="3"/>
        <v>1.2074081126914238E-2</v>
      </c>
      <c r="I52" s="224" t="s">
        <v>64</v>
      </c>
    </row>
    <row r="53" spans="1:9" x14ac:dyDescent="0.2">
      <c r="B53" s="42"/>
      <c r="C53" s="38" t="s">
        <v>65</v>
      </c>
      <c r="D53" s="215">
        <f>IFERROR(VLOOKUP($B$44&amp;$I53&amp;$D$15,Data!$A$4:$AM$1118,MATCH(D$17,Data!$A$1:$AM$1,0),0),0)</f>
        <v>691680</v>
      </c>
      <c r="E53" s="174">
        <f>IFERROR(VLOOKUP($B$44&amp;$I53&amp;$D$15,Data!$A$4:$AM$1118,MATCH(E$17,Data!$A$1:$AM$1,0),0),0)</f>
        <v>5181</v>
      </c>
      <c r="F53" s="68">
        <f t="shared" si="6"/>
        <v>7.4904580152671757E-3</v>
      </c>
      <c r="G53" s="218">
        <f>IFERROR(VLOOKUP($B$44&amp;$I53&amp;$D$15,Data!$A$4:$AM$1118,MATCH(G$17,Data!$A$1:$AM$1,0),0),0)</f>
        <v>357270</v>
      </c>
      <c r="H53" s="71">
        <f t="shared" si="3"/>
        <v>1.450163741707952E-2</v>
      </c>
      <c r="I53" s="224" t="s">
        <v>65</v>
      </c>
    </row>
    <row r="54" spans="1:9" x14ac:dyDescent="0.2">
      <c r="B54" s="42"/>
      <c r="C54" s="38" t="s">
        <v>66</v>
      </c>
      <c r="D54" s="215">
        <f>IFERROR(VLOOKUP($B$44&amp;$I54&amp;$D$15,Data!$A$4:$AM$1118,MATCH(D$17,Data!$A$1:$AM$1,0),0),0)</f>
        <v>649998</v>
      </c>
      <c r="E54" s="174">
        <f>IFERROR(VLOOKUP($B$44&amp;$I54&amp;$D$15,Data!$A$4:$AM$1118,MATCH(E$17,Data!$A$1:$AM$1,0),0),0)</f>
        <v>4600</v>
      </c>
      <c r="F54" s="68">
        <f t="shared" si="6"/>
        <v>7.0769448521380068E-3</v>
      </c>
      <c r="G54" s="218">
        <f>IFERROR(VLOOKUP($B$44&amp;$I54&amp;$D$15,Data!$A$4:$AM$1118,MATCH(G$17,Data!$A$1:$AM$1,0),0),0)</f>
        <v>336948</v>
      </c>
      <c r="H54" s="71">
        <f t="shared" si="3"/>
        <v>1.3651958165651673E-2</v>
      </c>
      <c r="I54" s="224" t="s">
        <v>66</v>
      </c>
    </row>
    <row r="55" spans="1:9" x14ac:dyDescent="0.2">
      <c r="B55" s="42"/>
      <c r="C55" s="43" t="s">
        <v>67</v>
      </c>
      <c r="D55" s="215">
        <f>IFERROR(VLOOKUP($B$44&amp;$I55&amp;$D$15,Data!$A$4:$AM$1118,MATCH(D$17,Data!$A$1:$AM$1,0),0),0)</f>
        <v>725977</v>
      </c>
      <c r="E55" s="174">
        <f>IFERROR(VLOOKUP($B$44&amp;$I55&amp;$D$15,Data!$A$4:$AM$1118,MATCH(E$17,Data!$A$1:$AM$1,0),0),0)</f>
        <v>5060</v>
      </c>
      <c r="F55" s="68">
        <f t="shared" si="6"/>
        <v>6.9699177797643728E-3</v>
      </c>
      <c r="G55" s="218">
        <f>IFERROR(VLOOKUP($B$44&amp;$I55&amp;$D$15,Data!$A$4:$AM$1118,MATCH(G$17,Data!$A$1:$AM$1,0),0),0)</f>
        <v>374378</v>
      </c>
      <c r="H55" s="71">
        <f t="shared" si="3"/>
        <v>1.3515751459754579E-2</v>
      </c>
      <c r="I55" s="224" t="s">
        <v>67</v>
      </c>
    </row>
    <row r="56" spans="1:9" s="49" customFormat="1" x14ac:dyDescent="0.2">
      <c r="A56" s="15"/>
      <c r="B56" s="44"/>
      <c r="C56" s="45" t="s">
        <v>158</v>
      </c>
      <c r="D56" s="216">
        <f>IFERROR(SUM(D44:D55), "-")</f>
        <v>8485768</v>
      </c>
      <c r="E56" s="175">
        <f>IFERROR(SUM(E44:E55), "-")</f>
        <v>67639</v>
      </c>
      <c r="F56" s="69">
        <f t="shared" si="6"/>
        <v>7.9708754705525766E-3</v>
      </c>
      <c r="G56" s="217">
        <f>IFERROR(SUM(G44:G55), "-")</f>
        <v>4417401</v>
      </c>
      <c r="H56" s="72">
        <f t="shared" si="3"/>
        <v>1.5311944738546489E-2</v>
      </c>
      <c r="I56" s="225" t="s">
        <v>158</v>
      </c>
    </row>
    <row r="57" spans="1:9" x14ac:dyDescent="0.2">
      <c r="B57" s="37" t="s">
        <v>196</v>
      </c>
      <c r="C57" s="38" t="s">
        <v>56</v>
      </c>
      <c r="D57" s="214">
        <f>IFERROR(VLOOKUP($B$57&amp;$I57&amp;$D$15,Data!$A$4:$AM$1118,MATCH(D$17,Data!$A$1:$AM$1,0),0),0)</f>
        <v>716652</v>
      </c>
      <c r="E57" s="173">
        <f>IFERROR(VLOOKUP($B$57&amp;$I57&amp;$D$15,Data!$A$4:$AM$1118,MATCH(E$17,Data!$A$1:$AM$1,0),0),0)</f>
        <v>5890</v>
      </c>
      <c r="F57" s="70">
        <f>IFERROR(E57/D57, "-")</f>
        <v>8.2187728493048236E-3</v>
      </c>
      <c r="G57" s="214">
        <f>IFERROR(VLOOKUP($B$57&amp;$I57&amp;$D$15,Data!$A$4:$AM$1118,MATCH(G$17,Data!$A$1:$AM$1,0),0),0)</f>
        <v>486364</v>
      </c>
      <c r="H57" s="73">
        <f>IFERROR(E57/G57, "-")</f>
        <v>1.2110271319423313E-2</v>
      </c>
      <c r="I57" s="224" t="s">
        <v>56</v>
      </c>
    </row>
    <row r="58" spans="1:9" x14ac:dyDescent="0.2">
      <c r="B58" s="42"/>
      <c r="C58" s="38" t="s">
        <v>57</v>
      </c>
      <c r="D58" s="215">
        <f>IFERROR(VLOOKUP($B$57&amp;$I58&amp;$D$15,Data!$A$4:$AM$1118,MATCH(D$17,Data!$A$1:$AM$1,0),0),0)</f>
        <v>760604</v>
      </c>
      <c r="E58" s="174">
        <f>IFERROR(VLOOKUP($B$57&amp;$I58&amp;$D$15,Data!$A$4:$AM$1118,MATCH(E$17,Data!$A$1:$AM$1,0),0),0)</f>
        <v>5764</v>
      </c>
      <c r="F58" s="68">
        <f t="shared" ref="F58:F69" si="7">IFERROR(E58/D58, "-")</f>
        <v>7.5781878612260784E-3</v>
      </c>
      <c r="G58" s="215">
        <f>IFERROR(VLOOKUP($B$57&amp;$I58&amp;$D$15,Data!$A$4:$AM$1118,MATCH(G$17,Data!$A$1:$AM$1,0),0),0)</f>
        <v>559725</v>
      </c>
      <c r="H58" s="71">
        <f t="shared" ref="H58:H69" si="8">IFERROR(E58/G58, "-")</f>
        <v>1.0297914154272187E-2</v>
      </c>
      <c r="I58" s="224" t="s">
        <v>57</v>
      </c>
    </row>
    <row r="59" spans="1:9" x14ac:dyDescent="0.2">
      <c r="B59" s="42"/>
      <c r="C59" s="38" t="s">
        <v>58</v>
      </c>
      <c r="D59" s="215">
        <f>IFERROR(VLOOKUP($B$57&amp;$I59&amp;$D$15,Data!$A$4:$AM$1118,MATCH(D$17,Data!$A$1:$AM$1,0),0),0)</f>
        <v>758614</v>
      </c>
      <c r="E59" s="174">
        <f>IFERROR(VLOOKUP($B$57&amp;$I59&amp;$D$15,Data!$A$4:$AM$1118,MATCH(E$17,Data!$A$1:$AM$1,0),0),0)</f>
        <v>6841</v>
      </c>
      <c r="F59" s="68">
        <f t="shared" si="7"/>
        <v>9.0177613384408942E-3</v>
      </c>
      <c r="G59" s="215">
        <f>IFERROR(VLOOKUP($B$57&amp;$I59&amp;$D$15,Data!$A$4:$AM$1118,MATCH(G$17,Data!$A$1:$AM$1,0),0),0)</f>
        <v>560524</v>
      </c>
      <c r="H59" s="71">
        <f t="shared" si="8"/>
        <v>1.2204651361939899E-2</v>
      </c>
      <c r="I59" s="224" t="s">
        <v>58</v>
      </c>
    </row>
    <row r="60" spans="1:9" x14ac:dyDescent="0.2">
      <c r="B60" s="42"/>
      <c r="C60" s="38" t="s">
        <v>59</v>
      </c>
      <c r="D60" s="215">
        <f>IFERROR(VLOOKUP($B$57&amp;$I60&amp;$D$15,Data!$A$4:$AM$1118,MATCH(D$17,Data!$A$1:$AM$1,0),0),0)</f>
        <v>806856</v>
      </c>
      <c r="E60" s="174">
        <f>IFERROR(VLOOKUP($B$57&amp;$I60&amp;$D$15,Data!$A$4:$AM$1118,MATCH(E$17,Data!$A$1:$AM$1,0),0),0)</f>
        <v>7208</v>
      </c>
      <c r="F60" s="68">
        <f t="shared" si="7"/>
        <v>8.9334404156379832E-3</v>
      </c>
      <c r="G60" s="215">
        <f>IFERROR(VLOOKUP($B$57&amp;$I60&amp;$D$15,Data!$A$4:$AM$1118,MATCH(G$17,Data!$A$1:$AM$1,0),0),0)</f>
        <v>594270</v>
      </c>
      <c r="H60" s="71">
        <f t="shared" si="8"/>
        <v>1.2129166877008766E-2</v>
      </c>
      <c r="I60" s="224" t="s">
        <v>59</v>
      </c>
    </row>
    <row r="61" spans="1:9" x14ac:dyDescent="0.2">
      <c r="B61" s="42"/>
      <c r="C61" s="38" t="s">
        <v>60</v>
      </c>
      <c r="D61" s="215">
        <f>IFERROR(VLOOKUP($B$57&amp;$I61&amp;$D$15,Data!$A$4:$AM$1118,MATCH(D$17,Data!$A$1:$AM$1,0),0),0)</f>
        <v>737389</v>
      </c>
      <c r="E61" s="174">
        <f>IFERROR(VLOOKUP($B$57&amp;$I61&amp;$D$15,Data!$A$4:$AM$1118,MATCH(E$17,Data!$A$1:$AM$1,0),0),0)</f>
        <v>6800</v>
      </c>
      <c r="F61" s="68">
        <f t="shared" si="7"/>
        <v>9.2217269311042072E-3</v>
      </c>
      <c r="G61" s="215">
        <f>IFERROR(VLOOKUP($B$57&amp;$I61&amp;$D$15,Data!$A$4:$AM$1118,MATCH(G$17,Data!$A$1:$AM$1,0),0),0)</f>
        <v>540138</v>
      </c>
      <c r="H61" s="71">
        <f t="shared" si="8"/>
        <v>1.2589375307791712E-2</v>
      </c>
      <c r="I61" s="224" t="s">
        <v>60</v>
      </c>
    </row>
    <row r="62" spans="1:9" x14ac:dyDescent="0.2">
      <c r="B62" s="42"/>
      <c r="C62" s="38" t="s">
        <v>61</v>
      </c>
      <c r="D62" s="215">
        <f>IFERROR(VLOOKUP($B$57&amp;$I62&amp;$D$15,Data!$A$4:$AM$1118,MATCH(D$17,Data!$A$1:$AM$1,0),0),0)</f>
        <v>741204</v>
      </c>
      <c r="E62" s="174">
        <f>IFERROR(VLOOKUP($B$57&amp;$I62&amp;$D$15,Data!$A$4:$AM$1118,MATCH(E$17,Data!$A$1:$AM$1,0),0),0)</f>
        <v>7322</v>
      </c>
      <c r="F62" s="68">
        <f t="shared" si="7"/>
        <v>9.8785219723584866E-3</v>
      </c>
      <c r="G62" s="215">
        <f>IFERROR(VLOOKUP($B$57&amp;$I62&amp;$D$15,Data!$A$4:$AM$1118,MATCH(G$17,Data!$A$1:$AM$1,0),0),0)</f>
        <v>546189</v>
      </c>
      <c r="H62" s="71">
        <f t="shared" si="8"/>
        <v>1.3405616004716316E-2</v>
      </c>
      <c r="I62" s="224" t="s">
        <v>61</v>
      </c>
    </row>
    <row r="63" spans="1:9" x14ac:dyDescent="0.2">
      <c r="B63" s="42"/>
      <c r="C63" s="38" t="s">
        <v>62</v>
      </c>
      <c r="D63" s="215">
        <f>IFERROR(VLOOKUP($B$57&amp;$I63&amp;$D$15,Data!$A$4:$AM$1118,MATCH(D$17,Data!$A$1:$AM$1,0),0),0)</f>
        <v>769653</v>
      </c>
      <c r="E63" s="174">
        <f>IFERROR(VLOOKUP($B$57&amp;$I63&amp;$D$15,Data!$A$4:$AM$1118,MATCH(E$17,Data!$A$1:$AM$1,0),0),0)</f>
        <v>6955</v>
      </c>
      <c r="F63" s="68">
        <f t="shared" si="7"/>
        <v>9.0365398432800236E-3</v>
      </c>
      <c r="G63" s="215">
        <f>IFERROR(VLOOKUP($B$57&amp;$I63&amp;$D$15,Data!$A$4:$AM$1118,MATCH(G$17,Data!$A$1:$AM$1,0),0),0)</f>
        <v>564009</v>
      </c>
      <c r="H63" s="71">
        <f t="shared" si="8"/>
        <v>1.233136350661071E-2</v>
      </c>
      <c r="I63" s="224" t="s">
        <v>62</v>
      </c>
    </row>
    <row r="64" spans="1:9" x14ac:dyDescent="0.2">
      <c r="B64" s="42"/>
      <c r="C64" s="38" t="s">
        <v>63</v>
      </c>
      <c r="D64" s="215">
        <f>IFERROR(VLOOKUP($B$57&amp;$I64&amp;$D$15,Data!$A$4:$AM$1118,MATCH(D$17,Data!$A$1:$AM$1,0),0),0)</f>
        <v>759591</v>
      </c>
      <c r="E64" s="174">
        <f>IFERROR(VLOOKUP($B$57&amp;$I64&amp;$D$15,Data!$A$4:$AM$1118,MATCH(E$17,Data!$A$1:$AM$1,0),0),0)</f>
        <v>6858</v>
      </c>
      <c r="F64" s="68">
        <f t="shared" si="7"/>
        <v>9.0285429922155481E-3</v>
      </c>
      <c r="G64" s="215">
        <f>IFERROR(VLOOKUP($B$57&amp;$I64&amp;$D$15,Data!$A$4:$AM$1118,MATCH(G$17,Data!$A$1:$AM$1,0),0),0)</f>
        <v>549274</v>
      </c>
      <c r="H64" s="71">
        <f t="shared" si="8"/>
        <v>1.2485571863951325E-2</v>
      </c>
      <c r="I64" s="224" t="s">
        <v>63</v>
      </c>
    </row>
    <row r="65" spans="2:13" x14ac:dyDescent="0.2">
      <c r="B65" s="42"/>
      <c r="C65" s="38" t="s">
        <v>64</v>
      </c>
      <c r="D65" s="215">
        <f>IFERROR(VLOOKUP($B$57&amp;$I65&amp;$D$15,Data!$A$4:$AM$1118,MATCH(D$17,Data!$A$1:$AM$1,0),0),0)</f>
        <v>870738</v>
      </c>
      <c r="E65" s="174">
        <f>IFERROR(VLOOKUP($B$57&amp;$I65&amp;$D$15,Data!$A$4:$AM$1118,MATCH(E$17,Data!$A$1:$AM$1,0),0),0)</f>
        <v>6804</v>
      </c>
      <c r="F65" s="68">
        <f t="shared" si="7"/>
        <v>7.8140611756923432E-3</v>
      </c>
      <c r="G65" s="215">
        <f>IFERROR(VLOOKUP($B$57&amp;$I65&amp;$D$15,Data!$A$4:$AM$1118,MATCH(G$17,Data!$A$1:$AM$1,0),0),0)</f>
        <v>614314</v>
      </c>
      <c r="H65" s="71">
        <f t="shared" si="8"/>
        <v>1.1075769069238206E-2</v>
      </c>
      <c r="I65" s="224" t="s">
        <v>64</v>
      </c>
    </row>
    <row r="66" spans="2:13" x14ac:dyDescent="0.2">
      <c r="B66" s="42"/>
      <c r="C66" s="38" t="s">
        <v>65</v>
      </c>
      <c r="D66" s="215">
        <f>IFERROR(VLOOKUP($B$57&amp;$I66&amp;$D$15,Data!$A$4:$AM$1118,MATCH(D$17,Data!$A$1:$AM$1,0),0),0)</f>
        <v>756887</v>
      </c>
      <c r="E66" s="174">
        <f>IFERROR(VLOOKUP($B$57&amp;$I66&amp;$D$15,Data!$A$4:$AM$1118,MATCH(E$17,Data!$A$1:$AM$1,0),0),0)</f>
        <v>6794</v>
      </c>
      <c r="F66" s="68">
        <f t="shared" si="7"/>
        <v>8.9762408391212949E-3</v>
      </c>
      <c r="G66" s="215">
        <f>IFERROR(VLOOKUP($B$57&amp;$I66&amp;$D$15,Data!$A$4:$AM$1118,MATCH(G$17,Data!$A$1:$AM$1,0),0),0)</f>
        <v>531634</v>
      </c>
      <c r="H66" s="71">
        <f t="shared" si="8"/>
        <v>1.277946858176866E-2</v>
      </c>
      <c r="I66" s="224" t="s">
        <v>65</v>
      </c>
    </row>
    <row r="67" spans="2:13" x14ac:dyDescent="0.2">
      <c r="B67" s="42"/>
      <c r="C67" s="157" t="s">
        <v>234</v>
      </c>
      <c r="D67" s="215">
        <f>IFERROR(VLOOKUP($B$57&amp;$I67&amp;$D$15,Data!$A$4:$AM$1118,MATCH(D$17,Data!$A$1:$AM$1,0),0),0)</f>
        <v>628898</v>
      </c>
      <c r="E67" s="174">
        <f>IFERROR(VLOOKUP($B$57&amp;$I67&amp;$D$15,Data!$A$4:$AM$1118,MATCH(E$17,Data!$A$1:$AM$1,0),0),0)</f>
        <v>4863</v>
      </c>
      <c r="F67" s="68">
        <f t="shared" si="7"/>
        <v>7.7325734856844826E-3</v>
      </c>
      <c r="G67" s="215">
        <f>IFERROR(VLOOKUP($B$57&amp;$I67&amp;$D$15,Data!$A$4:$AM$1118,MATCH(G$17,Data!$A$1:$AM$1,0),0),0)</f>
        <v>421550</v>
      </c>
      <c r="H67" s="71">
        <f t="shared" si="8"/>
        <v>1.1535998102241728E-2</v>
      </c>
      <c r="I67" s="224" t="s">
        <v>66</v>
      </c>
    </row>
    <row r="68" spans="2:13" x14ac:dyDescent="0.2">
      <c r="B68" s="42"/>
      <c r="C68" s="157" t="s">
        <v>233</v>
      </c>
      <c r="D68" s="215">
        <f>IFERROR(VLOOKUP($B$57&amp;$I68&amp;$D$15,Data!$A$4:$AM$1118,MATCH(D$17,Data!$A$1:$AM$1,0),0),0)</f>
        <v>694188</v>
      </c>
      <c r="E68" s="174">
        <f>IFERROR(VLOOKUP($B$57&amp;$I68&amp;$D$15,Data!$A$4:$AM$1118,MATCH(E$17,Data!$A$1:$AM$1,0),0),0)</f>
        <v>6402</v>
      </c>
      <c r="F68" s="68">
        <f t="shared" si="7"/>
        <v>9.2222856056284469E-3</v>
      </c>
      <c r="G68" s="215">
        <f>IFERROR(VLOOKUP($B$57&amp;$I68&amp;$D$15,Data!$A$4:$AM$1118,MATCH(G$17,Data!$A$1:$AM$1,0),0),0)</f>
        <v>470344</v>
      </c>
      <c r="H68" s="71">
        <f t="shared" si="8"/>
        <v>1.3611314272107223E-2</v>
      </c>
      <c r="I68" s="224" t="s">
        <v>67</v>
      </c>
    </row>
    <row r="69" spans="2:13" x14ac:dyDescent="0.2">
      <c r="B69" s="44"/>
      <c r="C69" s="45" t="s">
        <v>239</v>
      </c>
      <c r="D69" s="216">
        <f>IFERROR(SUM(D57:D68), "-")</f>
        <v>9001274</v>
      </c>
      <c r="E69" s="175">
        <f>IFERROR(SUM(E57:E68), "-")</f>
        <v>78501</v>
      </c>
      <c r="F69" s="69">
        <f t="shared" si="7"/>
        <v>8.7210988133457554E-3</v>
      </c>
      <c r="G69" s="217">
        <f>IFERROR(SUM(G57:G68), "-")</f>
        <v>6438335</v>
      </c>
      <c r="H69" s="72">
        <f t="shared" si="8"/>
        <v>1.2192748591056539E-2</v>
      </c>
      <c r="I69" s="224" t="s">
        <v>239</v>
      </c>
    </row>
    <row r="70" spans="2:13" x14ac:dyDescent="0.2">
      <c r="B70" s="37" t="s">
        <v>237</v>
      </c>
      <c r="C70" s="157" t="s">
        <v>240</v>
      </c>
      <c r="D70" s="214">
        <f>IFERROR(VLOOKUP($B$70&amp;$I70&amp;$D$15,Data!$A$4:$AM$1118,MATCH(D$17,Data!$A$1:$AM$1,0),0),0)</f>
        <v>707709</v>
      </c>
      <c r="E70" s="173">
        <f>IFERROR(VLOOKUP($B$70&amp;$I70&amp;$D$15,Data!$A$4:$AM$1118,MATCH(E$17,Data!$A$1:$AM$1,0),0),0)</f>
        <v>4266</v>
      </c>
      <c r="F70" s="70">
        <f>IFERROR(E70/D70, "-")</f>
        <v>6.0279012984150266E-3</v>
      </c>
      <c r="G70" s="214">
        <f>IFERROR(VLOOKUP($B$70&amp;$I70&amp;$D$15,Data!$A$4:$AM$1118,MATCH(G$17,Data!$A$1:$AM$1,0),0),0)</f>
        <v>490088</v>
      </c>
      <c r="H70" s="73">
        <f>IFERROR(E70/G70, "-")</f>
        <v>8.7045591812082729E-3</v>
      </c>
      <c r="I70" s="224" t="s">
        <v>56</v>
      </c>
    </row>
    <row r="71" spans="2:13" x14ac:dyDescent="0.2">
      <c r="B71" s="42"/>
      <c r="C71" s="38" t="s">
        <v>57</v>
      </c>
      <c r="D71" s="215">
        <f>IFERROR(VLOOKUP($B$70&amp;$I71&amp;$D$15,Data!$A$4:$AM$1118,MATCH(D$17,Data!$A$1:$AM$1,0),0),0)</f>
        <v>741183</v>
      </c>
      <c r="E71" s="174">
        <f>IFERROR(VLOOKUP($B$70&amp;$I71&amp;$D$15,Data!$A$4:$AM$1118,MATCH(E$17,Data!$A$1:$AM$1,0),0),0)</f>
        <v>4236</v>
      </c>
      <c r="F71" s="68">
        <f t="shared" ref="F71:F82" si="9">IFERROR(E71/D71, "-")</f>
        <v>5.7151877471555606E-3</v>
      </c>
      <c r="G71" s="215">
        <f>IFERROR(VLOOKUP($B$70&amp;$I71&amp;$D$15,Data!$A$4:$AM$1118,MATCH(G$17,Data!$A$1:$AM$1,0),0),0)</f>
        <v>517933</v>
      </c>
      <c r="H71" s="71">
        <f t="shared" ref="H71:H82" si="10">IFERROR(E71/G71, "-")</f>
        <v>8.1786640356957367E-3</v>
      </c>
      <c r="I71" s="224" t="s">
        <v>57</v>
      </c>
    </row>
    <row r="72" spans="2:13" x14ac:dyDescent="0.2">
      <c r="B72" s="42"/>
      <c r="C72" s="38" t="s">
        <v>58</v>
      </c>
      <c r="D72" s="215">
        <f>IFERROR(VLOOKUP($B$70&amp;$I72&amp;$D$15,Data!$A$4:$AM$1118,MATCH(D$17,Data!$A$1:$AM$1,0),0),0)</f>
        <v>756899</v>
      </c>
      <c r="E72" s="174">
        <f>IFERROR(VLOOKUP($B$70&amp;$I72&amp;$D$15,Data!$A$4:$AM$1118,MATCH(E$17,Data!$A$1:$AM$1,0),0),0)</f>
        <v>5396</v>
      </c>
      <c r="F72" s="68">
        <f t="shared" si="9"/>
        <v>7.1290885573900876E-3</v>
      </c>
      <c r="G72" s="215">
        <f>IFERROR(VLOOKUP($B$70&amp;$I72&amp;$D$15,Data!$A$4:$AM$1118,MATCH(G$17,Data!$A$1:$AM$1,0),0),0)</f>
        <v>532312</v>
      </c>
      <c r="H72" s="71">
        <f t="shared" si="10"/>
        <v>1.0136912186837795E-2</v>
      </c>
      <c r="I72" s="224" t="s">
        <v>58</v>
      </c>
    </row>
    <row r="73" spans="2:13" x14ac:dyDescent="0.2">
      <c r="B73" s="42"/>
      <c r="C73" s="38" t="s">
        <v>59</v>
      </c>
      <c r="D73" s="215">
        <f>IFERROR(VLOOKUP($B$70&amp;$I73&amp;$D$15,Data!$A$4:$AM$1118,MATCH(D$17,Data!$A$1:$AM$1,0),0),0)</f>
        <v>782122</v>
      </c>
      <c r="E73" s="174">
        <f>IFERROR(VLOOKUP($B$70&amp;$I73&amp;$D$15,Data!$A$4:$AM$1118,MATCH(E$17,Data!$A$1:$AM$1,0),0),0)</f>
        <v>5137</v>
      </c>
      <c r="F73" s="68">
        <f t="shared" si="9"/>
        <v>6.5680290287193042E-3</v>
      </c>
      <c r="G73" s="215">
        <f>IFERROR(VLOOKUP($B$70&amp;$I73&amp;$D$15,Data!$A$4:$AM$1118,MATCH(G$17,Data!$A$1:$AM$1,0),0),0)</f>
        <v>553983</v>
      </c>
      <c r="H73" s="71">
        <f t="shared" si="10"/>
        <v>9.2728477227640559E-3</v>
      </c>
      <c r="I73" s="224" t="s">
        <v>59</v>
      </c>
    </row>
    <row r="74" spans="2:13" x14ac:dyDescent="0.2">
      <c r="B74" s="42"/>
      <c r="C74" s="38" t="s">
        <v>60</v>
      </c>
      <c r="D74" s="215">
        <f>IFERROR(VLOOKUP($B$70&amp;$I74&amp;$D$15,Data!$A$4:$AM$1118,MATCH(D$17,Data!$A$1:$AM$1,0),0),0)</f>
        <v>777543</v>
      </c>
      <c r="E74" s="174">
        <f>IFERROR(VLOOKUP($B$70&amp;$I74&amp;$D$15,Data!$A$4:$AM$1118,MATCH(E$17,Data!$A$1:$AM$1,0),0),0)</f>
        <v>5425</v>
      </c>
      <c r="F74" s="68">
        <f t="shared" si="9"/>
        <v>6.9771060893095305E-3</v>
      </c>
      <c r="G74" s="215">
        <f>IFERROR(VLOOKUP($B$70&amp;$I74&amp;$D$15,Data!$A$4:$AM$1118,MATCH(G$17,Data!$A$1:$AM$1,0),0),0)</f>
        <v>549566</v>
      </c>
      <c r="H74" s="71">
        <f t="shared" si="10"/>
        <v>9.8714258160075407E-3</v>
      </c>
      <c r="I74" s="224" t="s">
        <v>60</v>
      </c>
    </row>
    <row r="75" spans="2:13" x14ac:dyDescent="0.2">
      <c r="B75" s="42"/>
      <c r="C75" s="38" t="s">
        <v>61</v>
      </c>
      <c r="D75" s="215">
        <f>IFERROR(VLOOKUP($B$70&amp;$I75&amp;$D$15,Data!$A$4:$AM$1118,MATCH(D$17,Data!$A$1:$AM$1,0),0),0)</f>
        <v>759173</v>
      </c>
      <c r="E75" s="174">
        <f>IFERROR(VLOOKUP($B$70&amp;$I75&amp;$D$15,Data!$A$4:$AM$1118,MATCH(E$17,Data!$A$1:$AM$1,0),0),0)</f>
        <v>4830</v>
      </c>
      <c r="F75" s="68">
        <f t="shared" si="9"/>
        <v>6.3621862210589677E-3</v>
      </c>
      <c r="G75" s="215">
        <f>IFERROR(VLOOKUP($B$70&amp;$I75&amp;$D$15,Data!$A$4:$AM$1118,MATCH(G$17,Data!$A$1:$AM$1,0),0),0)</f>
        <v>536692</v>
      </c>
      <c r="H75" s="71">
        <f t="shared" si="10"/>
        <v>8.9995751753333391E-3</v>
      </c>
      <c r="I75" s="224" t="s">
        <v>61</v>
      </c>
    </row>
    <row r="76" spans="2:13" x14ac:dyDescent="0.2">
      <c r="B76" s="42"/>
      <c r="C76" s="38" t="s">
        <v>62</v>
      </c>
      <c r="D76" s="215">
        <f>IFERROR(VLOOKUP($B$70&amp;$I76&amp;$D$15,Data!$A$4:$AM$1118,MATCH(D$17,Data!$A$1:$AM$1,0),0),0)</f>
        <v>801122</v>
      </c>
      <c r="E76" s="174">
        <f>IFERROR(VLOOKUP($B$70&amp;$I76&amp;$D$15,Data!$A$4:$AM$1118,MATCH(E$17,Data!$A$1:$AM$1,0),0),0)</f>
        <v>5003</v>
      </c>
      <c r="F76" s="68">
        <f t="shared" si="9"/>
        <v>6.2449913995621144E-3</v>
      </c>
      <c r="G76" s="215">
        <f>IFERROR(VLOOKUP($B$70&amp;$I76&amp;$D$15,Data!$A$4:$AM$1118,MATCH(G$17,Data!$A$1:$AM$1,0),0),0)</f>
        <v>567265</v>
      </c>
      <c r="H76" s="71">
        <f t="shared" si="10"/>
        <v>8.8195111632129609E-3</v>
      </c>
      <c r="I76" s="224" t="s">
        <v>62</v>
      </c>
    </row>
    <row r="77" spans="2:13" x14ac:dyDescent="0.2">
      <c r="B77" s="42"/>
      <c r="C77" s="38" t="s">
        <v>63</v>
      </c>
      <c r="D77" s="215">
        <f>IFERROR(VLOOKUP($B$70&amp;$I77&amp;$D$15,Data!$A$4:$AM$1118,MATCH(D$17,Data!$A$1:$AM$1,0),0),0)</f>
        <v>783309</v>
      </c>
      <c r="E77" s="174">
        <f>IFERROR(VLOOKUP($B$70&amp;$I77&amp;$D$15,Data!$A$4:$AM$1118,MATCH(E$17,Data!$A$1:$AM$1,0),0),0)</f>
        <v>4779</v>
      </c>
      <c r="F77" s="68">
        <f t="shared" si="9"/>
        <v>6.1010405855160604E-3</v>
      </c>
      <c r="G77" s="215">
        <f>IFERROR(VLOOKUP($B$70&amp;$I77&amp;$D$15,Data!$A$4:$AM$1118,MATCH(G$17,Data!$A$1:$AM$1,0),0),0)</f>
        <v>482207</v>
      </c>
      <c r="H77" s="71">
        <f t="shared" si="10"/>
        <v>9.9106815122965864E-3</v>
      </c>
      <c r="I77" s="224" t="s">
        <v>63</v>
      </c>
      <c r="K77" s="263"/>
      <c r="L77" s="263"/>
      <c r="M77" s="264"/>
    </row>
    <row r="78" spans="2:13" x14ac:dyDescent="0.2">
      <c r="B78" s="42"/>
      <c r="C78" s="38" t="s">
        <v>64</v>
      </c>
      <c r="D78" s="215">
        <f>IFERROR(VLOOKUP($B$70&amp;$I78&amp;$D$15,Data!$A$4:$AM$1118,MATCH(D$17,Data!$A$1:$AM$1,0),0),0)</f>
        <v>819183</v>
      </c>
      <c r="E78" s="174">
        <f>IFERROR(VLOOKUP($B$70&amp;$I78&amp;$D$15,Data!$A$4:$AM$1118,MATCH(E$17,Data!$A$1:$AM$1,0),0),0)</f>
        <v>6239</v>
      </c>
      <c r="F78" s="68">
        <f t="shared" si="9"/>
        <v>7.6161248463408058E-3</v>
      </c>
      <c r="G78" s="215">
        <f>IFERROR(VLOOKUP($B$70&amp;$I78&amp;$D$15,Data!$A$4:$AM$1118,MATCH(G$17,Data!$A$1:$AM$1,0),0),0)</f>
        <v>575510</v>
      </c>
      <c r="H78" s="71">
        <f t="shared" si="10"/>
        <v>1.0840819447099095E-2</v>
      </c>
      <c r="I78" s="224" t="s">
        <v>64</v>
      </c>
    </row>
    <row r="79" spans="2:13" x14ac:dyDescent="0.2">
      <c r="B79" s="42"/>
      <c r="C79" s="38" t="s">
        <v>65</v>
      </c>
      <c r="D79" s="215">
        <f>IFERROR(VLOOKUP($B$70&amp;$I79&amp;$D$15,Data!$A$4:$AM$1118,MATCH(D$17,Data!$A$1:$AM$1,0),0),0)</f>
        <v>821938</v>
      </c>
      <c r="E79" s="174">
        <f>IFERROR(VLOOKUP($B$70&amp;$I79&amp;$D$15,Data!$A$4:$AM$1118,MATCH(E$17,Data!$A$1:$AM$1,0),0),0)</f>
        <v>5482</v>
      </c>
      <c r="F79" s="68">
        <f t="shared" si="9"/>
        <v>6.6696028167574683E-3</v>
      </c>
      <c r="G79" s="215">
        <f>IFERROR(VLOOKUP($B$70&amp;$I79&amp;$D$15,Data!$A$4:$AM$1118,MATCH(G$17,Data!$A$1:$AM$1,0),0),0)</f>
        <v>578013</v>
      </c>
      <c r="H79" s="71">
        <f t="shared" si="10"/>
        <v>9.4842157529328921E-3</v>
      </c>
      <c r="I79" s="224" t="s">
        <v>65</v>
      </c>
    </row>
    <row r="80" spans="2:13" x14ac:dyDescent="0.2">
      <c r="B80" s="42"/>
      <c r="C80" s="38" t="s">
        <v>66</v>
      </c>
      <c r="D80" s="215">
        <f>IFERROR(VLOOKUP($B$70&amp;$I80&amp;$D$15,Data!$A$4:$AM$1118,MATCH(D$17,Data!$A$1:$AM$1,0),0),0)</f>
        <v>792642</v>
      </c>
      <c r="E80" s="174">
        <f>IFERROR(VLOOKUP($B$70&amp;$I80&amp;$D$15,Data!$A$4:$AM$1118,MATCH(E$17,Data!$A$1:$AM$1,0),0),0)</f>
        <v>5675</v>
      </c>
      <c r="F80" s="68">
        <f t="shared" si="9"/>
        <v>7.1596004249080926E-3</v>
      </c>
      <c r="G80" s="215">
        <f>IFERROR(VLOOKUP($B$70&amp;$I80&amp;$D$15,Data!$A$4:$AM$1118,MATCH(G$17,Data!$A$1:$AM$1,0),0),0)</f>
        <v>555081</v>
      </c>
      <c r="H80" s="71">
        <f t="shared" si="10"/>
        <v>1.0223733112824976E-2</v>
      </c>
      <c r="I80" s="224" t="s">
        <v>66</v>
      </c>
    </row>
    <row r="81" spans="2:9" x14ac:dyDescent="0.2">
      <c r="B81" s="42"/>
      <c r="C81" s="43" t="s">
        <v>67</v>
      </c>
      <c r="D81" s="215">
        <f>IFERROR(VLOOKUP($B$70&amp;$I81&amp;$D$15,Data!$A$4:$AM$1118,MATCH(D$17,Data!$A$1:$AM$1,0),0),0)</f>
        <v>861853</v>
      </c>
      <c r="E81" s="174">
        <f>IFERROR(VLOOKUP($B$70&amp;$I81&amp;$D$15,Data!$A$4:$AM$1118,MATCH(E$17,Data!$A$1:$AM$1,0),0),0)</f>
        <v>5482</v>
      </c>
      <c r="F81" s="68">
        <f t="shared" si="9"/>
        <v>6.3607134859424985E-3</v>
      </c>
      <c r="G81" s="215">
        <f>IFERROR(VLOOKUP($B$70&amp;$I81&amp;$D$15,Data!$A$4:$AM$1118,MATCH(G$17,Data!$A$1:$AM$1,0),0),0)</f>
        <v>601777</v>
      </c>
      <c r="H81" s="71">
        <f t="shared" si="10"/>
        <v>9.1096868108950652E-3</v>
      </c>
      <c r="I81" s="224" t="s">
        <v>67</v>
      </c>
    </row>
    <row r="82" spans="2:9" x14ac:dyDescent="0.2">
      <c r="B82" s="44"/>
      <c r="C82" s="45" t="str">
        <f>'Category A Calls'!C82</f>
        <v>2015-16 Total</v>
      </c>
      <c r="D82" s="216">
        <f>IFERROR(SUM(D70:D81), "-")</f>
        <v>9404676</v>
      </c>
      <c r="E82" s="175">
        <f>IFERROR(SUM(E70:E81), "-")</f>
        <v>61950</v>
      </c>
      <c r="F82" s="69">
        <f t="shared" si="9"/>
        <v>6.5871487757791971E-3</v>
      </c>
      <c r="G82" s="217">
        <f>IFERROR(SUM(G70:G81), "-")</f>
        <v>6540427</v>
      </c>
      <c r="H82" s="72">
        <f t="shared" si="10"/>
        <v>9.4718586416452626E-3</v>
      </c>
      <c r="I82" s="224" t="s">
        <v>238</v>
      </c>
    </row>
    <row r="83" spans="2:9" x14ac:dyDescent="0.2">
      <c r="B83" s="30" t="s">
        <v>202</v>
      </c>
      <c r="D83" s="14" t="s">
        <v>226</v>
      </c>
    </row>
    <row r="84" spans="2:9" x14ac:dyDescent="0.2">
      <c r="D84" s="156" t="s">
        <v>299</v>
      </c>
    </row>
    <row r="85" spans="2:9" x14ac:dyDescent="0.2">
      <c r="D85" s="14" t="s">
        <v>284</v>
      </c>
    </row>
    <row r="86" spans="2:9" x14ac:dyDescent="0.2">
      <c r="D86" s="14" t="s">
        <v>300</v>
      </c>
      <c r="E86" s="14"/>
    </row>
    <row r="87" spans="2:9" x14ac:dyDescent="0.2">
      <c r="D87" s="273" t="s">
        <v>975</v>
      </c>
    </row>
  </sheetData>
  <phoneticPr fontId="0" type="noConversion"/>
  <hyperlinks>
    <hyperlink ref="C4" location="'Selection Sheet'!A1" display="Contents page"/>
    <hyperlink ref="C7" r:id="rId1"/>
  </hyperlinks>
  <pageMargins left="0.7" right="0.7" top="0.75" bottom="0.75" header="0.3" footer="0.3"/>
  <pageSetup paperSize="9" orientation="portrait" r:id="rId2"/>
  <headerFooter alignWithMargins="0">
    <oddFooter>Page &amp;P of &amp;N</oddFooter>
  </headerFooter>
  <ignoredErrors>
    <ignoredError sqref="F18:F82"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88"/>
  <sheetViews>
    <sheetView zoomScale="85" zoomScaleNormal="85" workbookViewId="0">
      <pane ySplit="17" topLeftCell="A58" activePane="bottomLeft" state="frozen"/>
      <selection activeCell="E64" sqref="E64"/>
      <selection pane="bottomLeft" activeCell="B17" sqref="B17"/>
    </sheetView>
  </sheetViews>
  <sheetFormatPr defaultRowHeight="12.75" x14ac:dyDescent="0.2"/>
  <cols>
    <col min="1" max="1" width="1.7109375" style="102" customWidth="1"/>
    <col min="2" max="2" width="9.140625" style="102" customWidth="1"/>
    <col min="3" max="3" width="15.7109375" style="102" customWidth="1"/>
    <col min="4" max="4" width="32.7109375" style="120" customWidth="1"/>
    <col min="5" max="5" width="17.7109375" style="120" customWidth="1"/>
    <col min="6" max="7" width="11.7109375" style="120" customWidth="1"/>
    <col min="8" max="8" width="17.7109375" style="120" customWidth="1"/>
    <col min="9" max="10" width="16.7109375" style="120" customWidth="1"/>
    <col min="11" max="11" width="13.42578125" style="224" hidden="1" customWidth="1"/>
    <col min="12" max="16384" width="9.140625" style="120"/>
  </cols>
  <sheetData>
    <row r="1" spans="2:11" s="102" customFormat="1" x14ac:dyDescent="0.2">
      <c r="K1" s="221"/>
    </row>
    <row r="2" spans="2:11" s="102" customFormat="1" ht="15.75" x14ac:dyDescent="0.25">
      <c r="B2" s="103" t="s">
        <v>0</v>
      </c>
      <c r="C2" s="104" t="s">
        <v>156</v>
      </c>
      <c r="E2" s="105"/>
      <c r="F2" s="105"/>
      <c r="G2" s="105"/>
      <c r="H2" s="105"/>
      <c r="I2" s="105"/>
      <c r="K2" s="221"/>
    </row>
    <row r="3" spans="2:11" s="102" customFormat="1" ht="12.75" customHeight="1" x14ac:dyDescent="0.2">
      <c r="B3" s="19" t="s">
        <v>4</v>
      </c>
      <c r="C3" s="15" t="s">
        <v>279</v>
      </c>
      <c r="E3" s="105"/>
      <c r="F3" s="105"/>
      <c r="G3" s="105"/>
      <c r="H3" s="105"/>
      <c r="I3" s="105"/>
      <c r="K3" s="221"/>
    </row>
    <row r="4" spans="2:11" s="102" customFormat="1" x14ac:dyDescent="0.2">
      <c r="B4" s="19"/>
      <c r="C4" s="163" t="s">
        <v>232</v>
      </c>
      <c r="F4" s="106"/>
      <c r="G4" s="106"/>
      <c r="H4" s="106"/>
      <c r="I4" s="106"/>
      <c r="K4" s="221"/>
    </row>
    <row r="5" spans="2:11" s="102" customFormat="1" ht="12.75" customHeight="1" x14ac:dyDescent="0.2">
      <c r="B5" s="19" t="s">
        <v>1</v>
      </c>
      <c r="C5" s="77" t="str">
        <f>'Category A Calls'!C5</f>
        <v>April 2011 to March 2016 inclusive</v>
      </c>
      <c r="F5" s="106"/>
      <c r="G5" s="106"/>
      <c r="H5" s="106"/>
      <c r="I5" s="106"/>
      <c r="K5" s="221"/>
    </row>
    <row r="6" spans="2:11" s="102" customFormat="1" x14ac:dyDescent="0.2">
      <c r="B6" s="19" t="s">
        <v>2</v>
      </c>
      <c r="C6" s="21" t="str">
        <f>'Category A Calls'!C6</f>
        <v>Unify2 data collection - AmbSYS, NHS England</v>
      </c>
      <c r="E6" s="107"/>
      <c r="F6" s="108"/>
      <c r="G6" s="108"/>
      <c r="H6" s="108"/>
      <c r="I6" s="108"/>
      <c r="K6" s="221"/>
    </row>
    <row r="7" spans="2:11" s="102" customFormat="1" x14ac:dyDescent="0.2">
      <c r="C7" s="158" t="s">
        <v>229</v>
      </c>
      <c r="E7" s="106"/>
      <c r="K7" s="221"/>
    </row>
    <row r="8" spans="2:11" s="102" customFormat="1" x14ac:dyDescent="0.2">
      <c r="B8" s="19" t="s">
        <v>6</v>
      </c>
      <c r="C8" s="21" t="str">
        <f>'Category A Calls'!C8</f>
        <v>Provider</v>
      </c>
      <c r="E8" s="106"/>
      <c r="K8" s="221"/>
    </row>
    <row r="9" spans="2:11" s="102" customFormat="1" x14ac:dyDescent="0.2">
      <c r="B9" s="19" t="s">
        <v>3</v>
      </c>
      <c r="C9" s="75">
        <f>'Category A Calls'!C9</f>
        <v>42502</v>
      </c>
      <c r="E9" s="106"/>
      <c r="K9" s="221"/>
    </row>
    <row r="10" spans="2:11" s="102" customFormat="1" ht="12.75" customHeight="1" x14ac:dyDescent="0.2">
      <c r="B10" s="19" t="s">
        <v>5</v>
      </c>
      <c r="C10" s="21" t="str">
        <f>'Category A Calls'!C10</f>
        <v>n/a</v>
      </c>
      <c r="E10" s="106"/>
      <c r="K10" s="221"/>
    </row>
    <row r="11" spans="2:11" s="102" customFormat="1" ht="12.75" customHeight="1" x14ac:dyDescent="0.2">
      <c r="B11" s="19" t="s">
        <v>7</v>
      </c>
      <c r="C11" s="21" t="str">
        <f>'Category A Calls'!C11</f>
        <v>Published</v>
      </c>
      <c r="E11" s="106"/>
      <c r="K11" s="221"/>
    </row>
    <row r="12" spans="2:11" s="102" customFormat="1" x14ac:dyDescent="0.2">
      <c r="B12" s="19" t="s">
        <v>8</v>
      </c>
      <c r="C12" s="21" t="str">
        <f>'Category A Calls'!C12</f>
        <v>James Thomas, james.thomas5@nhs.net</v>
      </c>
      <c r="E12" s="106"/>
      <c r="K12" s="221"/>
    </row>
    <row r="13" spans="2:11" s="102" customFormat="1" ht="9" customHeight="1" x14ac:dyDescent="0.2">
      <c r="B13" s="105"/>
      <c r="K13" s="221"/>
    </row>
    <row r="14" spans="2:11" s="102" customFormat="1" ht="15.75" x14ac:dyDescent="0.25">
      <c r="C14" s="23" t="s">
        <v>255</v>
      </c>
      <c r="D14" s="198" t="str">
        <f>'Selection Sheet'!B8</f>
        <v>England</v>
      </c>
      <c r="K14" s="221"/>
    </row>
    <row r="15" spans="2:11" s="102" customFormat="1" x14ac:dyDescent="0.2">
      <c r="B15" s="109"/>
      <c r="C15" s="203" t="s">
        <v>256</v>
      </c>
      <c r="D15" s="202" t="str">
        <f>'Selection Sheet'!B11</f>
        <v>ENG</v>
      </c>
      <c r="F15" s="109"/>
      <c r="G15" s="109"/>
      <c r="H15" s="109"/>
      <c r="I15" s="109"/>
      <c r="K15" s="221"/>
    </row>
    <row r="16" spans="2:11" s="102" customFormat="1" ht="12.75" customHeight="1" x14ac:dyDescent="0.2">
      <c r="B16" s="109"/>
      <c r="C16" s="109"/>
      <c r="D16" s="110"/>
      <c r="E16" s="109"/>
      <c r="F16" s="109"/>
      <c r="G16" s="109"/>
      <c r="H16" s="109"/>
      <c r="I16" s="109"/>
      <c r="K16" s="221"/>
    </row>
    <row r="17" spans="1:11" s="117" customFormat="1" ht="52.5" customHeight="1" x14ac:dyDescent="0.2">
      <c r="A17" s="111"/>
      <c r="B17" s="112" t="s">
        <v>172</v>
      </c>
      <c r="C17" s="113"/>
      <c r="D17" s="115" t="s">
        <v>210</v>
      </c>
      <c r="E17" s="115" t="s">
        <v>313</v>
      </c>
      <c r="F17" s="114" t="s">
        <v>262</v>
      </c>
      <c r="G17" s="116" t="s">
        <v>263</v>
      </c>
      <c r="H17" s="114" t="s">
        <v>215</v>
      </c>
      <c r="I17" s="114" t="s">
        <v>264</v>
      </c>
      <c r="J17" s="116" t="s">
        <v>265</v>
      </c>
      <c r="K17" s="223"/>
    </row>
    <row r="18" spans="1:11" x14ac:dyDescent="0.2">
      <c r="B18" s="186" t="s">
        <v>55</v>
      </c>
      <c r="C18" s="119" t="s">
        <v>56</v>
      </c>
      <c r="D18" s="133" t="str">
        <f>IFERROR(VLOOKUP($B$18&amp;$K18&amp;$D$15,Data!$A$4:$AM$1118,MATCH(D$17,Data!$A$1:$AM$1,0),0),"-")</f>
        <v>-</v>
      </c>
      <c r="E18" s="134" t="str">
        <f>IFERROR(VLOOKUP($B$18&amp;$K18&amp;$D$15,Data!$A$4:$AM$1118,MATCH(E$17,Data!$A$1:$AM$1,0),0),"-")</f>
        <v>-</v>
      </c>
      <c r="F18" s="136" t="str">
        <f>IFERROR(VLOOKUP($B$18&amp;$K18&amp;$D$15,Data!$A$4:$AM$1118,MATCH(F$17,Data!$A$1:$AM$1,0),0),"-")</f>
        <v>-</v>
      </c>
      <c r="G18" s="137" t="str">
        <f>IFERROR(VLOOKUP($B$18&amp;$K18&amp;$D$15,Data!$A$4:$AM$1118,MATCH(G$17,Data!$A$1:$AM$1,0),0),"-")</f>
        <v>-</v>
      </c>
      <c r="H18" s="187" t="str">
        <f>IFERROR(VLOOKUP($B$18&amp;$K18&amp;$D$15,Data!$A$4:$AM$1118,MATCH(H$17,Data!$A$1:$AM$1,0),0),"-")</f>
        <v>-</v>
      </c>
      <c r="I18" s="188" t="str">
        <f>IFERROR(VLOOKUP($B$18&amp;$K18&amp;$D$15,Data!$A$4:$AM$1118,MATCH(I$17,Data!$A$1:$AM$1,0),0),"-")</f>
        <v>-</v>
      </c>
      <c r="J18" s="189" t="str">
        <f>IFERROR(VLOOKUP($B$18&amp;$K18&amp;$D$15,Data!$A$4:$AM$1118,MATCH(J$17,Data!$A$1:$AM$1,0),0),"-")</f>
        <v>-</v>
      </c>
      <c r="K18" s="224" t="s">
        <v>56</v>
      </c>
    </row>
    <row r="19" spans="1:11" x14ac:dyDescent="0.2">
      <c r="B19" s="121"/>
      <c r="C19" s="122" t="s">
        <v>57</v>
      </c>
      <c r="D19" s="193" t="str">
        <f>IFERROR(VLOOKUP($B$18&amp;$K19&amp;$D$15,Data!$A$4:$AM$1118,MATCH(D$17,Data!$A$1:$AM$1,0),0),"-")</f>
        <v>-</v>
      </c>
      <c r="E19" s="135" t="str">
        <f>IFERROR(VLOOKUP($B$18&amp;$K19&amp;$D$15,Data!$A$4:$AM$1118,MATCH(E$17,Data!$A$1:$AM$1,0),0),"-")</f>
        <v>-</v>
      </c>
      <c r="F19" s="138" t="str">
        <f>IFERROR(VLOOKUP($B$18&amp;$K19&amp;$D$15,Data!$A$4:$AM$1118,MATCH(F$17,Data!$A$1:$AM$1,0),0),"-")</f>
        <v>-</v>
      </c>
      <c r="G19" s="139" t="str">
        <f>IFERROR(VLOOKUP($B$18&amp;$K19&amp;$D$15,Data!$A$4:$AM$1118,MATCH(G$17,Data!$A$1:$AM$1,0),0),"-")</f>
        <v>-</v>
      </c>
      <c r="H19" s="190" t="str">
        <f>IFERROR(VLOOKUP($B$18&amp;$K19&amp;$D$15,Data!$A$4:$AM$1118,MATCH(H$17,Data!$A$1:$AM$1,0),0),"-")</f>
        <v>-</v>
      </c>
      <c r="I19" s="191" t="str">
        <f>IFERROR(VLOOKUP($B$18&amp;$K19&amp;$D$15,Data!$A$4:$AM$1118,MATCH(I$17,Data!$A$1:$AM$1,0),0),"-")</f>
        <v>-</v>
      </c>
      <c r="J19" s="192" t="str">
        <f>IFERROR(VLOOKUP($B$18&amp;$K19&amp;$D$15,Data!$A$4:$AM$1118,MATCH(J$17,Data!$A$1:$AM$1,0),0),"-")</f>
        <v>-</v>
      </c>
      <c r="K19" s="224" t="s">
        <v>57</v>
      </c>
    </row>
    <row r="20" spans="1:11" x14ac:dyDescent="0.2">
      <c r="B20" s="121"/>
      <c r="C20" s="122" t="s">
        <v>58</v>
      </c>
      <c r="D20" s="193" t="str">
        <f>IFERROR(VLOOKUP($B$18&amp;$K20&amp;$D$15,Data!$A$4:$AM$1118,MATCH(D$17,Data!$A$1:$AM$1,0),0),"-")</f>
        <v>-</v>
      </c>
      <c r="E20" s="135" t="str">
        <f>IFERROR(VLOOKUP($B$18&amp;$K20&amp;$D$15,Data!$A$4:$AM$1118,MATCH(E$17,Data!$A$1:$AM$1,0),0),"-")</f>
        <v>-</v>
      </c>
      <c r="F20" s="138" t="str">
        <f>IFERROR(VLOOKUP($B$18&amp;$K20&amp;$D$15,Data!$A$4:$AM$1118,MATCH(F$17,Data!$A$1:$AM$1,0),0),"-")</f>
        <v>-</v>
      </c>
      <c r="G20" s="139" t="str">
        <f>IFERROR(VLOOKUP($B$18&amp;$K20&amp;$D$15,Data!$A$4:$AM$1118,MATCH(G$17,Data!$A$1:$AM$1,0),0),"-")</f>
        <v>-</v>
      </c>
      <c r="H20" s="190" t="str">
        <f>IFERROR(VLOOKUP($B$18&amp;$K20&amp;$D$15,Data!$A$4:$AM$1118,MATCH(H$17,Data!$A$1:$AM$1,0),0),"-")</f>
        <v>-</v>
      </c>
      <c r="I20" s="191" t="str">
        <f>IFERROR(VLOOKUP($B$18&amp;$K20&amp;$D$15,Data!$A$4:$AM$1118,MATCH(I$17,Data!$A$1:$AM$1,0),0),"-")</f>
        <v>-</v>
      </c>
      <c r="J20" s="192" t="str">
        <f>IFERROR(VLOOKUP($B$18&amp;$K20&amp;$D$15,Data!$A$4:$AM$1118,MATCH(J$17,Data!$A$1:$AM$1,0),0),"-")</f>
        <v>-</v>
      </c>
      <c r="K20" s="224" t="s">
        <v>58</v>
      </c>
    </row>
    <row r="21" spans="1:11" x14ac:dyDescent="0.2">
      <c r="B21" s="121"/>
      <c r="C21" s="122" t="s">
        <v>59</v>
      </c>
      <c r="D21" s="193" t="str">
        <f>IFERROR(VLOOKUP($B$18&amp;$K21&amp;$D$15,Data!$A$4:$AM$1118,MATCH(D$17,Data!$A$1:$AM$1,0),0),"-")</f>
        <v>-</v>
      </c>
      <c r="E21" s="135" t="str">
        <f>IFERROR(VLOOKUP($B$18&amp;$K21&amp;$D$15,Data!$A$4:$AM$1118,MATCH(E$17,Data!$A$1:$AM$1,0),0),"-")</f>
        <v>-</v>
      </c>
      <c r="F21" s="138" t="str">
        <f>IFERROR(VLOOKUP($B$18&amp;$K21&amp;$D$15,Data!$A$4:$AM$1118,MATCH(F$17,Data!$A$1:$AM$1,0),0),"-")</f>
        <v>-</v>
      </c>
      <c r="G21" s="139" t="str">
        <f>IFERROR(VLOOKUP($B$18&amp;$K21&amp;$D$15,Data!$A$4:$AM$1118,MATCH(G$17,Data!$A$1:$AM$1,0),0),"-")</f>
        <v>-</v>
      </c>
      <c r="H21" s="190" t="str">
        <f>IFERROR(VLOOKUP($B$18&amp;$K21&amp;$D$15,Data!$A$4:$AM$1118,MATCH(H$17,Data!$A$1:$AM$1,0),0),"-")</f>
        <v>-</v>
      </c>
      <c r="I21" s="191" t="str">
        <f>IFERROR(VLOOKUP($B$18&amp;$K21&amp;$D$15,Data!$A$4:$AM$1118,MATCH(I$17,Data!$A$1:$AM$1,0),0),"-")</f>
        <v>-</v>
      </c>
      <c r="J21" s="192" t="str">
        <f>IFERROR(VLOOKUP($B$18&amp;$K21&amp;$D$15,Data!$A$4:$AM$1118,MATCH(J$17,Data!$A$1:$AM$1,0),0),"-")</f>
        <v>-</v>
      </c>
      <c r="K21" s="224" t="s">
        <v>59</v>
      </c>
    </row>
    <row r="22" spans="1:11" x14ac:dyDescent="0.2">
      <c r="B22" s="121"/>
      <c r="C22" s="122" t="s">
        <v>60</v>
      </c>
      <c r="D22" s="193" t="str">
        <f>IFERROR(VLOOKUP($B$18&amp;$K22&amp;$D$15,Data!$A$4:$AM$1118,MATCH(D$17,Data!$A$1:$AM$1,0),0),"-")</f>
        <v>-</v>
      </c>
      <c r="E22" s="135" t="str">
        <f>IFERROR(VLOOKUP($B$18&amp;$K22&amp;$D$15,Data!$A$4:$AM$1118,MATCH(E$17,Data!$A$1:$AM$1,0),0),"-")</f>
        <v>-</v>
      </c>
      <c r="F22" s="138" t="str">
        <f>IFERROR(VLOOKUP($B$18&amp;$K22&amp;$D$15,Data!$A$4:$AM$1118,MATCH(F$17,Data!$A$1:$AM$1,0),0),"-")</f>
        <v>-</v>
      </c>
      <c r="G22" s="139" t="str">
        <f>IFERROR(VLOOKUP($B$18&amp;$K22&amp;$D$15,Data!$A$4:$AM$1118,MATCH(G$17,Data!$A$1:$AM$1,0),0),"-")</f>
        <v>-</v>
      </c>
      <c r="H22" s="190" t="str">
        <f>IFERROR(VLOOKUP($B$18&amp;$K22&amp;$D$15,Data!$A$4:$AM$1118,MATCH(H$17,Data!$A$1:$AM$1,0),0),"-")</f>
        <v>-</v>
      </c>
      <c r="I22" s="191" t="str">
        <f>IFERROR(VLOOKUP($B$18&amp;$K22&amp;$D$15,Data!$A$4:$AM$1118,MATCH(I$17,Data!$A$1:$AM$1,0),0),"-")</f>
        <v>-</v>
      </c>
      <c r="J22" s="192" t="str">
        <f>IFERROR(VLOOKUP($B$18&amp;$K22&amp;$D$15,Data!$A$4:$AM$1118,MATCH(J$17,Data!$A$1:$AM$1,0),0),"-")</f>
        <v>-</v>
      </c>
      <c r="K22" s="224" t="s">
        <v>60</v>
      </c>
    </row>
    <row r="23" spans="1:11" x14ac:dyDescent="0.2">
      <c r="B23" s="121"/>
      <c r="C23" s="122" t="s">
        <v>61</v>
      </c>
      <c r="D23" s="193" t="str">
        <f>IFERROR(VLOOKUP($B$18&amp;$K23&amp;$D$15,Data!$A$4:$AM$1118,MATCH(D$17,Data!$A$1:$AM$1,0),0),"-")</f>
        <v>-</v>
      </c>
      <c r="E23" s="135" t="str">
        <f>IFERROR(VLOOKUP($B$18&amp;$K23&amp;$D$15,Data!$A$4:$AM$1118,MATCH(E$17,Data!$A$1:$AM$1,0),0),"-")</f>
        <v>-</v>
      </c>
      <c r="F23" s="138" t="str">
        <f>IFERROR(VLOOKUP($B$18&amp;$K23&amp;$D$15,Data!$A$4:$AM$1118,MATCH(F$17,Data!$A$1:$AM$1,0),0),"-")</f>
        <v>-</v>
      </c>
      <c r="G23" s="139" t="str">
        <f>IFERROR(VLOOKUP($B$18&amp;$K23&amp;$D$15,Data!$A$4:$AM$1118,MATCH(G$17,Data!$A$1:$AM$1,0),0),"-")</f>
        <v>-</v>
      </c>
      <c r="H23" s="190" t="str">
        <f>IFERROR(VLOOKUP($B$18&amp;$K23&amp;$D$15,Data!$A$4:$AM$1118,MATCH(H$17,Data!$A$1:$AM$1,0),0),"-")</f>
        <v>-</v>
      </c>
      <c r="I23" s="191" t="str">
        <f>IFERROR(VLOOKUP($B$18&amp;$K23&amp;$D$15,Data!$A$4:$AM$1118,MATCH(I$17,Data!$A$1:$AM$1,0),0),"-")</f>
        <v>-</v>
      </c>
      <c r="J23" s="192" t="str">
        <f>IFERROR(VLOOKUP($B$18&amp;$K23&amp;$D$15,Data!$A$4:$AM$1118,MATCH(J$17,Data!$A$1:$AM$1,0),0),"-")</f>
        <v>-</v>
      </c>
      <c r="K23" s="224" t="s">
        <v>61</v>
      </c>
    </row>
    <row r="24" spans="1:11" x14ac:dyDescent="0.2">
      <c r="B24" s="121"/>
      <c r="C24" s="122" t="s">
        <v>62</v>
      </c>
      <c r="D24" s="193" t="str">
        <f>IFERROR(VLOOKUP($B$18&amp;$K24&amp;$D$15,Data!$A$4:$AM$1118,MATCH(D$17,Data!$A$1:$AM$1,0),0),"-")</f>
        <v>-</v>
      </c>
      <c r="E24" s="135" t="str">
        <f>IFERROR(VLOOKUP($B$18&amp;$K24&amp;$D$15,Data!$A$4:$AM$1118,MATCH(E$17,Data!$A$1:$AM$1,0),0),"-")</f>
        <v>-</v>
      </c>
      <c r="F24" s="138" t="str">
        <f>IFERROR(VLOOKUP($B$18&amp;$K24&amp;$D$15,Data!$A$4:$AM$1118,MATCH(F$17,Data!$A$1:$AM$1,0),0),"-")</f>
        <v>-</v>
      </c>
      <c r="G24" s="139" t="str">
        <f>IFERROR(VLOOKUP($B$18&amp;$K24&amp;$D$15,Data!$A$4:$AM$1118,MATCH(G$17,Data!$A$1:$AM$1,0),0),"-")</f>
        <v>-</v>
      </c>
      <c r="H24" s="190" t="str">
        <f>IFERROR(VLOOKUP($B$18&amp;$K24&amp;$D$15,Data!$A$4:$AM$1118,MATCH(H$17,Data!$A$1:$AM$1,0),0),"-")</f>
        <v>-</v>
      </c>
      <c r="I24" s="191" t="str">
        <f>IFERROR(VLOOKUP($B$18&amp;$K24&amp;$D$15,Data!$A$4:$AM$1118,MATCH(I$17,Data!$A$1:$AM$1,0),0),"-")</f>
        <v>-</v>
      </c>
      <c r="J24" s="192" t="str">
        <f>IFERROR(VLOOKUP($B$18&amp;$K24&amp;$D$15,Data!$A$4:$AM$1118,MATCH(J$17,Data!$A$1:$AM$1,0),0),"-")</f>
        <v>-</v>
      </c>
      <c r="K24" s="224" t="s">
        <v>62</v>
      </c>
    </row>
    <row r="25" spans="1:11" x14ac:dyDescent="0.2">
      <c r="B25" s="121"/>
      <c r="C25" s="122" t="s">
        <v>63</v>
      </c>
      <c r="D25" s="193" t="str">
        <f>IFERROR(VLOOKUP($B$18&amp;$K25&amp;$D$15,Data!$A$4:$AM$1118,MATCH(D$17,Data!$A$1:$AM$1,0),0),"-")</f>
        <v>-</v>
      </c>
      <c r="E25" s="135" t="str">
        <f>IFERROR(VLOOKUP($B$18&amp;$K25&amp;$D$15,Data!$A$4:$AM$1118,MATCH(E$17,Data!$A$1:$AM$1,0),0),"-")</f>
        <v>-</v>
      </c>
      <c r="F25" s="138" t="str">
        <f>IFERROR(VLOOKUP($B$18&amp;$K25&amp;$D$15,Data!$A$4:$AM$1118,MATCH(F$17,Data!$A$1:$AM$1,0),0),"-")</f>
        <v>-</v>
      </c>
      <c r="G25" s="139" t="str">
        <f>IFERROR(VLOOKUP($B$18&amp;$K25&amp;$D$15,Data!$A$4:$AM$1118,MATCH(G$17,Data!$A$1:$AM$1,0),0),"-")</f>
        <v>-</v>
      </c>
      <c r="H25" s="190" t="str">
        <f>IFERROR(VLOOKUP($B$18&amp;$K25&amp;$D$15,Data!$A$4:$AM$1118,MATCH(H$17,Data!$A$1:$AM$1,0),0),"-")</f>
        <v>-</v>
      </c>
      <c r="I25" s="191" t="str">
        <f>IFERROR(VLOOKUP($B$18&amp;$K25&amp;$D$15,Data!$A$4:$AM$1118,MATCH(I$17,Data!$A$1:$AM$1,0),0),"-")</f>
        <v>-</v>
      </c>
      <c r="J25" s="192" t="str">
        <f>IFERROR(VLOOKUP($B$18&amp;$K25&amp;$D$15,Data!$A$4:$AM$1118,MATCH(J$17,Data!$A$1:$AM$1,0),0),"-")</f>
        <v>-</v>
      </c>
      <c r="K25" s="224" t="s">
        <v>63</v>
      </c>
    </row>
    <row r="26" spans="1:11" x14ac:dyDescent="0.2">
      <c r="B26" s="121"/>
      <c r="C26" s="122" t="s">
        <v>64</v>
      </c>
      <c r="D26" s="193" t="str">
        <f>IFERROR(VLOOKUP($B$18&amp;$K26&amp;$D$15,Data!$A$4:$AM$1118,MATCH(D$17,Data!$A$1:$AM$1,0),0),"-")</f>
        <v>-</v>
      </c>
      <c r="E26" s="135" t="str">
        <f>IFERROR(VLOOKUP($B$18&amp;$K26&amp;$D$15,Data!$A$4:$AM$1118,MATCH(E$17,Data!$A$1:$AM$1,0),0),"-")</f>
        <v>-</v>
      </c>
      <c r="F26" s="138" t="str">
        <f>IFERROR(VLOOKUP($B$18&amp;$K26&amp;$D$15,Data!$A$4:$AM$1118,MATCH(F$17,Data!$A$1:$AM$1,0),0),"-")</f>
        <v>-</v>
      </c>
      <c r="G26" s="139" t="str">
        <f>IFERROR(VLOOKUP($B$18&amp;$K26&amp;$D$15,Data!$A$4:$AM$1118,MATCH(G$17,Data!$A$1:$AM$1,0),0),"-")</f>
        <v>-</v>
      </c>
      <c r="H26" s="190" t="str">
        <f>IFERROR(VLOOKUP($B$18&amp;$K26&amp;$D$15,Data!$A$4:$AM$1118,MATCH(H$17,Data!$A$1:$AM$1,0),0),"-")</f>
        <v>-</v>
      </c>
      <c r="I26" s="191" t="str">
        <f>IFERROR(VLOOKUP($B$18&amp;$K26&amp;$D$15,Data!$A$4:$AM$1118,MATCH(I$17,Data!$A$1:$AM$1,0),0),"-")</f>
        <v>-</v>
      </c>
      <c r="J26" s="192" t="str">
        <f>IFERROR(VLOOKUP($B$18&amp;$K26&amp;$D$15,Data!$A$4:$AM$1118,MATCH(J$17,Data!$A$1:$AM$1,0),0),"-")</f>
        <v>-</v>
      </c>
      <c r="K26" s="224" t="s">
        <v>64</v>
      </c>
    </row>
    <row r="27" spans="1:11" x14ac:dyDescent="0.2">
      <c r="B27" s="121"/>
      <c r="C27" s="122" t="s">
        <v>65</v>
      </c>
      <c r="D27" s="193" t="str">
        <f>IFERROR(VLOOKUP($B$18&amp;$K27&amp;$D$15,Data!$A$4:$AM$1118,MATCH(D$17,Data!$A$1:$AM$1,0),0),"-")</f>
        <v>-</v>
      </c>
      <c r="E27" s="135" t="str">
        <f>IFERROR(VLOOKUP($B$18&amp;$K27&amp;$D$15,Data!$A$4:$AM$1118,MATCH(E$17,Data!$A$1:$AM$1,0),0),"-")</f>
        <v>-</v>
      </c>
      <c r="F27" s="138" t="str">
        <f>IFERROR(VLOOKUP($B$18&amp;$K27&amp;$D$15,Data!$A$4:$AM$1118,MATCH(F$17,Data!$A$1:$AM$1,0),0),"-")</f>
        <v>-</v>
      </c>
      <c r="G27" s="139" t="str">
        <f>IFERROR(VLOOKUP($B$18&amp;$K27&amp;$D$15,Data!$A$4:$AM$1118,MATCH(G$17,Data!$A$1:$AM$1,0),0),"-")</f>
        <v>-</v>
      </c>
      <c r="H27" s="190" t="str">
        <f>IFERROR(VLOOKUP($B$18&amp;$K27&amp;$D$15,Data!$A$4:$AM$1118,MATCH(H$17,Data!$A$1:$AM$1,0),0),"-")</f>
        <v>-</v>
      </c>
      <c r="I27" s="191" t="str">
        <f>IFERROR(VLOOKUP($B$18&amp;$K27&amp;$D$15,Data!$A$4:$AM$1118,MATCH(I$17,Data!$A$1:$AM$1,0),0),"-")</f>
        <v>-</v>
      </c>
      <c r="J27" s="192" t="str">
        <f>IFERROR(VLOOKUP($B$18&amp;$K27&amp;$D$15,Data!$A$4:$AM$1118,MATCH(J$17,Data!$A$1:$AM$1,0),0),"-")</f>
        <v>-</v>
      </c>
      <c r="K27" s="224" t="s">
        <v>65</v>
      </c>
    </row>
    <row r="28" spans="1:11" x14ac:dyDescent="0.2">
      <c r="B28" s="121"/>
      <c r="C28" s="122" t="s">
        <v>66</v>
      </c>
      <c r="D28" s="193" t="str">
        <f>IFERROR(VLOOKUP($B$18&amp;$K28&amp;$D$15,Data!$A$4:$AM$1118,MATCH(D$17,Data!$A$1:$AM$1,0),0),"-")</f>
        <v>-</v>
      </c>
      <c r="E28" s="135" t="str">
        <f>IFERROR(VLOOKUP($B$18&amp;$K28&amp;$D$15,Data!$A$4:$AM$1118,MATCH(E$17,Data!$A$1:$AM$1,0),0),"-")</f>
        <v>-</v>
      </c>
      <c r="F28" s="138" t="str">
        <f>IFERROR(VLOOKUP($B$18&amp;$K28&amp;$D$15,Data!$A$4:$AM$1118,MATCH(F$17,Data!$A$1:$AM$1,0),0),"-")</f>
        <v>-</v>
      </c>
      <c r="G28" s="139" t="str">
        <f>IFERROR(VLOOKUP($B$18&amp;$K28&amp;$D$15,Data!$A$4:$AM$1118,MATCH(G$17,Data!$A$1:$AM$1,0),0),"-")</f>
        <v>-</v>
      </c>
      <c r="H28" s="190" t="str">
        <f>IFERROR(VLOOKUP($B$18&amp;$K28&amp;$D$15,Data!$A$4:$AM$1118,MATCH(H$17,Data!$A$1:$AM$1,0),0),"-")</f>
        <v>-</v>
      </c>
      <c r="I28" s="191" t="str">
        <f>IFERROR(VLOOKUP($B$18&amp;$K28&amp;$D$15,Data!$A$4:$AM$1118,MATCH(I$17,Data!$A$1:$AM$1,0),0),"-")</f>
        <v>-</v>
      </c>
      <c r="J28" s="192" t="str">
        <f>IFERROR(VLOOKUP($B$18&amp;$K28&amp;$D$15,Data!$A$4:$AM$1118,MATCH(J$17,Data!$A$1:$AM$1,0),0),"-")</f>
        <v>-</v>
      </c>
      <c r="K28" s="224" t="s">
        <v>66</v>
      </c>
    </row>
    <row r="29" spans="1:11" x14ac:dyDescent="0.2">
      <c r="B29" s="121"/>
      <c r="C29" s="122" t="s">
        <v>67</v>
      </c>
      <c r="D29" s="193" t="str">
        <f>IFERROR(VLOOKUP($B$18&amp;$K29&amp;$D$15,Data!$A$4:$AM$1118,MATCH(D$17,Data!$A$1:$AM$1,0),0),"-")</f>
        <v>-</v>
      </c>
      <c r="E29" s="135" t="str">
        <f>IFERROR(VLOOKUP($B$18&amp;$K29&amp;$D$15,Data!$A$4:$AM$1118,MATCH(E$17,Data!$A$1:$AM$1,0),0),"-")</f>
        <v>-</v>
      </c>
      <c r="F29" s="138" t="str">
        <f>IFERROR(VLOOKUP($B$18&amp;$K29&amp;$D$15,Data!$A$4:$AM$1118,MATCH(F$17,Data!$A$1:$AM$1,0),0),"-")</f>
        <v>-</v>
      </c>
      <c r="G29" s="139" t="str">
        <f>IFERROR(VLOOKUP($B$18&amp;$K29&amp;$D$15,Data!$A$4:$AM$1118,MATCH(G$17,Data!$A$1:$AM$1,0),0),"-")</f>
        <v>-</v>
      </c>
      <c r="H29" s="190" t="str">
        <f>IFERROR(VLOOKUP($B$18&amp;$K29&amp;$D$15,Data!$A$4:$AM$1118,MATCH(H$17,Data!$A$1:$AM$1,0),0),"-")</f>
        <v>-</v>
      </c>
      <c r="I29" s="191" t="str">
        <f>IFERROR(VLOOKUP($B$18&amp;$K29&amp;$D$15,Data!$A$4:$AM$1118,MATCH(I$17,Data!$A$1:$AM$1,0),0),"-")</f>
        <v>-</v>
      </c>
      <c r="J29" s="192" t="str">
        <f>IFERROR(VLOOKUP($B$18&amp;$K29&amp;$D$15,Data!$A$4:$AM$1118,MATCH(J$17,Data!$A$1:$AM$1,0),0),"-")</f>
        <v>-</v>
      </c>
      <c r="K29" s="224" t="s">
        <v>67</v>
      </c>
    </row>
    <row r="30" spans="1:11" s="125" customFormat="1" x14ac:dyDescent="0.2">
      <c r="A30" s="105"/>
      <c r="B30" s="123"/>
      <c r="C30" s="124" t="s">
        <v>17</v>
      </c>
      <c r="D30" s="181">
        <f>IFERROR(SUM(D18:D29), "-")</f>
        <v>0</v>
      </c>
      <c r="E30" s="182">
        <f t="shared" ref="E30:J30" si="0">IFERROR(SUM(E18:E29), "-")</f>
        <v>0</v>
      </c>
      <c r="F30" s="183">
        <f t="shared" si="0"/>
        <v>0</v>
      </c>
      <c r="G30" s="184">
        <f t="shared" si="0"/>
        <v>0</v>
      </c>
      <c r="H30" s="185">
        <f t="shared" si="0"/>
        <v>0</v>
      </c>
      <c r="I30" s="183">
        <f t="shared" si="0"/>
        <v>0</v>
      </c>
      <c r="J30" s="184">
        <f t="shared" si="0"/>
        <v>0</v>
      </c>
      <c r="K30" s="225" t="s">
        <v>17</v>
      </c>
    </row>
    <row r="31" spans="1:11" x14ac:dyDescent="0.2">
      <c r="B31" s="118" t="s">
        <v>68</v>
      </c>
      <c r="C31" s="122" t="s">
        <v>56</v>
      </c>
      <c r="D31" s="194" t="str">
        <f>IFERROR(VLOOKUP($B$31&amp;$K31&amp;$D$15,Data!$A$4:$AM$1118,MATCH(D$17,Data!$A$1:$AM$1,0),0),"-")</f>
        <v>-</v>
      </c>
      <c r="E31" s="134" t="str">
        <f>IFERROR(VLOOKUP($B$31&amp;$K31&amp;$D$15,Data!$A$4:$AM$1118,MATCH(E$17,Data!$A$1:$AM$1,0),0),"-")</f>
        <v>-</v>
      </c>
      <c r="F31" s="136" t="str">
        <f>IFERROR(VLOOKUP($B$31&amp;$K31&amp;$D$15,Data!$A$4:$AM$1118,MATCH(F$17,Data!$A$1:$AM$1,0),0),"-")</f>
        <v>-</v>
      </c>
      <c r="G31" s="137" t="str">
        <f>IFERROR(VLOOKUP($B$31&amp;$K31&amp;$D$15,Data!$A$4:$AM$1118,MATCH(G$17,Data!$A$1:$AM$1,0),0),"-")</f>
        <v>-</v>
      </c>
      <c r="H31" s="187" t="str">
        <f>IFERROR(VLOOKUP($B$31&amp;$K31&amp;$D$15,Data!$A$4:$AM$1118,MATCH(H$17,Data!$A$1:$AM$1,0),0),"-")</f>
        <v>-</v>
      </c>
      <c r="I31" s="188" t="str">
        <f>IFERROR(VLOOKUP($B$31&amp;$K31&amp;$D$15,Data!$A$4:$AM$1118,MATCH(I$17,Data!$A$1:$AM$1,0),0),"-")</f>
        <v>-</v>
      </c>
      <c r="J31" s="189" t="str">
        <f>IFERROR(VLOOKUP($B$31&amp;$K31&amp;$D$15,Data!$A$4:$AM$1118,MATCH(J$17,Data!$A$1:$AM$1,0),0),"-")</f>
        <v>-</v>
      </c>
      <c r="K31" s="224" t="s">
        <v>56</v>
      </c>
    </row>
    <row r="32" spans="1:11" x14ac:dyDescent="0.2">
      <c r="B32" s="126"/>
      <c r="C32" s="122" t="s">
        <v>57</v>
      </c>
      <c r="D32" s="193" t="str">
        <f>IFERROR(VLOOKUP($B$31&amp;$K32&amp;$D$15,Data!$A$4:$AM$1118,MATCH(D$17,Data!$A$1:$AM$1,0),0),"-")</f>
        <v>-</v>
      </c>
      <c r="E32" s="135" t="str">
        <f>IFERROR(VLOOKUP($B$31&amp;$K32&amp;$D$15,Data!$A$4:$AM$1118,MATCH(E$17,Data!$A$1:$AM$1,0),0),"-")</f>
        <v>-</v>
      </c>
      <c r="F32" s="138" t="str">
        <f>IFERROR(VLOOKUP($B$31&amp;$K32&amp;$D$15,Data!$A$4:$AM$1118,MATCH(F$17,Data!$A$1:$AM$1,0),0),"-")</f>
        <v>-</v>
      </c>
      <c r="G32" s="139" t="str">
        <f>IFERROR(VLOOKUP($B$31&amp;$K32&amp;$D$15,Data!$A$4:$AM$1118,MATCH(G$17,Data!$A$1:$AM$1,0),0),"-")</f>
        <v>-</v>
      </c>
      <c r="H32" s="190" t="str">
        <f>IFERROR(VLOOKUP($B$31&amp;$K32&amp;$D$15,Data!$A$4:$AM$1118,MATCH(H$17,Data!$A$1:$AM$1,0),0),"-")</f>
        <v>-</v>
      </c>
      <c r="I32" s="191" t="str">
        <f>IFERROR(VLOOKUP($B$31&amp;$K32&amp;$D$15,Data!$A$4:$AM$1118,MATCH(I$17,Data!$A$1:$AM$1,0),0),"-")</f>
        <v>-</v>
      </c>
      <c r="J32" s="192" t="str">
        <f>IFERROR(VLOOKUP($B$31&amp;$K32&amp;$D$15,Data!$A$4:$AM$1118,MATCH(J$17,Data!$A$1:$AM$1,0),0),"-")</f>
        <v>-</v>
      </c>
      <c r="K32" s="224" t="s">
        <v>57</v>
      </c>
    </row>
    <row r="33" spans="1:11" x14ac:dyDescent="0.2">
      <c r="B33" s="126"/>
      <c r="C33" s="122" t="s">
        <v>58</v>
      </c>
      <c r="D33" s="193" t="str">
        <f>IFERROR(VLOOKUP($B$31&amp;$K33&amp;$D$15,Data!$A$4:$AM$1118,MATCH(D$17,Data!$A$1:$AM$1,0),0),"-")</f>
        <v>-</v>
      </c>
      <c r="E33" s="135" t="str">
        <f>IFERROR(VLOOKUP($B$31&amp;$K33&amp;$D$15,Data!$A$4:$AM$1118,MATCH(E$17,Data!$A$1:$AM$1,0),0),"-")</f>
        <v>-</v>
      </c>
      <c r="F33" s="138" t="str">
        <f>IFERROR(VLOOKUP($B$31&amp;$K33&amp;$D$15,Data!$A$4:$AM$1118,MATCH(F$17,Data!$A$1:$AM$1,0),0),"-")</f>
        <v>-</v>
      </c>
      <c r="G33" s="139" t="str">
        <f>IFERROR(VLOOKUP($B$31&amp;$K33&amp;$D$15,Data!$A$4:$AM$1118,MATCH(G$17,Data!$A$1:$AM$1,0),0),"-")</f>
        <v>-</v>
      </c>
      <c r="H33" s="190" t="str">
        <f>IFERROR(VLOOKUP($B$31&amp;$K33&amp;$D$15,Data!$A$4:$AM$1118,MATCH(H$17,Data!$A$1:$AM$1,0),0),"-")</f>
        <v>-</v>
      </c>
      <c r="I33" s="191" t="str">
        <f>IFERROR(VLOOKUP($B$31&amp;$K33&amp;$D$15,Data!$A$4:$AM$1118,MATCH(I$17,Data!$A$1:$AM$1,0),0),"-")</f>
        <v>-</v>
      </c>
      <c r="J33" s="192" t="str">
        <f>IFERROR(VLOOKUP($B$31&amp;$K33&amp;$D$15,Data!$A$4:$AM$1118,MATCH(J$17,Data!$A$1:$AM$1,0),0),"-")</f>
        <v>-</v>
      </c>
      <c r="K33" s="224" t="s">
        <v>58</v>
      </c>
    </row>
    <row r="34" spans="1:11" x14ac:dyDescent="0.2">
      <c r="B34" s="126"/>
      <c r="C34" s="122" t="s">
        <v>59</v>
      </c>
      <c r="D34" s="193" t="str">
        <f>IFERROR(VLOOKUP($B$31&amp;$K34&amp;$D$15,Data!$A$4:$AM$1118,MATCH(D$17,Data!$A$1:$AM$1,0),0),"-")</f>
        <v>-</v>
      </c>
      <c r="E34" s="135" t="str">
        <f>IFERROR(VLOOKUP($B$31&amp;$K34&amp;$D$15,Data!$A$4:$AM$1118,MATCH(E$17,Data!$A$1:$AM$1,0),0),"-")</f>
        <v>-</v>
      </c>
      <c r="F34" s="138" t="str">
        <f>IFERROR(VLOOKUP($B$31&amp;$K34&amp;$D$15,Data!$A$4:$AM$1118,MATCH(F$17,Data!$A$1:$AM$1,0),0),"-")</f>
        <v>-</v>
      </c>
      <c r="G34" s="139" t="str">
        <f>IFERROR(VLOOKUP($B$31&amp;$K34&amp;$D$15,Data!$A$4:$AM$1118,MATCH(G$17,Data!$A$1:$AM$1,0),0),"-")</f>
        <v>-</v>
      </c>
      <c r="H34" s="190" t="str">
        <f>IFERROR(VLOOKUP($B$31&amp;$K34&amp;$D$15,Data!$A$4:$AM$1118,MATCH(H$17,Data!$A$1:$AM$1,0),0),"-")</f>
        <v>-</v>
      </c>
      <c r="I34" s="191" t="str">
        <f>IFERROR(VLOOKUP($B$31&amp;$K34&amp;$D$15,Data!$A$4:$AM$1118,MATCH(I$17,Data!$A$1:$AM$1,0),0),"-")</f>
        <v>-</v>
      </c>
      <c r="J34" s="192" t="str">
        <f>IFERROR(VLOOKUP($B$31&amp;$K34&amp;$D$15,Data!$A$4:$AM$1118,MATCH(J$17,Data!$A$1:$AM$1,0),0),"-")</f>
        <v>-</v>
      </c>
      <c r="K34" s="224" t="s">
        <v>59</v>
      </c>
    </row>
    <row r="35" spans="1:11" x14ac:dyDescent="0.2">
      <c r="B35" s="126"/>
      <c r="C35" s="122" t="s">
        <v>60</v>
      </c>
      <c r="D35" s="193" t="str">
        <f>IFERROR(VLOOKUP($B$31&amp;$K35&amp;$D$15,Data!$A$4:$AM$1118,MATCH(D$17,Data!$A$1:$AM$1,0),0),"-")</f>
        <v>-</v>
      </c>
      <c r="E35" s="135" t="str">
        <f>IFERROR(VLOOKUP($B$31&amp;$K35&amp;$D$15,Data!$A$4:$AM$1118,MATCH(E$17,Data!$A$1:$AM$1,0),0),"-")</f>
        <v>-</v>
      </c>
      <c r="F35" s="138" t="str">
        <f>IFERROR(VLOOKUP($B$31&amp;$K35&amp;$D$15,Data!$A$4:$AM$1118,MATCH(F$17,Data!$A$1:$AM$1,0),0),"-")</f>
        <v>-</v>
      </c>
      <c r="G35" s="139" t="str">
        <f>IFERROR(VLOOKUP($B$31&amp;$K35&amp;$D$15,Data!$A$4:$AM$1118,MATCH(G$17,Data!$A$1:$AM$1,0),0),"-")</f>
        <v>-</v>
      </c>
      <c r="H35" s="190" t="str">
        <f>IFERROR(VLOOKUP($B$31&amp;$K35&amp;$D$15,Data!$A$4:$AM$1118,MATCH(H$17,Data!$A$1:$AM$1,0),0),"-")</f>
        <v>-</v>
      </c>
      <c r="I35" s="191" t="str">
        <f>IFERROR(VLOOKUP($B$31&amp;$K35&amp;$D$15,Data!$A$4:$AM$1118,MATCH(I$17,Data!$A$1:$AM$1,0),0),"-")</f>
        <v>-</v>
      </c>
      <c r="J35" s="192" t="str">
        <f>IFERROR(VLOOKUP($B$31&amp;$K35&amp;$D$15,Data!$A$4:$AM$1118,MATCH(J$17,Data!$A$1:$AM$1,0),0),"-")</f>
        <v>-</v>
      </c>
      <c r="K35" s="224" t="s">
        <v>60</v>
      </c>
    </row>
    <row r="36" spans="1:11" x14ac:dyDescent="0.2">
      <c r="B36" s="126"/>
      <c r="C36" s="122" t="s">
        <v>61</v>
      </c>
      <c r="D36" s="193" t="str">
        <f>IFERROR(VLOOKUP($B$31&amp;$K36&amp;$D$15,Data!$A$4:$AM$1118,MATCH(D$17,Data!$A$1:$AM$1,0),0),"-")</f>
        <v>-</v>
      </c>
      <c r="E36" s="135" t="str">
        <f>IFERROR(VLOOKUP($B$31&amp;$K36&amp;$D$15,Data!$A$4:$AM$1118,MATCH(E$17,Data!$A$1:$AM$1,0),0),"-")</f>
        <v>-</v>
      </c>
      <c r="F36" s="138" t="str">
        <f>IFERROR(VLOOKUP($B$31&amp;$K36&amp;$D$15,Data!$A$4:$AM$1118,MATCH(F$17,Data!$A$1:$AM$1,0),0),"-")</f>
        <v>-</v>
      </c>
      <c r="G36" s="139" t="str">
        <f>IFERROR(VLOOKUP($B$31&amp;$K36&amp;$D$15,Data!$A$4:$AM$1118,MATCH(G$17,Data!$A$1:$AM$1,0),0),"-")</f>
        <v>-</v>
      </c>
      <c r="H36" s="190" t="str">
        <f>IFERROR(VLOOKUP($B$31&amp;$K36&amp;$D$15,Data!$A$4:$AM$1118,MATCH(H$17,Data!$A$1:$AM$1,0),0),"-")</f>
        <v>-</v>
      </c>
      <c r="I36" s="191" t="str">
        <f>IFERROR(VLOOKUP($B$31&amp;$K36&amp;$D$15,Data!$A$4:$AM$1118,MATCH(I$17,Data!$A$1:$AM$1,0),0),"-")</f>
        <v>-</v>
      </c>
      <c r="J36" s="192" t="str">
        <f>IFERROR(VLOOKUP($B$31&amp;$K36&amp;$D$15,Data!$A$4:$AM$1118,MATCH(J$17,Data!$A$1:$AM$1,0),0),"-")</f>
        <v>-</v>
      </c>
      <c r="K36" s="224" t="s">
        <v>61</v>
      </c>
    </row>
    <row r="37" spans="1:11" x14ac:dyDescent="0.2">
      <c r="B37" s="126"/>
      <c r="C37" s="122" t="s">
        <v>62</v>
      </c>
      <c r="D37" s="193" t="str">
        <f>IFERROR(VLOOKUP($B$31&amp;$K37&amp;$D$15,Data!$A$4:$AM$1118,MATCH(D$17,Data!$A$1:$AM$1,0),0),"-")</f>
        <v>-</v>
      </c>
      <c r="E37" s="135" t="str">
        <f>IFERROR(VLOOKUP($B$31&amp;$K37&amp;$D$15,Data!$A$4:$AM$1118,MATCH(E$17,Data!$A$1:$AM$1,0),0),"-")</f>
        <v>-</v>
      </c>
      <c r="F37" s="138" t="str">
        <f>IFERROR(VLOOKUP($B$31&amp;$K37&amp;$D$15,Data!$A$4:$AM$1118,MATCH(F$17,Data!$A$1:$AM$1,0),0),"-")</f>
        <v>-</v>
      </c>
      <c r="G37" s="139" t="str">
        <f>IFERROR(VLOOKUP($B$31&amp;$K37&amp;$D$15,Data!$A$4:$AM$1118,MATCH(G$17,Data!$A$1:$AM$1,0),0),"-")</f>
        <v>-</v>
      </c>
      <c r="H37" s="190" t="str">
        <f>IFERROR(VLOOKUP($B$31&amp;$K37&amp;$D$15,Data!$A$4:$AM$1118,MATCH(H$17,Data!$A$1:$AM$1,0),0),"-")</f>
        <v>-</v>
      </c>
      <c r="I37" s="191" t="str">
        <f>IFERROR(VLOOKUP($B$31&amp;$K37&amp;$D$15,Data!$A$4:$AM$1118,MATCH(I$17,Data!$A$1:$AM$1,0),0),"-")</f>
        <v>-</v>
      </c>
      <c r="J37" s="192" t="str">
        <f>IFERROR(VLOOKUP($B$31&amp;$K37&amp;$D$15,Data!$A$4:$AM$1118,MATCH(J$17,Data!$A$1:$AM$1,0),0),"-")</f>
        <v>-</v>
      </c>
      <c r="K37" s="224" t="s">
        <v>62</v>
      </c>
    </row>
    <row r="38" spans="1:11" x14ac:dyDescent="0.2">
      <c r="B38" s="126"/>
      <c r="C38" s="122" t="s">
        <v>63</v>
      </c>
      <c r="D38" s="193" t="str">
        <f>IFERROR(VLOOKUP($B$31&amp;$K38&amp;$D$15,Data!$A$4:$AM$1118,MATCH(D$17,Data!$A$1:$AM$1,0),0),"-")</f>
        <v>-</v>
      </c>
      <c r="E38" s="135" t="str">
        <f>IFERROR(VLOOKUP($B$31&amp;$K38&amp;$D$15,Data!$A$4:$AM$1118,MATCH(E$17,Data!$A$1:$AM$1,0),0),"-")</f>
        <v>-</v>
      </c>
      <c r="F38" s="138" t="str">
        <f>IFERROR(VLOOKUP($B$31&amp;$K38&amp;$D$15,Data!$A$4:$AM$1118,MATCH(F$17,Data!$A$1:$AM$1,0),0),"-")</f>
        <v>-</v>
      </c>
      <c r="G38" s="139" t="str">
        <f>IFERROR(VLOOKUP($B$31&amp;$K38&amp;$D$15,Data!$A$4:$AM$1118,MATCH(G$17,Data!$A$1:$AM$1,0),0),"-")</f>
        <v>-</v>
      </c>
      <c r="H38" s="190" t="str">
        <f>IFERROR(VLOOKUP($B$31&amp;$K38&amp;$D$15,Data!$A$4:$AM$1118,MATCH(H$17,Data!$A$1:$AM$1,0),0),"-")</f>
        <v>-</v>
      </c>
      <c r="I38" s="191" t="str">
        <f>IFERROR(VLOOKUP($B$31&amp;$K38&amp;$D$15,Data!$A$4:$AM$1118,MATCH(I$17,Data!$A$1:$AM$1,0),0),"-")</f>
        <v>-</v>
      </c>
      <c r="J38" s="192" t="str">
        <f>IFERROR(VLOOKUP($B$31&amp;$K38&amp;$D$15,Data!$A$4:$AM$1118,MATCH(J$17,Data!$A$1:$AM$1,0),0),"-")</f>
        <v>-</v>
      </c>
      <c r="K38" s="224" t="s">
        <v>63</v>
      </c>
    </row>
    <row r="39" spans="1:11" x14ac:dyDescent="0.2">
      <c r="B39" s="126"/>
      <c r="C39" s="122" t="s">
        <v>64</v>
      </c>
      <c r="D39" s="193" t="str">
        <f>IFERROR(VLOOKUP($B$31&amp;$K39&amp;$D$15,Data!$A$4:$AM$1118,MATCH(D$17,Data!$A$1:$AM$1,0),0),"-")</f>
        <v>-</v>
      </c>
      <c r="E39" s="135" t="str">
        <f>IFERROR(VLOOKUP($B$31&amp;$K39&amp;$D$15,Data!$A$4:$AM$1118,MATCH(E$17,Data!$A$1:$AM$1,0),0),"-")</f>
        <v>-</v>
      </c>
      <c r="F39" s="138" t="str">
        <f>IFERROR(VLOOKUP($B$31&amp;$K39&amp;$D$15,Data!$A$4:$AM$1118,MATCH(F$17,Data!$A$1:$AM$1,0),0),"-")</f>
        <v>-</v>
      </c>
      <c r="G39" s="139" t="str">
        <f>IFERROR(VLOOKUP($B$31&amp;$K39&amp;$D$15,Data!$A$4:$AM$1118,MATCH(G$17,Data!$A$1:$AM$1,0),0),"-")</f>
        <v>-</v>
      </c>
      <c r="H39" s="190" t="str">
        <f>IFERROR(VLOOKUP($B$31&amp;$K39&amp;$D$15,Data!$A$4:$AM$1118,MATCH(H$17,Data!$A$1:$AM$1,0),0),"-")</f>
        <v>-</v>
      </c>
      <c r="I39" s="191" t="str">
        <f>IFERROR(VLOOKUP($B$31&amp;$K39&amp;$D$15,Data!$A$4:$AM$1118,MATCH(I$17,Data!$A$1:$AM$1,0),0),"-")</f>
        <v>-</v>
      </c>
      <c r="J39" s="192" t="str">
        <f>IFERROR(VLOOKUP($B$31&amp;$K39&amp;$D$15,Data!$A$4:$AM$1118,MATCH(J$17,Data!$A$1:$AM$1,0),0),"-")</f>
        <v>-</v>
      </c>
      <c r="K39" s="224" t="s">
        <v>64</v>
      </c>
    </row>
    <row r="40" spans="1:11" x14ac:dyDescent="0.2">
      <c r="B40" s="126"/>
      <c r="C40" s="122" t="s">
        <v>65</v>
      </c>
      <c r="D40" s="193" t="str">
        <f>IFERROR(VLOOKUP($B$31&amp;$K40&amp;$D$15,Data!$A$4:$AM$1118,MATCH(D$17,Data!$A$1:$AM$1,0),0),"-")</f>
        <v>-</v>
      </c>
      <c r="E40" s="135" t="str">
        <f>IFERROR(VLOOKUP($B$31&amp;$K40&amp;$D$15,Data!$A$4:$AM$1118,MATCH(E$17,Data!$A$1:$AM$1,0),0),"-")</f>
        <v>-</v>
      </c>
      <c r="F40" s="138" t="str">
        <f>IFERROR(VLOOKUP($B$31&amp;$K40&amp;$D$15,Data!$A$4:$AM$1118,MATCH(F$17,Data!$A$1:$AM$1,0),0),"-")</f>
        <v>-</v>
      </c>
      <c r="G40" s="139" t="str">
        <f>IFERROR(VLOOKUP($B$31&amp;$K40&amp;$D$15,Data!$A$4:$AM$1118,MATCH(G$17,Data!$A$1:$AM$1,0),0),"-")</f>
        <v>-</v>
      </c>
      <c r="H40" s="190" t="str">
        <f>IFERROR(VLOOKUP($B$31&amp;$K40&amp;$D$15,Data!$A$4:$AM$1118,MATCH(H$17,Data!$A$1:$AM$1,0),0),"-")</f>
        <v>-</v>
      </c>
      <c r="I40" s="191" t="str">
        <f>IFERROR(VLOOKUP($B$31&amp;$K40&amp;$D$15,Data!$A$4:$AM$1118,MATCH(I$17,Data!$A$1:$AM$1,0),0),"-")</f>
        <v>-</v>
      </c>
      <c r="J40" s="192" t="str">
        <f>IFERROR(VLOOKUP($B$31&amp;$K40&amp;$D$15,Data!$A$4:$AM$1118,MATCH(J$17,Data!$A$1:$AM$1,0),0),"-")</f>
        <v>-</v>
      </c>
      <c r="K40" s="224" t="s">
        <v>65</v>
      </c>
    </row>
    <row r="41" spans="1:11" x14ac:dyDescent="0.2">
      <c r="B41" s="126"/>
      <c r="C41" s="122" t="s">
        <v>66</v>
      </c>
      <c r="D41" s="193" t="str">
        <f>IFERROR(VLOOKUP($B$31&amp;$K41&amp;$D$15,Data!$A$4:$AM$1118,MATCH(D$17,Data!$A$1:$AM$1,0),0),"-")</f>
        <v>-</v>
      </c>
      <c r="E41" s="135" t="str">
        <f>IFERROR(VLOOKUP($B$31&amp;$K41&amp;$D$15,Data!$A$4:$AM$1118,MATCH(E$17,Data!$A$1:$AM$1,0),0),"-")</f>
        <v>-</v>
      </c>
      <c r="F41" s="138" t="str">
        <f>IFERROR(VLOOKUP($B$31&amp;$K41&amp;$D$15,Data!$A$4:$AM$1118,MATCH(F$17,Data!$A$1:$AM$1,0),0),"-")</f>
        <v>-</v>
      </c>
      <c r="G41" s="139" t="str">
        <f>IFERROR(VLOOKUP($B$31&amp;$K41&amp;$D$15,Data!$A$4:$AM$1118,MATCH(G$17,Data!$A$1:$AM$1,0),0),"-")</f>
        <v>-</v>
      </c>
      <c r="H41" s="190" t="str">
        <f>IFERROR(VLOOKUP($B$31&amp;$K41&amp;$D$15,Data!$A$4:$AM$1118,MATCH(H$17,Data!$A$1:$AM$1,0),0),"-")</f>
        <v>-</v>
      </c>
      <c r="I41" s="191" t="str">
        <f>IFERROR(VLOOKUP($B$31&amp;$K41&amp;$D$15,Data!$A$4:$AM$1118,MATCH(I$17,Data!$A$1:$AM$1,0),0),"-")</f>
        <v>-</v>
      </c>
      <c r="J41" s="192" t="str">
        <f>IFERROR(VLOOKUP($B$31&amp;$K41&amp;$D$15,Data!$A$4:$AM$1118,MATCH(J$17,Data!$A$1:$AM$1,0),0),"-")</f>
        <v>-</v>
      </c>
      <c r="K41" s="224" t="s">
        <v>66</v>
      </c>
    </row>
    <row r="42" spans="1:11" x14ac:dyDescent="0.2">
      <c r="B42" s="126"/>
      <c r="C42" s="122" t="s">
        <v>67</v>
      </c>
      <c r="D42" s="193" t="str">
        <f>IFERROR(VLOOKUP($B$31&amp;$K42&amp;$D$15,Data!$A$4:$AM$1118,MATCH(D$17,Data!$A$1:$AM$1,0),0),"-")</f>
        <v>-</v>
      </c>
      <c r="E42" s="135" t="str">
        <f>IFERROR(VLOOKUP($B$31&amp;$K42&amp;$D$15,Data!$A$4:$AM$1118,MATCH(E$17,Data!$A$1:$AM$1,0),0),"-")</f>
        <v>-</v>
      </c>
      <c r="F42" s="138" t="str">
        <f>IFERROR(VLOOKUP($B$31&amp;$K42&amp;$D$15,Data!$A$4:$AM$1118,MATCH(F$17,Data!$A$1:$AM$1,0),0),"-")</f>
        <v>-</v>
      </c>
      <c r="G42" s="139" t="str">
        <f>IFERROR(VLOOKUP($B$31&amp;$K42&amp;$D$15,Data!$A$4:$AM$1118,MATCH(G$17,Data!$A$1:$AM$1,0),0),"-")</f>
        <v>-</v>
      </c>
      <c r="H42" s="190" t="str">
        <f>IFERROR(VLOOKUP($B$31&amp;$K42&amp;$D$15,Data!$A$4:$AM$1118,MATCH(H$17,Data!$A$1:$AM$1,0),0),"-")</f>
        <v>-</v>
      </c>
      <c r="I42" s="191" t="str">
        <f>IFERROR(VLOOKUP($B$31&amp;$K42&amp;$D$15,Data!$A$4:$AM$1118,MATCH(I$17,Data!$A$1:$AM$1,0),0),"-")</f>
        <v>-</v>
      </c>
      <c r="J42" s="192" t="str">
        <f>IFERROR(VLOOKUP($B$31&amp;$K42&amp;$D$15,Data!$A$4:$AM$1118,MATCH(J$17,Data!$A$1:$AM$1,0),0),"-")</f>
        <v>-</v>
      </c>
      <c r="K42" s="224" t="s">
        <v>67</v>
      </c>
    </row>
    <row r="43" spans="1:11" s="125" customFormat="1" x14ac:dyDescent="0.2">
      <c r="A43" s="105"/>
      <c r="B43" s="123"/>
      <c r="C43" s="124" t="s">
        <v>157</v>
      </c>
      <c r="D43" s="181">
        <f>IFERROR(SUM(D31:D42), "-")</f>
        <v>0</v>
      </c>
      <c r="E43" s="182">
        <f t="shared" ref="E43:J43" si="1">IFERROR(SUM(E31:E42), "-")</f>
        <v>0</v>
      </c>
      <c r="F43" s="183">
        <f t="shared" si="1"/>
        <v>0</v>
      </c>
      <c r="G43" s="184">
        <f t="shared" si="1"/>
        <v>0</v>
      </c>
      <c r="H43" s="185">
        <f t="shared" si="1"/>
        <v>0</v>
      </c>
      <c r="I43" s="183">
        <f t="shared" si="1"/>
        <v>0</v>
      </c>
      <c r="J43" s="184">
        <f t="shared" si="1"/>
        <v>0</v>
      </c>
      <c r="K43" s="225" t="s">
        <v>157</v>
      </c>
    </row>
    <row r="44" spans="1:11" x14ac:dyDescent="0.2">
      <c r="B44" s="118" t="s">
        <v>69</v>
      </c>
      <c r="C44" s="122" t="s">
        <v>56</v>
      </c>
      <c r="D44" s="194" t="str">
        <f>IFERROR(VLOOKUP($B$44&amp;$K44&amp;$D$15,Data!$A$4:$AM$1118,MATCH(D$17,Data!$A$1:$AM$1,0),0),"-")</f>
        <v>-</v>
      </c>
      <c r="E44" s="134" t="str">
        <f>IFERROR(VLOOKUP($B$44&amp;$K44&amp;$D$15,Data!$A$4:$AM$1118,MATCH(E$17,Data!$A$1:$AM$1,0),0),"-")</f>
        <v>-</v>
      </c>
      <c r="F44" s="136" t="str">
        <f>IFERROR(VLOOKUP($B$44&amp;$K44&amp;$D$15,Data!$A$4:$AM$1118,MATCH(F$17,Data!$A$1:$AM$1,0),0),"-")</f>
        <v>-</v>
      </c>
      <c r="G44" s="137" t="str">
        <f>IFERROR(VLOOKUP($B$44&amp;$K44&amp;$D$15,Data!$A$4:$AM$1118,MATCH(G$17,Data!$A$1:$AM$1,0),0),"-")</f>
        <v>-</v>
      </c>
      <c r="H44" s="187" t="str">
        <f>IFERROR(VLOOKUP($B$44&amp;$K44&amp;$D$15,Data!$A$4:$AM$1118,MATCH(H$17,Data!$A$1:$AM$1,0),0),"-")</f>
        <v>-</v>
      </c>
      <c r="I44" s="188" t="str">
        <f>IFERROR(VLOOKUP($B$44&amp;$K44&amp;$D$15,Data!$A$4:$AM$1118,MATCH(I$17,Data!$A$1:$AM$1,0),0),"-")</f>
        <v>-</v>
      </c>
      <c r="J44" s="189" t="str">
        <f>IFERROR(VLOOKUP($B$44&amp;$K44&amp;$D$15,Data!$A$4:$AM$1118,MATCH(J$17,Data!$A$1:$AM$1,0),0),"-")</f>
        <v>-</v>
      </c>
      <c r="K44" s="224" t="s">
        <v>56</v>
      </c>
    </row>
    <row r="45" spans="1:11" x14ac:dyDescent="0.2">
      <c r="B45" s="126"/>
      <c r="C45" s="122" t="s">
        <v>57</v>
      </c>
      <c r="D45" s="193" t="str">
        <f>IFERROR(VLOOKUP($B$44&amp;$K45&amp;$D$15,Data!$A$4:$AM$1118,MATCH(D$17,Data!$A$1:$AM$1,0),0),"-")</f>
        <v>-</v>
      </c>
      <c r="E45" s="135" t="str">
        <f>IFERROR(VLOOKUP($B$44&amp;$K45&amp;$D$15,Data!$A$4:$AM$1118,MATCH(E$17,Data!$A$1:$AM$1,0),0),"-")</f>
        <v>-</v>
      </c>
      <c r="F45" s="138" t="str">
        <f>IFERROR(VLOOKUP($B$44&amp;$K45&amp;$D$15,Data!$A$4:$AM$1118,MATCH(F$17,Data!$A$1:$AM$1,0),0),"-")</f>
        <v>-</v>
      </c>
      <c r="G45" s="139" t="str">
        <f>IFERROR(VLOOKUP($B$44&amp;$K45&amp;$D$15,Data!$A$4:$AM$1118,MATCH(G$17,Data!$A$1:$AM$1,0),0),"-")</f>
        <v>-</v>
      </c>
      <c r="H45" s="190" t="str">
        <f>IFERROR(VLOOKUP($B$44&amp;$K45&amp;$D$15,Data!$A$4:$AM$1118,MATCH(H$17,Data!$A$1:$AM$1,0),0),"-")</f>
        <v>-</v>
      </c>
      <c r="I45" s="191" t="str">
        <f>IFERROR(VLOOKUP($B$44&amp;$K45&amp;$D$15,Data!$A$4:$AM$1118,MATCH(I$17,Data!$A$1:$AM$1,0),0),"-")</f>
        <v>-</v>
      </c>
      <c r="J45" s="192" t="str">
        <f>IFERROR(VLOOKUP($B$44&amp;$K45&amp;$D$15,Data!$A$4:$AM$1118,MATCH(J$17,Data!$A$1:$AM$1,0),0),"-")</f>
        <v>-</v>
      </c>
      <c r="K45" s="224" t="s">
        <v>57</v>
      </c>
    </row>
    <row r="46" spans="1:11" x14ac:dyDescent="0.2">
      <c r="B46" s="126"/>
      <c r="C46" s="122" t="s">
        <v>58</v>
      </c>
      <c r="D46" s="193" t="str">
        <f>IFERROR(VLOOKUP($B$44&amp;$K46&amp;$D$15,Data!$A$4:$AM$1118,MATCH(D$17,Data!$A$1:$AM$1,0),0),"-")</f>
        <v>-</v>
      </c>
      <c r="E46" s="135" t="str">
        <f>IFERROR(VLOOKUP($B$44&amp;$K46&amp;$D$15,Data!$A$4:$AM$1118,MATCH(E$17,Data!$A$1:$AM$1,0),0),"-")</f>
        <v>-</v>
      </c>
      <c r="F46" s="138" t="str">
        <f>IFERROR(VLOOKUP($B$44&amp;$K46&amp;$D$15,Data!$A$4:$AM$1118,MATCH(F$17,Data!$A$1:$AM$1,0),0),"-")</f>
        <v>-</v>
      </c>
      <c r="G46" s="139" t="str">
        <f>IFERROR(VLOOKUP($B$44&amp;$K46&amp;$D$15,Data!$A$4:$AM$1118,MATCH(G$17,Data!$A$1:$AM$1,0),0),"-")</f>
        <v>-</v>
      </c>
      <c r="H46" s="190" t="str">
        <f>IFERROR(VLOOKUP($B$44&amp;$K46&amp;$D$15,Data!$A$4:$AM$1118,MATCH(H$17,Data!$A$1:$AM$1,0),0),"-")</f>
        <v>-</v>
      </c>
      <c r="I46" s="191" t="str">
        <f>IFERROR(VLOOKUP($B$44&amp;$K46&amp;$D$15,Data!$A$4:$AM$1118,MATCH(I$17,Data!$A$1:$AM$1,0),0),"-")</f>
        <v>-</v>
      </c>
      <c r="J46" s="192" t="str">
        <f>IFERROR(VLOOKUP($B$44&amp;$K46&amp;$D$15,Data!$A$4:$AM$1118,MATCH(J$17,Data!$A$1:$AM$1,0),0),"-")</f>
        <v>-</v>
      </c>
      <c r="K46" s="224" t="s">
        <v>58</v>
      </c>
    </row>
    <row r="47" spans="1:11" x14ac:dyDescent="0.2">
      <c r="B47" s="126"/>
      <c r="C47" s="122" t="s">
        <v>59</v>
      </c>
      <c r="D47" s="193" t="str">
        <f>IFERROR(VLOOKUP($B$44&amp;$K47&amp;$D$15,Data!$A$4:$AM$1118,MATCH(D$17,Data!$A$1:$AM$1,0),0),"-")</f>
        <v>-</v>
      </c>
      <c r="E47" s="135" t="str">
        <f>IFERROR(VLOOKUP($B$44&amp;$K47&amp;$D$15,Data!$A$4:$AM$1118,MATCH(E$17,Data!$A$1:$AM$1,0),0),"-")</f>
        <v>-</v>
      </c>
      <c r="F47" s="138" t="str">
        <f>IFERROR(VLOOKUP($B$44&amp;$K47&amp;$D$15,Data!$A$4:$AM$1118,MATCH(F$17,Data!$A$1:$AM$1,0),0),"-")</f>
        <v>-</v>
      </c>
      <c r="G47" s="139" t="str">
        <f>IFERROR(VLOOKUP($B$44&amp;$K47&amp;$D$15,Data!$A$4:$AM$1118,MATCH(G$17,Data!$A$1:$AM$1,0),0),"-")</f>
        <v>-</v>
      </c>
      <c r="H47" s="190" t="str">
        <f>IFERROR(VLOOKUP($B$44&amp;$K47&amp;$D$15,Data!$A$4:$AM$1118,MATCH(H$17,Data!$A$1:$AM$1,0),0),"-")</f>
        <v>-</v>
      </c>
      <c r="I47" s="191" t="str">
        <f>IFERROR(VLOOKUP($B$44&amp;$K47&amp;$D$15,Data!$A$4:$AM$1118,MATCH(I$17,Data!$A$1:$AM$1,0),0),"-")</f>
        <v>-</v>
      </c>
      <c r="J47" s="192" t="str">
        <f>IFERROR(VLOOKUP($B$44&amp;$K47&amp;$D$15,Data!$A$4:$AM$1118,MATCH(J$17,Data!$A$1:$AM$1,0),0),"-")</f>
        <v>-</v>
      </c>
      <c r="K47" s="224" t="s">
        <v>59</v>
      </c>
    </row>
    <row r="48" spans="1:11" x14ac:dyDescent="0.2">
      <c r="B48" s="126"/>
      <c r="C48" s="122" t="s">
        <v>60</v>
      </c>
      <c r="D48" s="193" t="str">
        <f>IFERROR(VLOOKUP($B$44&amp;$K48&amp;$D$15,Data!$A$4:$AM$1118,MATCH(D$17,Data!$A$1:$AM$1,0),0),"-")</f>
        <v>-</v>
      </c>
      <c r="E48" s="135" t="str">
        <f>IFERROR(VLOOKUP($B$44&amp;$K48&amp;$D$15,Data!$A$4:$AM$1118,MATCH(E$17,Data!$A$1:$AM$1,0),0),"-")</f>
        <v>-</v>
      </c>
      <c r="F48" s="138" t="str">
        <f>IFERROR(VLOOKUP($B$44&amp;$K48&amp;$D$15,Data!$A$4:$AM$1118,MATCH(F$17,Data!$A$1:$AM$1,0),0),"-")</f>
        <v>-</v>
      </c>
      <c r="G48" s="139" t="str">
        <f>IFERROR(VLOOKUP($B$44&amp;$K48&amp;$D$15,Data!$A$4:$AM$1118,MATCH(G$17,Data!$A$1:$AM$1,0),0),"-")</f>
        <v>-</v>
      </c>
      <c r="H48" s="190" t="str">
        <f>IFERROR(VLOOKUP($B$44&amp;$K48&amp;$D$15,Data!$A$4:$AM$1118,MATCH(H$17,Data!$A$1:$AM$1,0),0),"-")</f>
        <v>-</v>
      </c>
      <c r="I48" s="191" t="str">
        <f>IFERROR(VLOOKUP($B$44&amp;$K48&amp;$D$15,Data!$A$4:$AM$1118,MATCH(I$17,Data!$A$1:$AM$1,0),0),"-")</f>
        <v>-</v>
      </c>
      <c r="J48" s="192" t="str">
        <f>IFERROR(VLOOKUP($B$44&amp;$K48&amp;$D$15,Data!$A$4:$AM$1118,MATCH(J$17,Data!$A$1:$AM$1,0),0),"-")</f>
        <v>-</v>
      </c>
      <c r="K48" s="224" t="s">
        <v>60</v>
      </c>
    </row>
    <row r="49" spans="1:11" x14ac:dyDescent="0.2">
      <c r="B49" s="126"/>
      <c r="C49" s="122" t="s">
        <v>61</v>
      </c>
      <c r="D49" s="193" t="str">
        <f>IFERROR(VLOOKUP($B$44&amp;$K49&amp;$D$15,Data!$A$4:$AM$1118,MATCH(D$17,Data!$A$1:$AM$1,0),0),"-")</f>
        <v>-</v>
      </c>
      <c r="E49" s="135" t="str">
        <f>IFERROR(VLOOKUP($B$44&amp;$K49&amp;$D$15,Data!$A$4:$AM$1118,MATCH(E$17,Data!$A$1:$AM$1,0),0),"-")</f>
        <v>-</v>
      </c>
      <c r="F49" s="138" t="str">
        <f>IFERROR(VLOOKUP($B$44&amp;$K49&amp;$D$15,Data!$A$4:$AM$1118,MATCH(F$17,Data!$A$1:$AM$1,0),0),"-")</f>
        <v>-</v>
      </c>
      <c r="G49" s="139" t="str">
        <f>IFERROR(VLOOKUP($B$44&amp;$K49&amp;$D$15,Data!$A$4:$AM$1118,MATCH(G$17,Data!$A$1:$AM$1,0),0),"-")</f>
        <v>-</v>
      </c>
      <c r="H49" s="190" t="str">
        <f>IFERROR(VLOOKUP($B$44&amp;$K49&amp;$D$15,Data!$A$4:$AM$1118,MATCH(H$17,Data!$A$1:$AM$1,0),0),"-")</f>
        <v>-</v>
      </c>
      <c r="I49" s="191" t="str">
        <f>IFERROR(VLOOKUP($B$44&amp;$K49&amp;$D$15,Data!$A$4:$AM$1118,MATCH(I$17,Data!$A$1:$AM$1,0),0),"-")</f>
        <v>-</v>
      </c>
      <c r="J49" s="192" t="str">
        <f>IFERROR(VLOOKUP($B$44&amp;$K49&amp;$D$15,Data!$A$4:$AM$1118,MATCH(J$17,Data!$A$1:$AM$1,0),0),"-")</f>
        <v>-</v>
      </c>
      <c r="K49" s="224" t="s">
        <v>61</v>
      </c>
    </row>
    <row r="50" spans="1:11" x14ac:dyDescent="0.2">
      <c r="B50" s="126"/>
      <c r="C50" s="122" t="s">
        <v>62</v>
      </c>
      <c r="D50" s="193" t="str">
        <f>IFERROR(VLOOKUP($B$44&amp;$K50&amp;$D$15,Data!$A$4:$AM$1118,MATCH(D$17,Data!$A$1:$AM$1,0),0),"-")</f>
        <v>-</v>
      </c>
      <c r="E50" s="135" t="str">
        <f>IFERROR(VLOOKUP($B$44&amp;$K50&amp;$D$15,Data!$A$4:$AM$1118,MATCH(E$17,Data!$A$1:$AM$1,0),0),"-")</f>
        <v>-</v>
      </c>
      <c r="F50" s="138" t="str">
        <f>IFERROR(VLOOKUP($B$44&amp;$K50&amp;$D$15,Data!$A$4:$AM$1118,MATCH(F$17,Data!$A$1:$AM$1,0),0),"-")</f>
        <v>-</v>
      </c>
      <c r="G50" s="139" t="str">
        <f>IFERROR(VLOOKUP($B$44&amp;$K50&amp;$D$15,Data!$A$4:$AM$1118,MATCH(G$17,Data!$A$1:$AM$1,0),0),"-")</f>
        <v>-</v>
      </c>
      <c r="H50" s="190" t="str">
        <f>IFERROR(VLOOKUP($B$44&amp;$K50&amp;$D$15,Data!$A$4:$AM$1118,MATCH(H$17,Data!$A$1:$AM$1,0),0),"-")</f>
        <v>-</v>
      </c>
      <c r="I50" s="191" t="str">
        <f>IFERROR(VLOOKUP($B$44&amp;$K50&amp;$D$15,Data!$A$4:$AM$1118,MATCH(I$17,Data!$A$1:$AM$1,0),0),"-")</f>
        <v>-</v>
      </c>
      <c r="J50" s="192" t="str">
        <f>IFERROR(VLOOKUP($B$44&amp;$K50&amp;$D$15,Data!$A$4:$AM$1118,MATCH(J$17,Data!$A$1:$AM$1,0),0),"-")</f>
        <v>-</v>
      </c>
      <c r="K50" s="224" t="s">
        <v>62</v>
      </c>
    </row>
    <row r="51" spans="1:11" x14ac:dyDescent="0.2">
      <c r="B51" s="126"/>
      <c r="C51" s="122" t="s">
        <v>63</v>
      </c>
      <c r="D51" s="193" t="str">
        <f>IFERROR(VLOOKUP($B$44&amp;$K51&amp;$D$15,Data!$A$4:$AM$1118,MATCH(D$17,Data!$A$1:$AM$1,0),0),"-")</f>
        <v>-</v>
      </c>
      <c r="E51" s="135" t="str">
        <f>IFERROR(VLOOKUP($B$44&amp;$K51&amp;$D$15,Data!$A$4:$AM$1118,MATCH(E$17,Data!$A$1:$AM$1,0),0),"-")</f>
        <v>-</v>
      </c>
      <c r="F51" s="138" t="str">
        <f>IFERROR(VLOOKUP($B$44&amp;$K51&amp;$D$15,Data!$A$4:$AM$1118,MATCH(F$17,Data!$A$1:$AM$1,0),0),"-")</f>
        <v>-</v>
      </c>
      <c r="G51" s="139" t="str">
        <f>IFERROR(VLOOKUP($B$44&amp;$K51&amp;$D$15,Data!$A$4:$AM$1118,MATCH(G$17,Data!$A$1:$AM$1,0),0),"-")</f>
        <v>-</v>
      </c>
      <c r="H51" s="190" t="str">
        <f>IFERROR(VLOOKUP($B$44&amp;$K51&amp;$D$15,Data!$A$4:$AM$1118,MATCH(H$17,Data!$A$1:$AM$1,0),0),"-")</f>
        <v>-</v>
      </c>
      <c r="I51" s="191" t="str">
        <f>IFERROR(VLOOKUP($B$44&amp;$K51&amp;$D$15,Data!$A$4:$AM$1118,MATCH(I$17,Data!$A$1:$AM$1,0),0),"-")</f>
        <v>-</v>
      </c>
      <c r="J51" s="192" t="str">
        <f>IFERROR(VLOOKUP($B$44&amp;$K51&amp;$D$15,Data!$A$4:$AM$1118,MATCH(J$17,Data!$A$1:$AM$1,0),0),"-")</f>
        <v>-</v>
      </c>
      <c r="K51" s="224" t="s">
        <v>63</v>
      </c>
    </row>
    <row r="52" spans="1:11" x14ac:dyDescent="0.2">
      <c r="B52" s="126"/>
      <c r="C52" s="122" t="s">
        <v>64</v>
      </c>
      <c r="D52" s="193" t="str">
        <f>IFERROR(VLOOKUP($B$44&amp;$K52&amp;$D$15,Data!$A$4:$AM$1118,MATCH(D$17,Data!$A$1:$AM$1,0),0),"-")</f>
        <v>-</v>
      </c>
      <c r="E52" s="135" t="str">
        <f>IFERROR(VLOOKUP($B$44&amp;$K52&amp;$D$15,Data!$A$4:$AM$1118,MATCH(E$17,Data!$A$1:$AM$1,0),0),"-")</f>
        <v>-</v>
      </c>
      <c r="F52" s="138" t="str">
        <f>IFERROR(VLOOKUP($B$44&amp;$K52&amp;$D$15,Data!$A$4:$AM$1118,MATCH(F$17,Data!$A$1:$AM$1,0),0),"-")</f>
        <v>-</v>
      </c>
      <c r="G52" s="139" t="str">
        <f>IFERROR(VLOOKUP($B$44&amp;$K52&amp;$D$15,Data!$A$4:$AM$1118,MATCH(G$17,Data!$A$1:$AM$1,0),0),"-")</f>
        <v>-</v>
      </c>
      <c r="H52" s="190" t="str">
        <f>IFERROR(VLOOKUP($B$44&amp;$K52&amp;$D$15,Data!$A$4:$AM$1118,MATCH(H$17,Data!$A$1:$AM$1,0),0),"-")</f>
        <v>-</v>
      </c>
      <c r="I52" s="191" t="str">
        <f>IFERROR(VLOOKUP($B$44&amp;$K52&amp;$D$15,Data!$A$4:$AM$1118,MATCH(I$17,Data!$A$1:$AM$1,0),0),"-")</f>
        <v>-</v>
      </c>
      <c r="J52" s="192" t="str">
        <f>IFERROR(VLOOKUP($B$44&amp;$K52&amp;$D$15,Data!$A$4:$AM$1118,MATCH(J$17,Data!$A$1:$AM$1,0),0),"-")</f>
        <v>-</v>
      </c>
      <c r="K52" s="224" t="s">
        <v>64</v>
      </c>
    </row>
    <row r="53" spans="1:11" x14ac:dyDescent="0.2">
      <c r="B53" s="126"/>
      <c r="C53" s="122" t="s">
        <v>65</v>
      </c>
      <c r="D53" s="193" t="str">
        <f>IFERROR(VLOOKUP($B$44&amp;$K53&amp;$D$15,Data!$A$4:$AM$1118,MATCH(D$17,Data!$A$1:$AM$1,0),0),"-")</f>
        <v>-</v>
      </c>
      <c r="E53" s="135" t="str">
        <f>IFERROR(VLOOKUP($B$44&amp;$K53&amp;$D$15,Data!$A$4:$AM$1118,MATCH(E$17,Data!$A$1:$AM$1,0),0),"-")</f>
        <v>-</v>
      </c>
      <c r="F53" s="138" t="str">
        <f>IFERROR(VLOOKUP($B$44&amp;$K53&amp;$D$15,Data!$A$4:$AM$1118,MATCH(F$17,Data!$A$1:$AM$1,0),0),"-")</f>
        <v>-</v>
      </c>
      <c r="G53" s="139" t="str">
        <f>IFERROR(VLOOKUP($B$44&amp;$K53&amp;$D$15,Data!$A$4:$AM$1118,MATCH(G$17,Data!$A$1:$AM$1,0),0),"-")</f>
        <v>-</v>
      </c>
      <c r="H53" s="190" t="str">
        <f>IFERROR(VLOOKUP($B$44&amp;$K53&amp;$D$15,Data!$A$4:$AM$1118,MATCH(H$17,Data!$A$1:$AM$1,0),0),"-")</f>
        <v>-</v>
      </c>
      <c r="I53" s="191" t="str">
        <f>IFERROR(VLOOKUP($B$44&amp;$K53&amp;$D$15,Data!$A$4:$AM$1118,MATCH(I$17,Data!$A$1:$AM$1,0),0),"-")</f>
        <v>-</v>
      </c>
      <c r="J53" s="192" t="str">
        <f>IFERROR(VLOOKUP($B$44&amp;$K53&amp;$D$15,Data!$A$4:$AM$1118,MATCH(J$17,Data!$A$1:$AM$1,0),0),"-")</f>
        <v>-</v>
      </c>
      <c r="K53" s="224" t="s">
        <v>65</v>
      </c>
    </row>
    <row r="54" spans="1:11" x14ac:dyDescent="0.2">
      <c r="B54" s="126"/>
      <c r="C54" s="122" t="s">
        <v>66</v>
      </c>
      <c r="D54" s="193" t="str">
        <f>IFERROR(VLOOKUP($B$44&amp;$K54&amp;$D$15,Data!$A$4:$AM$1118,MATCH(D$17,Data!$A$1:$AM$1,0),0),"-")</f>
        <v>-</v>
      </c>
      <c r="E54" s="135" t="str">
        <f>IFERROR(VLOOKUP($B$44&amp;$K54&amp;$D$15,Data!$A$4:$AM$1118,MATCH(E$17,Data!$A$1:$AM$1,0),0),"-")</f>
        <v>-</v>
      </c>
      <c r="F54" s="138" t="str">
        <f>IFERROR(VLOOKUP($B$44&amp;$K54&amp;$D$15,Data!$A$4:$AM$1118,MATCH(F$17,Data!$A$1:$AM$1,0),0),"-")</f>
        <v>-</v>
      </c>
      <c r="G54" s="139" t="str">
        <f>IFERROR(VLOOKUP($B$44&amp;$K54&amp;$D$15,Data!$A$4:$AM$1118,MATCH(G$17,Data!$A$1:$AM$1,0),0),"-")</f>
        <v>-</v>
      </c>
      <c r="H54" s="190" t="str">
        <f>IFERROR(VLOOKUP($B$44&amp;$K54&amp;$D$15,Data!$A$4:$AM$1118,MATCH(H$17,Data!$A$1:$AM$1,0),0),"-")</f>
        <v>-</v>
      </c>
      <c r="I54" s="191" t="str">
        <f>IFERROR(VLOOKUP($B$44&amp;$K54&amp;$D$15,Data!$A$4:$AM$1118,MATCH(I$17,Data!$A$1:$AM$1,0),0),"-")</f>
        <v>-</v>
      </c>
      <c r="J54" s="192" t="str">
        <f>IFERROR(VLOOKUP($B$44&amp;$K54&amp;$D$15,Data!$A$4:$AM$1118,MATCH(J$17,Data!$A$1:$AM$1,0),0),"-")</f>
        <v>-</v>
      </c>
      <c r="K54" s="224" t="s">
        <v>66</v>
      </c>
    </row>
    <row r="55" spans="1:11" x14ac:dyDescent="0.2">
      <c r="B55" s="126"/>
      <c r="C55" s="127" t="s">
        <v>67</v>
      </c>
      <c r="D55" s="193" t="str">
        <f>IFERROR(VLOOKUP($B$44&amp;$K55&amp;$D$15,Data!$A$4:$AM$1118,MATCH(D$17,Data!$A$1:$AM$1,0),0),"-")</f>
        <v>-</v>
      </c>
      <c r="E55" s="135" t="str">
        <f>IFERROR(VLOOKUP($B$44&amp;$K55&amp;$D$15,Data!$A$4:$AM$1118,MATCH(E$17,Data!$A$1:$AM$1,0),0),"-")</f>
        <v>-</v>
      </c>
      <c r="F55" s="138" t="str">
        <f>IFERROR(VLOOKUP($B$44&amp;$K55&amp;$D$15,Data!$A$4:$AM$1118,MATCH(F$17,Data!$A$1:$AM$1,0),0),"-")</f>
        <v>-</v>
      </c>
      <c r="G55" s="139" t="str">
        <f>IFERROR(VLOOKUP($B$44&amp;$K55&amp;$D$15,Data!$A$4:$AM$1118,MATCH(G$17,Data!$A$1:$AM$1,0),0),"-")</f>
        <v>-</v>
      </c>
      <c r="H55" s="190" t="str">
        <f>IFERROR(VLOOKUP($B$44&amp;$K55&amp;$D$15,Data!$A$4:$AM$1118,MATCH(H$17,Data!$A$1:$AM$1,0),0),"-")</f>
        <v>-</v>
      </c>
      <c r="I55" s="191" t="str">
        <f>IFERROR(VLOOKUP($B$44&amp;$K55&amp;$D$15,Data!$A$4:$AM$1118,MATCH(I$17,Data!$A$1:$AM$1,0),0),"-")</f>
        <v>-</v>
      </c>
      <c r="J55" s="192" t="str">
        <f>IFERROR(VLOOKUP($B$44&amp;$K55&amp;$D$15,Data!$A$4:$AM$1118,MATCH(J$17,Data!$A$1:$AM$1,0),0),"-")</f>
        <v>-</v>
      </c>
      <c r="K55" s="224" t="s">
        <v>67</v>
      </c>
    </row>
    <row r="56" spans="1:11" s="125" customFormat="1" x14ac:dyDescent="0.2">
      <c r="A56" s="105"/>
      <c r="B56" s="128"/>
      <c r="C56" s="129" t="s">
        <v>158</v>
      </c>
      <c r="D56" s="176">
        <f>IFERROR(SUM(D44:D55), "-")</f>
        <v>0</v>
      </c>
      <c r="E56" s="177">
        <f t="shared" ref="E56:J56" si="2">IFERROR(SUM(E44:E55), "-")</f>
        <v>0</v>
      </c>
      <c r="F56" s="178">
        <f t="shared" si="2"/>
        <v>0</v>
      </c>
      <c r="G56" s="179">
        <f t="shared" si="2"/>
        <v>0</v>
      </c>
      <c r="H56" s="185">
        <f t="shared" si="2"/>
        <v>0</v>
      </c>
      <c r="I56" s="183">
        <f t="shared" si="2"/>
        <v>0</v>
      </c>
      <c r="J56" s="184">
        <f t="shared" si="2"/>
        <v>0</v>
      </c>
      <c r="K56" s="225" t="s">
        <v>158</v>
      </c>
    </row>
    <row r="57" spans="1:11" x14ac:dyDescent="0.2">
      <c r="B57" s="118" t="s">
        <v>196</v>
      </c>
      <c r="C57" s="122" t="s">
        <v>56</v>
      </c>
      <c r="D57" s="194" t="str">
        <f>IFERROR(VLOOKUP($B$57&amp;$K57&amp;$D$15,Data!$A$4:$AM$1118,MATCH(D$17,Data!$A$1:$AM$1,0),0),"-")</f>
        <v>-</v>
      </c>
      <c r="E57" s="134" t="str">
        <f>IFERROR(VLOOKUP($B$57&amp;$K57&amp;$D$15,Data!$A$4:$AM$1118,MATCH(E$17,Data!$A$1:$AM$1,0),0),"-")</f>
        <v>-</v>
      </c>
      <c r="F57" s="136" t="str">
        <f>IFERROR(VLOOKUP($B$57&amp;$K57&amp;$D$15,Data!$A$4:$AM$1118,MATCH(F$17,Data!$A$1:$AM$1,0),0),"-")</f>
        <v>-</v>
      </c>
      <c r="G57" s="137" t="str">
        <f>IFERROR(VLOOKUP($B$57&amp;$K57&amp;$D$15,Data!$A$4:$AM$1118,MATCH(G$17,Data!$A$1:$AM$1,0),0),"-")</f>
        <v>-</v>
      </c>
      <c r="H57" s="187" t="str">
        <f>IFERROR(VLOOKUP($B$57&amp;$K57&amp;$D$15,Data!$A$4:$AM$1118,MATCH(H$17,Data!$A$1:$AM$1,0),0),"-")</f>
        <v>-</v>
      </c>
      <c r="I57" s="188" t="str">
        <f>IFERROR(VLOOKUP($B$57&amp;$K57&amp;$D$15,Data!$A$4:$AM$1118,MATCH(I$17,Data!$A$1:$AM$1,0),0),"-")</f>
        <v>-</v>
      </c>
      <c r="J57" s="189" t="str">
        <f>IFERROR(VLOOKUP($B$57&amp;$K57&amp;$D$15,Data!$A$4:$AM$1118,MATCH(J$17,Data!$A$1:$AM$1,0),0),"-")</f>
        <v>-</v>
      </c>
      <c r="K57" s="224" t="s">
        <v>56</v>
      </c>
    </row>
    <row r="58" spans="1:11" x14ac:dyDescent="0.2">
      <c r="B58" s="126"/>
      <c r="C58" s="122" t="s">
        <v>57</v>
      </c>
      <c r="D58" s="193" t="str">
        <f>IFERROR(VLOOKUP($B$57&amp;$K58&amp;$D$15,Data!$A$4:$AM$1118,MATCH(D$17,Data!$A$1:$AM$1,0),0),"-")</f>
        <v>-</v>
      </c>
      <c r="E58" s="135" t="str">
        <f>IFERROR(VLOOKUP($B$57&amp;$K58&amp;$D$15,Data!$A$4:$AM$1118,MATCH(E$17,Data!$A$1:$AM$1,0),0),"-")</f>
        <v>-</v>
      </c>
      <c r="F58" s="138" t="str">
        <f>IFERROR(VLOOKUP($B$57&amp;$K58&amp;$D$15,Data!$A$4:$AM$1118,MATCH(F$17,Data!$A$1:$AM$1,0),0),"-")</f>
        <v>-</v>
      </c>
      <c r="G58" s="139" t="str">
        <f>IFERROR(VLOOKUP($B$57&amp;$K58&amp;$D$15,Data!$A$4:$AM$1118,MATCH(G$17,Data!$A$1:$AM$1,0),0),"-")</f>
        <v>-</v>
      </c>
      <c r="H58" s="190" t="str">
        <f>IFERROR(VLOOKUP($B$57&amp;$K58&amp;$D$15,Data!$A$4:$AM$1118,MATCH(H$17,Data!$A$1:$AM$1,0),0),"-")</f>
        <v>-</v>
      </c>
      <c r="I58" s="191" t="str">
        <f>IFERROR(VLOOKUP($B$57&amp;$K58&amp;$D$15,Data!$A$4:$AM$1118,MATCH(I$17,Data!$A$1:$AM$1,0),0),"-")</f>
        <v>-</v>
      </c>
      <c r="J58" s="192" t="str">
        <f>IFERROR(VLOOKUP($B$57&amp;$K58&amp;$D$15,Data!$A$4:$AM$1118,MATCH(J$17,Data!$A$1:$AM$1,0),0),"-")</f>
        <v>-</v>
      </c>
      <c r="K58" s="224" t="s">
        <v>57</v>
      </c>
    </row>
    <row r="59" spans="1:11" x14ac:dyDescent="0.2">
      <c r="B59" s="126"/>
      <c r="C59" s="122" t="s">
        <v>58</v>
      </c>
      <c r="D59" s="193" t="str">
        <f>IFERROR(VLOOKUP($B$57&amp;$K59&amp;$D$15,Data!$A$4:$AM$1118,MATCH(D$17,Data!$A$1:$AM$1,0),0),"-")</f>
        <v>-</v>
      </c>
      <c r="E59" s="135" t="str">
        <f>IFERROR(VLOOKUP($B$57&amp;$K59&amp;$D$15,Data!$A$4:$AM$1118,MATCH(E$17,Data!$A$1:$AM$1,0),0),"-")</f>
        <v>-</v>
      </c>
      <c r="F59" s="138" t="str">
        <f>IFERROR(VLOOKUP($B$57&amp;$K59&amp;$D$15,Data!$A$4:$AM$1118,MATCH(F$17,Data!$A$1:$AM$1,0),0),"-")</f>
        <v>-</v>
      </c>
      <c r="G59" s="139" t="str">
        <f>IFERROR(VLOOKUP($B$57&amp;$K59&amp;$D$15,Data!$A$4:$AM$1118,MATCH(G$17,Data!$A$1:$AM$1,0),0),"-")</f>
        <v>-</v>
      </c>
      <c r="H59" s="190" t="str">
        <f>IFERROR(VLOOKUP($B$57&amp;$K59&amp;$D$15,Data!$A$4:$AM$1118,MATCH(H$17,Data!$A$1:$AM$1,0),0),"-")</f>
        <v>-</v>
      </c>
      <c r="I59" s="191" t="str">
        <f>IFERROR(VLOOKUP($B$57&amp;$K59&amp;$D$15,Data!$A$4:$AM$1118,MATCH(I$17,Data!$A$1:$AM$1,0),0),"-")</f>
        <v>-</v>
      </c>
      <c r="J59" s="192" t="str">
        <f>IFERROR(VLOOKUP($B$57&amp;$K59&amp;$D$15,Data!$A$4:$AM$1118,MATCH(J$17,Data!$A$1:$AM$1,0),0),"-")</f>
        <v>-</v>
      </c>
      <c r="K59" s="224" t="s">
        <v>58</v>
      </c>
    </row>
    <row r="60" spans="1:11" x14ac:dyDescent="0.2">
      <c r="B60" s="126"/>
      <c r="C60" s="122" t="s">
        <v>59</v>
      </c>
      <c r="D60" s="193" t="str">
        <f>IFERROR(VLOOKUP($B$57&amp;$K60&amp;$D$15,Data!$A$4:$AM$1118,MATCH(D$17,Data!$A$1:$AM$1,0),0),"-")</f>
        <v>-</v>
      </c>
      <c r="E60" s="135" t="str">
        <f>IFERROR(VLOOKUP($B$57&amp;$K60&amp;$D$15,Data!$A$4:$AM$1118,MATCH(E$17,Data!$A$1:$AM$1,0),0),"-")</f>
        <v>-</v>
      </c>
      <c r="F60" s="138" t="str">
        <f>IFERROR(VLOOKUP($B$57&amp;$K60&amp;$D$15,Data!$A$4:$AM$1118,MATCH(F$17,Data!$A$1:$AM$1,0),0),"-")</f>
        <v>-</v>
      </c>
      <c r="G60" s="139" t="str">
        <f>IFERROR(VLOOKUP($B$57&amp;$K60&amp;$D$15,Data!$A$4:$AM$1118,MATCH(G$17,Data!$A$1:$AM$1,0),0),"-")</f>
        <v>-</v>
      </c>
      <c r="H60" s="190" t="str">
        <f>IFERROR(VLOOKUP($B$57&amp;$K60&amp;$D$15,Data!$A$4:$AM$1118,MATCH(H$17,Data!$A$1:$AM$1,0),0),"-")</f>
        <v>-</v>
      </c>
      <c r="I60" s="191" t="str">
        <f>IFERROR(VLOOKUP($B$57&amp;$K60&amp;$D$15,Data!$A$4:$AM$1118,MATCH(I$17,Data!$A$1:$AM$1,0),0),"-")</f>
        <v>-</v>
      </c>
      <c r="J60" s="192" t="str">
        <f>IFERROR(VLOOKUP($B$57&amp;$K60&amp;$D$15,Data!$A$4:$AM$1118,MATCH(J$17,Data!$A$1:$AM$1,0),0),"-")</f>
        <v>-</v>
      </c>
      <c r="K60" s="224" t="s">
        <v>59</v>
      </c>
    </row>
    <row r="61" spans="1:11" x14ac:dyDescent="0.2">
      <c r="B61" s="126"/>
      <c r="C61" s="122" t="s">
        <v>60</v>
      </c>
      <c r="D61" s="193" t="str">
        <f>IFERROR(VLOOKUP($B$57&amp;$K61&amp;$D$15,Data!$A$4:$AM$1118,MATCH(D$17,Data!$A$1:$AM$1,0),0),"-")</f>
        <v>-</v>
      </c>
      <c r="E61" s="135" t="str">
        <f>IFERROR(VLOOKUP($B$57&amp;$K61&amp;$D$15,Data!$A$4:$AM$1118,MATCH(E$17,Data!$A$1:$AM$1,0),0),"-")</f>
        <v>-</v>
      </c>
      <c r="F61" s="138" t="str">
        <f>IFERROR(VLOOKUP($B$57&amp;$K61&amp;$D$15,Data!$A$4:$AM$1118,MATCH(F$17,Data!$A$1:$AM$1,0),0),"-")</f>
        <v>-</v>
      </c>
      <c r="G61" s="139" t="str">
        <f>IFERROR(VLOOKUP($B$57&amp;$K61&amp;$D$15,Data!$A$4:$AM$1118,MATCH(G$17,Data!$A$1:$AM$1,0),0),"-")</f>
        <v>-</v>
      </c>
      <c r="H61" s="190" t="str">
        <f>IFERROR(VLOOKUP($B$57&amp;$K61&amp;$D$15,Data!$A$4:$AM$1118,MATCH(H$17,Data!$A$1:$AM$1,0),0),"-")</f>
        <v>-</v>
      </c>
      <c r="I61" s="191" t="str">
        <f>IFERROR(VLOOKUP($B$57&amp;$K61&amp;$D$15,Data!$A$4:$AM$1118,MATCH(I$17,Data!$A$1:$AM$1,0),0),"-")</f>
        <v>-</v>
      </c>
      <c r="J61" s="192" t="str">
        <f>IFERROR(VLOOKUP($B$57&amp;$K61&amp;$D$15,Data!$A$4:$AM$1118,MATCH(J$17,Data!$A$1:$AM$1,0),0),"-")</f>
        <v>-</v>
      </c>
      <c r="K61" s="224" t="s">
        <v>60</v>
      </c>
    </row>
    <row r="62" spans="1:11" x14ac:dyDescent="0.2">
      <c r="B62" s="126"/>
      <c r="C62" s="122" t="s">
        <v>61</v>
      </c>
      <c r="D62" s="193" t="str">
        <f>IFERROR(VLOOKUP($B$57&amp;$K62&amp;$D$15,Data!$A$4:$AM$1118,MATCH(D$17,Data!$A$1:$AM$1,0),0),"-")</f>
        <v>-</v>
      </c>
      <c r="E62" s="135" t="str">
        <f>IFERROR(VLOOKUP($B$57&amp;$K62&amp;$D$15,Data!$A$4:$AM$1118,MATCH(E$17,Data!$A$1:$AM$1,0),0),"-")</f>
        <v>-</v>
      </c>
      <c r="F62" s="138" t="str">
        <f>IFERROR(VLOOKUP($B$57&amp;$K62&amp;$D$15,Data!$A$4:$AM$1118,MATCH(F$17,Data!$A$1:$AM$1,0),0),"-")</f>
        <v>-</v>
      </c>
      <c r="G62" s="139" t="str">
        <f>IFERROR(VLOOKUP($B$57&amp;$K62&amp;$D$15,Data!$A$4:$AM$1118,MATCH(G$17,Data!$A$1:$AM$1,0),0),"-")</f>
        <v>-</v>
      </c>
      <c r="H62" s="190" t="str">
        <f>IFERROR(VLOOKUP($B$57&amp;$K62&amp;$D$15,Data!$A$4:$AM$1118,MATCH(H$17,Data!$A$1:$AM$1,0),0),"-")</f>
        <v>-</v>
      </c>
      <c r="I62" s="191" t="str">
        <f>IFERROR(VLOOKUP($B$57&amp;$K62&amp;$D$15,Data!$A$4:$AM$1118,MATCH(I$17,Data!$A$1:$AM$1,0),0),"-")</f>
        <v>-</v>
      </c>
      <c r="J62" s="192" t="str">
        <f>IFERROR(VLOOKUP($B$57&amp;$K62&amp;$D$15,Data!$A$4:$AM$1118,MATCH(J$17,Data!$A$1:$AM$1,0),0),"-")</f>
        <v>-</v>
      </c>
      <c r="K62" s="224" t="s">
        <v>61</v>
      </c>
    </row>
    <row r="63" spans="1:11" x14ac:dyDescent="0.2">
      <c r="B63" s="126"/>
      <c r="C63" s="122" t="s">
        <v>62</v>
      </c>
      <c r="D63" s="193" t="str">
        <f>IFERROR(VLOOKUP($B$57&amp;$K63&amp;$D$15,Data!$A$4:$AM$1118,MATCH(D$17,Data!$A$1:$AM$1,0),0),"-")</f>
        <v>-</v>
      </c>
      <c r="E63" s="135" t="str">
        <f>IFERROR(VLOOKUP($B$57&amp;$K63&amp;$D$15,Data!$A$4:$AM$1118,MATCH(E$17,Data!$A$1:$AM$1,0),0),"-")</f>
        <v>-</v>
      </c>
      <c r="F63" s="138" t="str">
        <f>IFERROR(VLOOKUP($B$57&amp;$K63&amp;$D$15,Data!$A$4:$AM$1118,MATCH(F$17,Data!$A$1:$AM$1,0),0),"-")</f>
        <v>-</v>
      </c>
      <c r="G63" s="139" t="str">
        <f>IFERROR(VLOOKUP($B$57&amp;$K63&amp;$D$15,Data!$A$4:$AM$1118,MATCH(G$17,Data!$A$1:$AM$1,0),0),"-")</f>
        <v>-</v>
      </c>
      <c r="H63" s="190" t="str">
        <f>IFERROR(VLOOKUP($B$57&amp;$K63&amp;$D$15,Data!$A$4:$AM$1118,MATCH(H$17,Data!$A$1:$AM$1,0),0),"-")</f>
        <v>-</v>
      </c>
      <c r="I63" s="191" t="str">
        <f>IFERROR(VLOOKUP($B$57&amp;$K63&amp;$D$15,Data!$A$4:$AM$1118,MATCH(I$17,Data!$A$1:$AM$1,0),0),"-")</f>
        <v>-</v>
      </c>
      <c r="J63" s="192" t="str">
        <f>IFERROR(VLOOKUP($B$57&amp;$K63&amp;$D$15,Data!$A$4:$AM$1118,MATCH(J$17,Data!$A$1:$AM$1,0),0),"-")</f>
        <v>-</v>
      </c>
      <c r="K63" s="224" t="s">
        <v>62</v>
      </c>
    </row>
    <row r="64" spans="1:11" x14ac:dyDescent="0.2">
      <c r="B64" s="126"/>
      <c r="C64" s="122" t="s">
        <v>63</v>
      </c>
      <c r="D64" s="193" t="str">
        <f>IFERROR(VLOOKUP($B$57&amp;$K64&amp;$D$15,Data!$A$4:$AM$1118,MATCH(D$17,Data!$A$1:$AM$1,0),0),"-")</f>
        <v>-</v>
      </c>
      <c r="E64" s="135" t="str">
        <f>IFERROR(VLOOKUP($B$57&amp;$K64&amp;$D$15,Data!$A$4:$AM$1118,MATCH(E$17,Data!$A$1:$AM$1,0),0),"-")</f>
        <v>-</v>
      </c>
      <c r="F64" s="138" t="str">
        <f>IFERROR(VLOOKUP($B$57&amp;$K64&amp;$D$15,Data!$A$4:$AM$1118,MATCH(F$17,Data!$A$1:$AM$1,0),0),"-")</f>
        <v>-</v>
      </c>
      <c r="G64" s="139" t="str">
        <f>IFERROR(VLOOKUP($B$57&amp;$K64&amp;$D$15,Data!$A$4:$AM$1118,MATCH(G$17,Data!$A$1:$AM$1,0),0),"-")</f>
        <v>-</v>
      </c>
      <c r="H64" s="190" t="str">
        <f>IFERROR(VLOOKUP($B$57&amp;$K64&amp;$D$15,Data!$A$4:$AM$1118,MATCH(H$17,Data!$A$1:$AM$1,0),0),"-")</f>
        <v>-</v>
      </c>
      <c r="I64" s="191" t="str">
        <f>IFERROR(VLOOKUP($B$57&amp;$K64&amp;$D$15,Data!$A$4:$AM$1118,MATCH(I$17,Data!$A$1:$AM$1,0),0),"-")</f>
        <v>-</v>
      </c>
      <c r="J64" s="192" t="str">
        <f>IFERROR(VLOOKUP($B$57&amp;$K64&amp;$D$15,Data!$A$4:$AM$1118,MATCH(J$17,Data!$A$1:$AM$1,0),0),"-")</f>
        <v>-</v>
      </c>
      <c r="K64" s="224" t="s">
        <v>63</v>
      </c>
    </row>
    <row r="65" spans="2:11" x14ac:dyDescent="0.2">
      <c r="B65" s="126"/>
      <c r="C65" s="122" t="s">
        <v>64</v>
      </c>
      <c r="D65" s="193" t="str">
        <f>IFERROR(VLOOKUP($B$57&amp;$K65&amp;$D$15,Data!$A$4:$AM$1118,MATCH(D$17,Data!$A$1:$AM$1,0),0),"-")</f>
        <v>-</v>
      </c>
      <c r="E65" s="135" t="str">
        <f>IFERROR(VLOOKUP($B$57&amp;$K65&amp;$D$15,Data!$A$4:$AM$1118,MATCH(E$17,Data!$A$1:$AM$1,0),0),"-")</f>
        <v>-</v>
      </c>
      <c r="F65" s="138" t="str">
        <f>IFERROR(VLOOKUP($B$57&amp;$K65&amp;$D$15,Data!$A$4:$AM$1118,MATCH(F$17,Data!$A$1:$AM$1,0),0),"-")</f>
        <v>-</v>
      </c>
      <c r="G65" s="139" t="str">
        <f>IFERROR(VLOOKUP($B$57&amp;$K65&amp;$D$15,Data!$A$4:$AM$1118,MATCH(G$17,Data!$A$1:$AM$1,0),0),"-")</f>
        <v>-</v>
      </c>
      <c r="H65" s="190" t="str">
        <f>IFERROR(VLOOKUP($B$57&amp;$K65&amp;$D$15,Data!$A$4:$AM$1118,MATCH(H$17,Data!$A$1:$AM$1,0),0),"-")</f>
        <v>-</v>
      </c>
      <c r="I65" s="191" t="str">
        <f>IFERROR(VLOOKUP($B$57&amp;$K65&amp;$D$15,Data!$A$4:$AM$1118,MATCH(I$17,Data!$A$1:$AM$1,0),0),"-")</f>
        <v>-</v>
      </c>
      <c r="J65" s="192" t="str">
        <f>IFERROR(VLOOKUP($B$57&amp;$K65&amp;$D$15,Data!$A$4:$AM$1118,MATCH(J$17,Data!$A$1:$AM$1,0),0),"-")</f>
        <v>-</v>
      </c>
      <c r="K65" s="224" t="s">
        <v>64</v>
      </c>
    </row>
    <row r="66" spans="2:11" x14ac:dyDescent="0.2">
      <c r="B66" s="126"/>
      <c r="C66" s="122" t="s">
        <v>65</v>
      </c>
      <c r="D66" s="193" t="str">
        <f>IFERROR(VLOOKUP($B$57&amp;$K66&amp;$D$15,Data!$A$4:$AM$1118,MATCH(D$17,Data!$A$1:$AM$1,0),0),"-")</f>
        <v>-</v>
      </c>
      <c r="E66" s="135" t="str">
        <f>IFERROR(VLOOKUP($B$57&amp;$K66&amp;$D$15,Data!$A$4:$AM$1118,MATCH(E$17,Data!$A$1:$AM$1,0),0),"-")</f>
        <v>-</v>
      </c>
      <c r="F66" s="138" t="str">
        <f>IFERROR(VLOOKUP($B$57&amp;$K66&amp;$D$15,Data!$A$4:$AM$1118,MATCH(F$17,Data!$A$1:$AM$1,0),0),"-")</f>
        <v>-</v>
      </c>
      <c r="G66" s="139" t="str">
        <f>IFERROR(VLOOKUP($B$57&amp;$K66&amp;$D$15,Data!$A$4:$AM$1118,MATCH(G$17,Data!$A$1:$AM$1,0),0),"-")</f>
        <v>-</v>
      </c>
      <c r="H66" s="190" t="str">
        <f>IFERROR(VLOOKUP($B$57&amp;$K66&amp;$D$15,Data!$A$4:$AM$1118,MATCH(H$17,Data!$A$1:$AM$1,0),0),"-")</f>
        <v>-</v>
      </c>
      <c r="I66" s="191" t="str">
        <f>IFERROR(VLOOKUP($B$57&amp;$K66&amp;$D$15,Data!$A$4:$AM$1118,MATCH(I$17,Data!$A$1:$AM$1,0),0),"-")</f>
        <v>-</v>
      </c>
      <c r="J66" s="192" t="str">
        <f>IFERROR(VLOOKUP($B$57&amp;$K66&amp;$D$15,Data!$A$4:$AM$1118,MATCH(J$17,Data!$A$1:$AM$1,0),0),"-")</f>
        <v>-</v>
      </c>
      <c r="K66" s="224" t="s">
        <v>65</v>
      </c>
    </row>
    <row r="67" spans="2:11" x14ac:dyDescent="0.2">
      <c r="B67" s="126"/>
      <c r="C67" s="159" t="s">
        <v>219</v>
      </c>
      <c r="D67" s="193" t="str">
        <f>IFERROR(VLOOKUP($B$57&amp;$K67&amp;$D$15,Data!$A$4:$AM$1118,MATCH(D$17,Data!$A$1:$AM$1,0),0),"-")</f>
        <v>-</v>
      </c>
      <c r="E67" s="135" t="str">
        <f>IFERROR(VLOOKUP($B$57&amp;$K67&amp;$D$15,Data!$A$4:$AM$1118,MATCH(E$17,Data!$A$1:$AM$1,0),0),"-")</f>
        <v>-</v>
      </c>
      <c r="F67" s="138" t="str">
        <f>IFERROR(VLOOKUP($B$57&amp;$K67&amp;$D$15,Data!$A$4:$AM$1118,MATCH(F$17,Data!$A$1:$AM$1,0),0),"-")</f>
        <v>-</v>
      </c>
      <c r="G67" s="139" t="str">
        <f>IFERROR(VLOOKUP($B$57&amp;$K67&amp;$D$15,Data!$A$4:$AM$1118,MATCH(G$17,Data!$A$1:$AM$1,0),0),"-")</f>
        <v>-</v>
      </c>
      <c r="H67" s="190" t="str">
        <f>IFERROR(VLOOKUP($B$57&amp;$K67&amp;$D$15,Data!$A$4:$AM$1118,MATCH(H$17,Data!$A$1:$AM$1,0),0),"-")</f>
        <v>-</v>
      </c>
      <c r="I67" s="191" t="str">
        <f>IFERROR(VLOOKUP($B$57&amp;$K67&amp;$D$15,Data!$A$4:$AM$1118,MATCH(I$17,Data!$A$1:$AM$1,0),0),"-")</f>
        <v>-</v>
      </c>
      <c r="J67" s="192" t="str">
        <f>IFERROR(VLOOKUP($B$57&amp;$K67&amp;$D$15,Data!$A$4:$AM$1118,MATCH(J$17,Data!$A$1:$AM$1,0),0),"-")</f>
        <v>-</v>
      </c>
      <c r="K67" s="224" t="s">
        <v>66</v>
      </c>
    </row>
    <row r="68" spans="2:11" x14ac:dyDescent="0.2">
      <c r="B68" s="126"/>
      <c r="C68" s="127" t="s">
        <v>67</v>
      </c>
      <c r="D68" s="193" t="str">
        <f>IFERROR(VLOOKUP($B$57&amp;$K68&amp;$D$15,Data!$A$4:$AM$1118,MATCH(D$17,Data!$A$1:$AM$1,0),0),"-")</f>
        <v>-</v>
      </c>
      <c r="E68" s="135" t="str">
        <f>IFERROR(VLOOKUP($B$57&amp;$K68&amp;$D$15,Data!$A$4:$AM$1118,MATCH(E$17,Data!$A$1:$AM$1,0),0),"-")</f>
        <v>-</v>
      </c>
      <c r="F68" s="138" t="str">
        <f>IFERROR(VLOOKUP($B$57&amp;$K68&amp;$D$15,Data!$A$4:$AM$1118,MATCH(F$17,Data!$A$1:$AM$1,0),0),"-")</f>
        <v>-</v>
      </c>
      <c r="G68" s="139" t="str">
        <f>IFERROR(VLOOKUP($B$57&amp;$K68&amp;$D$15,Data!$A$4:$AM$1118,MATCH(G$17,Data!$A$1:$AM$1,0),0),"-")</f>
        <v>-</v>
      </c>
      <c r="H68" s="190" t="str">
        <f>IFERROR(VLOOKUP($B$57&amp;$K68&amp;$D$15,Data!$A$4:$AM$1118,MATCH(H$17,Data!$A$1:$AM$1,0),0),"-")</f>
        <v>-</v>
      </c>
      <c r="I68" s="191" t="str">
        <f>IFERROR(VLOOKUP($B$57&amp;$K68&amp;$D$15,Data!$A$4:$AM$1118,MATCH(I$17,Data!$A$1:$AM$1,0),0),"-")</f>
        <v>-</v>
      </c>
      <c r="J68" s="192" t="str">
        <f>IFERROR(VLOOKUP($B$57&amp;$K68&amp;$D$15,Data!$A$4:$AM$1118,MATCH(J$17,Data!$A$1:$AM$1,0),0),"-")</f>
        <v>-</v>
      </c>
      <c r="K68" s="224" t="s">
        <v>67</v>
      </c>
    </row>
    <row r="69" spans="2:11" x14ac:dyDescent="0.2">
      <c r="B69" s="128"/>
      <c r="C69" s="129" t="s">
        <v>239</v>
      </c>
      <c r="D69" s="181">
        <f>IFERROR(SUM(D57:D68), "-")</f>
        <v>0</v>
      </c>
      <c r="E69" s="182">
        <f t="shared" ref="E69:J69" si="3">IFERROR(SUM(E57:E68), "-")</f>
        <v>0</v>
      </c>
      <c r="F69" s="183">
        <f t="shared" si="3"/>
        <v>0</v>
      </c>
      <c r="G69" s="184">
        <f t="shared" si="3"/>
        <v>0</v>
      </c>
      <c r="H69" s="185">
        <f t="shared" si="3"/>
        <v>0</v>
      </c>
      <c r="I69" s="183">
        <f t="shared" si="3"/>
        <v>0</v>
      </c>
      <c r="J69" s="184">
        <f t="shared" si="3"/>
        <v>0</v>
      </c>
      <c r="K69" s="224" t="s">
        <v>239</v>
      </c>
    </row>
    <row r="70" spans="2:11" x14ac:dyDescent="0.2">
      <c r="B70" s="118" t="s">
        <v>237</v>
      </c>
      <c r="C70" s="122" t="s">
        <v>56</v>
      </c>
      <c r="D70" s="194" t="str">
        <f>IFERROR(VLOOKUP($B$70&amp;$K70&amp;$D$15,Data!$A$4:$AM$1118,MATCH(D$17,Data!$A$1:$AM$1,0),0),"-")</f>
        <v>-</v>
      </c>
      <c r="E70" s="134" t="str">
        <f>IFERROR(VLOOKUP($B$70&amp;$K70&amp;$D$15,Data!$A$4:$AM$1118,MATCH(E$17,Data!$A$1:$AM$1,0),0),"-")</f>
        <v>-</v>
      </c>
      <c r="F70" s="136" t="str">
        <f>IFERROR(VLOOKUP($B$70&amp;$K70&amp;$D$15,Data!$A$4:$AM$1118,MATCH(F$17,Data!$A$1:$AM$1,0),0),"-")</f>
        <v>-</v>
      </c>
      <c r="G70" s="137" t="str">
        <f>IFERROR(VLOOKUP($B$70&amp;$K70&amp;$D$15,Data!$A$4:$AM$1118,MATCH(G$17,Data!$A$1:$AM$1,0),0),"-")</f>
        <v>-</v>
      </c>
      <c r="H70" s="187" t="str">
        <f>IFERROR(VLOOKUP($B$70&amp;$K70&amp;$D$15,Data!$A$4:$AM$1118,MATCH(H$17,Data!$A$1:$AM$1,0),0),"-")</f>
        <v>-</v>
      </c>
      <c r="I70" s="188" t="str">
        <f>IFERROR(VLOOKUP($B$70&amp;$K70&amp;$D$15,Data!$A$4:$AM$1118,MATCH(I$17,Data!$A$1:$AM$1,0),0),"-")</f>
        <v>-</v>
      </c>
      <c r="J70" s="189" t="str">
        <f>IFERROR(VLOOKUP($B$70&amp;$K70&amp;$D$15,Data!$A$4:$AM$1118,MATCH(J$17,Data!$A$1:$AM$1,0),0),"-")</f>
        <v>-</v>
      </c>
      <c r="K70" s="224" t="s">
        <v>56</v>
      </c>
    </row>
    <row r="71" spans="2:11" x14ac:dyDescent="0.2">
      <c r="B71" s="126"/>
      <c r="C71" s="122" t="s">
        <v>57</v>
      </c>
      <c r="D71" s="193" t="str">
        <f>IFERROR(VLOOKUP($B$70&amp;$K71&amp;$D$15,Data!$A$4:$AM$1118,MATCH(D$17,Data!$A$1:$AM$1,0),0),"-")</f>
        <v>-</v>
      </c>
      <c r="E71" s="135" t="str">
        <f>IFERROR(VLOOKUP($B$70&amp;$K71&amp;$D$15,Data!$A$4:$AM$1118,MATCH(E$17,Data!$A$1:$AM$1,0),0),"-")</f>
        <v>-</v>
      </c>
      <c r="F71" s="138" t="str">
        <f>IFERROR(VLOOKUP($B$70&amp;$K71&amp;$D$15,Data!$A$4:$AM$1118,MATCH(F$17,Data!$A$1:$AM$1,0),0),"-")</f>
        <v>-</v>
      </c>
      <c r="G71" s="139" t="str">
        <f>IFERROR(VLOOKUP($B$70&amp;$K71&amp;$D$15,Data!$A$4:$AM$1118,MATCH(G$17,Data!$A$1:$AM$1,0),0),"-")</f>
        <v>-</v>
      </c>
      <c r="H71" s="190" t="str">
        <f>IFERROR(VLOOKUP($B$70&amp;$K71&amp;$D$15,Data!$A$4:$AM$1118,MATCH(H$17,Data!$A$1:$AM$1,0),0),"-")</f>
        <v>-</v>
      </c>
      <c r="I71" s="191" t="str">
        <f>IFERROR(VLOOKUP($B$70&amp;$K71&amp;$D$15,Data!$A$4:$AM$1118,MATCH(I$17,Data!$A$1:$AM$1,0),0),"-")</f>
        <v>-</v>
      </c>
      <c r="J71" s="192" t="str">
        <f>IFERROR(VLOOKUP($B$70&amp;$K71&amp;$D$15,Data!$A$4:$AM$1118,MATCH(J$17,Data!$A$1:$AM$1,0),0),"-")</f>
        <v>-</v>
      </c>
      <c r="K71" s="224" t="s">
        <v>57</v>
      </c>
    </row>
    <row r="72" spans="2:11" x14ac:dyDescent="0.2">
      <c r="B72" s="126"/>
      <c r="C72" s="122" t="s">
        <v>58</v>
      </c>
      <c r="D72" s="193" t="str">
        <f>IFERROR(VLOOKUP($B$70&amp;$K72&amp;$D$15,Data!$A$4:$AM$1118,MATCH(D$17,Data!$A$1:$AM$1,0),0),"-")</f>
        <v>-</v>
      </c>
      <c r="E72" s="135" t="str">
        <f>IFERROR(VLOOKUP($B$70&amp;$K72&amp;$D$15,Data!$A$4:$AM$1118,MATCH(E$17,Data!$A$1:$AM$1,0),0),"-")</f>
        <v>-</v>
      </c>
      <c r="F72" s="138" t="str">
        <f>IFERROR(VLOOKUP($B$70&amp;$K72&amp;$D$15,Data!$A$4:$AM$1118,MATCH(F$17,Data!$A$1:$AM$1,0),0),"-")</f>
        <v>-</v>
      </c>
      <c r="G72" s="139" t="str">
        <f>IFERROR(VLOOKUP($B$70&amp;$K72&amp;$D$15,Data!$A$4:$AM$1118,MATCH(G$17,Data!$A$1:$AM$1,0),0),"-")</f>
        <v>-</v>
      </c>
      <c r="H72" s="190" t="str">
        <f>IFERROR(VLOOKUP($B$70&amp;$K72&amp;$D$15,Data!$A$4:$AM$1118,MATCH(H$17,Data!$A$1:$AM$1,0),0),"-")</f>
        <v>-</v>
      </c>
      <c r="I72" s="191" t="str">
        <f>IFERROR(VLOOKUP($B$70&amp;$K72&amp;$D$15,Data!$A$4:$AM$1118,MATCH(I$17,Data!$A$1:$AM$1,0),0),"-")</f>
        <v>-</v>
      </c>
      <c r="J72" s="192" t="str">
        <f>IFERROR(VLOOKUP($B$70&amp;$K72&amp;$D$15,Data!$A$4:$AM$1118,MATCH(J$17,Data!$A$1:$AM$1,0),0),"-")</f>
        <v>-</v>
      </c>
      <c r="K72" s="224" t="s">
        <v>58</v>
      </c>
    </row>
    <row r="73" spans="2:11" x14ac:dyDescent="0.2">
      <c r="B73" s="126"/>
      <c r="C73" s="122" t="s">
        <v>59</v>
      </c>
      <c r="D73" s="193" t="str">
        <f>IFERROR(VLOOKUP($B$70&amp;$K73&amp;$D$15,Data!$A$4:$AM$1118,MATCH(D$17,Data!$A$1:$AM$1,0),0),"-")</f>
        <v>-</v>
      </c>
      <c r="E73" s="135" t="str">
        <f>IFERROR(VLOOKUP($B$70&amp;$K73&amp;$D$15,Data!$A$4:$AM$1118,MATCH(E$17,Data!$A$1:$AM$1,0),0),"-")</f>
        <v>-</v>
      </c>
      <c r="F73" s="138" t="str">
        <f>IFERROR(VLOOKUP($B$70&amp;$K73&amp;$D$15,Data!$A$4:$AM$1118,MATCH(F$17,Data!$A$1:$AM$1,0),0),"-")</f>
        <v>-</v>
      </c>
      <c r="G73" s="139" t="str">
        <f>IFERROR(VLOOKUP($B$70&amp;$K73&amp;$D$15,Data!$A$4:$AM$1118,MATCH(G$17,Data!$A$1:$AM$1,0),0),"-")</f>
        <v>-</v>
      </c>
      <c r="H73" s="190" t="str">
        <f>IFERROR(VLOOKUP($B$70&amp;$K73&amp;$D$15,Data!$A$4:$AM$1118,MATCH(H$17,Data!$A$1:$AM$1,0),0),"-")</f>
        <v>-</v>
      </c>
      <c r="I73" s="191" t="str">
        <f>IFERROR(VLOOKUP($B$70&amp;$K73&amp;$D$15,Data!$A$4:$AM$1118,MATCH(I$17,Data!$A$1:$AM$1,0),0),"-")</f>
        <v>-</v>
      </c>
      <c r="J73" s="192" t="str">
        <f>IFERROR(VLOOKUP($B$70&amp;$K73&amp;$D$15,Data!$A$4:$AM$1118,MATCH(J$17,Data!$A$1:$AM$1,0),0),"-")</f>
        <v>-</v>
      </c>
      <c r="K73" s="224" t="s">
        <v>59</v>
      </c>
    </row>
    <row r="74" spans="2:11" x14ac:dyDescent="0.2">
      <c r="B74" s="126"/>
      <c r="C74" s="122" t="s">
        <v>60</v>
      </c>
      <c r="D74" s="193" t="str">
        <f>IFERROR(VLOOKUP($B$70&amp;$K74&amp;$D$15,Data!$A$4:$AM$1118,MATCH(D$17,Data!$A$1:$AM$1,0),0),"-")</f>
        <v>-</v>
      </c>
      <c r="E74" s="135" t="str">
        <f>IFERROR(VLOOKUP($B$70&amp;$K74&amp;$D$15,Data!$A$4:$AM$1118,MATCH(E$17,Data!$A$1:$AM$1,0),0),"-")</f>
        <v>-</v>
      </c>
      <c r="F74" s="138" t="str">
        <f>IFERROR(VLOOKUP($B$70&amp;$K74&amp;$D$15,Data!$A$4:$AM$1118,MATCH(F$17,Data!$A$1:$AM$1,0),0),"-")</f>
        <v>-</v>
      </c>
      <c r="G74" s="139" t="str">
        <f>IFERROR(VLOOKUP($B$70&amp;$K74&amp;$D$15,Data!$A$4:$AM$1118,MATCH(G$17,Data!$A$1:$AM$1,0),0),"-")</f>
        <v>-</v>
      </c>
      <c r="H74" s="190" t="str">
        <f>IFERROR(VLOOKUP($B$70&amp;$K74&amp;$D$15,Data!$A$4:$AM$1118,MATCH(H$17,Data!$A$1:$AM$1,0),0),"-")</f>
        <v>-</v>
      </c>
      <c r="I74" s="191" t="str">
        <f>IFERROR(VLOOKUP($B$70&amp;$K74&amp;$D$15,Data!$A$4:$AM$1118,MATCH(I$17,Data!$A$1:$AM$1,0),0),"-")</f>
        <v>-</v>
      </c>
      <c r="J74" s="192" t="str">
        <f>IFERROR(VLOOKUP($B$70&amp;$K74&amp;$D$15,Data!$A$4:$AM$1118,MATCH(J$17,Data!$A$1:$AM$1,0),0),"-")</f>
        <v>-</v>
      </c>
      <c r="K74" s="224" t="s">
        <v>60</v>
      </c>
    </row>
    <row r="75" spans="2:11" x14ac:dyDescent="0.2">
      <c r="B75" s="126"/>
      <c r="C75" s="122" t="s">
        <v>61</v>
      </c>
      <c r="D75" s="193" t="str">
        <f>IFERROR(VLOOKUP($B$70&amp;$K75&amp;$D$15,Data!$A$4:$AM$1118,MATCH(D$17,Data!$A$1:$AM$1,0),0),"-")</f>
        <v>-</v>
      </c>
      <c r="E75" s="135" t="str">
        <f>IFERROR(VLOOKUP($B$70&amp;$K75&amp;$D$15,Data!$A$4:$AM$1118,MATCH(E$17,Data!$A$1:$AM$1,0),0),"-")</f>
        <v>-</v>
      </c>
      <c r="F75" s="138" t="str">
        <f>IFERROR(VLOOKUP($B$70&amp;$K75&amp;$D$15,Data!$A$4:$AM$1118,MATCH(F$17,Data!$A$1:$AM$1,0),0),"-")</f>
        <v>-</v>
      </c>
      <c r="G75" s="139" t="str">
        <f>IFERROR(VLOOKUP($B$70&amp;$K75&amp;$D$15,Data!$A$4:$AM$1118,MATCH(G$17,Data!$A$1:$AM$1,0),0),"-")</f>
        <v>-</v>
      </c>
      <c r="H75" s="190" t="str">
        <f>IFERROR(VLOOKUP($B$70&amp;$K75&amp;$D$15,Data!$A$4:$AM$1118,MATCH(H$17,Data!$A$1:$AM$1,0),0),"-")</f>
        <v>-</v>
      </c>
      <c r="I75" s="191" t="str">
        <f>IFERROR(VLOOKUP($B$70&amp;$K75&amp;$D$15,Data!$A$4:$AM$1118,MATCH(I$17,Data!$A$1:$AM$1,0),0),"-")</f>
        <v>-</v>
      </c>
      <c r="J75" s="192" t="str">
        <f>IFERROR(VLOOKUP($B$70&amp;$K75&amp;$D$15,Data!$A$4:$AM$1118,MATCH(J$17,Data!$A$1:$AM$1,0),0),"-")</f>
        <v>-</v>
      </c>
      <c r="K75" s="224" t="s">
        <v>61</v>
      </c>
    </row>
    <row r="76" spans="2:11" x14ac:dyDescent="0.2">
      <c r="B76" s="126"/>
      <c r="C76" s="159" t="s">
        <v>306</v>
      </c>
      <c r="D76" s="193" t="str">
        <f>IFERROR(VLOOKUP($B$70&amp;$K76&amp;$D$15,Data!$A$4:$AM$1118,MATCH(D$17,Data!$A$1:$AM$1,0),0),"-")</f>
        <v>-</v>
      </c>
      <c r="E76" s="135" t="str">
        <f>IFERROR(VLOOKUP($B$70&amp;$K76&amp;$D$15,Data!$A$4:$AM$1118,MATCH(E$17,Data!$A$1:$AM$1,0),0),"-")</f>
        <v>-</v>
      </c>
      <c r="F76" s="138" t="str">
        <f>IFERROR(VLOOKUP($B$70&amp;$K76&amp;$D$15,Data!$A$4:$AM$1118,MATCH(F$17,Data!$A$1:$AM$1,0),0),"-")</f>
        <v>-</v>
      </c>
      <c r="G76" s="139" t="str">
        <f>IFERROR(VLOOKUP($B$70&amp;$K76&amp;$D$15,Data!$A$4:$AM$1118,MATCH(G$17,Data!$A$1:$AM$1,0),0),"-")</f>
        <v>-</v>
      </c>
      <c r="H76" s="190" t="str">
        <f>IFERROR(VLOOKUP($B$70&amp;$K76&amp;$D$15,Data!$A$4:$AM$1118,MATCH(H$17,Data!$A$1:$AM$1,0),0),"-")</f>
        <v>-</v>
      </c>
      <c r="I76" s="191" t="str">
        <f>IFERROR(VLOOKUP($B$70&amp;$K76&amp;$D$15,Data!$A$4:$AM$1118,MATCH(I$17,Data!$A$1:$AM$1,0),0),"-")</f>
        <v>-</v>
      </c>
      <c r="J76" s="192" t="str">
        <f>IFERROR(VLOOKUP($B$70&amp;$K76&amp;$D$15,Data!$A$4:$AM$1118,MATCH(J$17,Data!$A$1:$AM$1,0),0),"-")</f>
        <v>-</v>
      </c>
      <c r="K76" s="224" t="s">
        <v>62</v>
      </c>
    </row>
    <row r="77" spans="2:11" x14ac:dyDescent="0.2">
      <c r="B77" s="126"/>
      <c r="C77" s="122" t="s">
        <v>63</v>
      </c>
      <c r="D77" s="193" t="str">
        <f>IFERROR(VLOOKUP($B$70&amp;$K77&amp;$D$15,Data!$A$4:$AM$1118,MATCH(D$17,Data!$A$1:$AM$1,0),0),"-")</f>
        <v>-</v>
      </c>
      <c r="E77" s="135" t="str">
        <f>IFERROR(VLOOKUP($B$70&amp;$K77&amp;$D$15,Data!$A$4:$AM$1118,MATCH(E$17,Data!$A$1:$AM$1,0),0),"-")</f>
        <v>-</v>
      </c>
      <c r="F77" s="138" t="str">
        <f>IFERROR(VLOOKUP($B$70&amp;$K77&amp;$D$15,Data!$A$4:$AM$1118,MATCH(F$17,Data!$A$1:$AM$1,0),0),"-")</f>
        <v>-</v>
      </c>
      <c r="G77" s="139" t="str">
        <f>IFERROR(VLOOKUP($B$70&amp;$K77&amp;$D$15,Data!$A$4:$AM$1118,MATCH(G$17,Data!$A$1:$AM$1,0),0),"-")</f>
        <v>-</v>
      </c>
      <c r="H77" s="190" t="str">
        <f>IFERROR(VLOOKUP($B$70&amp;$K77&amp;$D$15,Data!$A$4:$AM$1118,MATCH(H$17,Data!$A$1:$AM$1,0),0),"-")</f>
        <v>-</v>
      </c>
      <c r="I77" s="191" t="str">
        <f>IFERROR(VLOOKUP($B$70&amp;$K77&amp;$D$15,Data!$A$4:$AM$1118,MATCH(I$17,Data!$A$1:$AM$1,0),0),"-")</f>
        <v>-</v>
      </c>
      <c r="J77" s="192" t="str">
        <f>IFERROR(VLOOKUP($B$70&amp;$K77&amp;$D$15,Data!$A$4:$AM$1118,MATCH(J$17,Data!$A$1:$AM$1,0),0),"-")</f>
        <v>-</v>
      </c>
      <c r="K77" s="224" t="s">
        <v>63</v>
      </c>
    </row>
    <row r="78" spans="2:11" x14ac:dyDescent="0.2">
      <c r="B78" s="126"/>
      <c r="C78" s="122" t="s">
        <v>64</v>
      </c>
      <c r="D78" s="193" t="str">
        <f>IFERROR(VLOOKUP($B$70&amp;$K78&amp;$D$15,Data!$A$4:$AM$1118,MATCH(D$17,Data!$A$1:$AM$1,0),0),"-")</f>
        <v>-</v>
      </c>
      <c r="E78" s="135" t="str">
        <f>IFERROR(VLOOKUP($B$70&amp;$K78&amp;$D$15,Data!$A$4:$AM$1118,MATCH(E$17,Data!$A$1:$AM$1,0),0),"-")</f>
        <v>-</v>
      </c>
      <c r="F78" s="138" t="str">
        <f>IFERROR(VLOOKUP($B$70&amp;$K78&amp;$D$15,Data!$A$4:$AM$1118,MATCH(F$17,Data!$A$1:$AM$1,0),0),"-")</f>
        <v>-</v>
      </c>
      <c r="G78" s="139" t="str">
        <f>IFERROR(VLOOKUP($B$70&amp;$K78&amp;$D$15,Data!$A$4:$AM$1118,MATCH(G$17,Data!$A$1:$AM$1,0),0),"-")</f>
        <v>-</v>
      </c>
      <c r="H78" s="190" t="str">
        <f>IFERROR(VLOOKUP($B$70&amp;$K78&amp;$D$15,Data!$A$4:$AM$1118,MATCH(H$17,Data!$A$1:$AM$1,0),0),"-")</f>
        <v>-</v>
      </c>
      <c r="I78" s="191" t="str">
        <f>IFERROR(VLOOKUP($B$70&amp;$K78&amp;$D$15,Data!$A$4:$AM$1118,MATCH(I$17,Data!$A$1:$AM$1,0),0),"-")</f>
        <v>-</v>
      </c>
      <c r="J78" s="192" t="str">
        <f>IFERROR(VLOOKUP($B$70&amp;$K78&amp;$D$15,Data!$A$4:$AM$1118,MATCH(J$17,Data!$A$1:$AM$1,0),0),"-")</f>
        <v>-</v>
      </c>
      <c r="K78" s="224" t="s">
        <v>64</v>
      </c>
    </row>
    <row r="79" spans="2:11" x14ac:dyDescent="0.2">
      <c r="B79" s="126"/>
      <c r="C79" s="122" t="s">
        <v>65</v>
      </c>
      <c r="D79" s="193" t="str">
        <f>IFERROR(VLOOKUP($B$70&amp;$K79&amp;$D$15,Data!$A$4:$AM$1118,MATCH(D$17,Data!$A$1:$AM$1,0),0),"-")</f>
        <v>-</v>
      </c>
      <c r="E79" s="135" t="str">
        <f>IFERROR(VLOOKUP($B$70&amp;$K79&amp;$D$15,Data!$A$4:$AM$1118,MATCH(E$17,Data!$A$1:$AM$1,0),0),"-")</f>
        <v>-</v>
      </c>
      <c r="F79" s="138" t="str">
        <f>IFERROR(VLOOKUP($B$70&amp;$K79&amp;$D$15,Data!$A$4:$AM$1118,MATCH(F$17,Data!$A$1:$AM$1,0),0),"-")</f>
        <v>-</v>
      </c>
      <c r="G79" s="139" t="str">
        <f>IFERROR(VLOOKUP($B$70&amp;$K79&amp;$D$15,Data!$A$4:$AM$1118,MATCH(G$17,Data!$A$1:$AM$1,0),0),"-")</f>
        <v>-</v>
      </c>
      <c r="H79" s="190" t="str">
        <f>IFERROR(VLOOKUP($B$70&amp;$K79&amp;$D$15,Data!$A$4:$AM$1118,MATCH(H$17,Data!$A$1:$AM$1,0),0),"-")</f>
        <v>-</v>
      </c>
      <c r="I79" s="191" t="str">
        <f>IFERROR(VLOOKUP($B$70&amp;$K79&amp;$D$15,Data!$A$4:$AM$1118,MATCH(I$17,Data!$A$1:$AM$1,0),0),"-")</f>
        <v>-</v>
      </c>
      <c r="J79" s="192" t="str">
        <f>IFERROR(VLOOKUP($B$70&amp;$K79&amp;$D$15,Data!$A$4:$AM$1118,MATCH(J$17,Data!$A$1:$AM$1,0),0),"-")</f>
        <v>-</v>
      </c>
      <c r="K79" s="224" t="s">
        <v>65</v>
      </c>
    </row>
    <row r="80" spans="2:11" x14ac:dyDescent="0.2">
      <c r="B80" s="126"/>
      <c r="C80" s="122" t="s">
        <v>66</v>
      </c>
      <c r="D80" s="193" t="str">
        <f>IFERROR(VLOOKUP($B$70&amp;$K80&amp;$D$15,Data!$A$4:$AM$1118,MATCH(D$17,Data!$A$1:$AM$1,0),0),"-")</f>
        <v>-</v>
      </c>
      <c r="E80" s="135" t="str">
        <f>IFERROR(VLOOKUP($B$70&amp;$K80&amp;$D$15,Data!$A$4:$AM$1118,MATCH(E$17,Data!$A$1:$AM$1,0),0),"-")</f>
        <v>-</v>
      </c>
      <c r="F80" s="138" t="str">
        <f>IFERROR(VLOOKUP($B$70&amp;$K80&amp;$D$15,Data!$A$4:$AM$1118,MATCH(F$17,Data!$A$1:$AM$1,0),0),"-")</f>
        <v>-</v>
      </c>
      <c r="G80" s="139" t="str">
        <f>IFERROR(VLOOKUP($B$70&amp;$K80&amp;$D$15,Data!$A$4:$AM$1118,MATCH(G$17,Data!$A$1:$AM$1,0),0),"-")</f>
        <v>-</v>
      </c>
      <c r="H80" s="190" t="str">
        <f>IFERROR(VLOOKUP($B$70&amp;$K80&amp;$D$15,Data!$A$4:$AM$1118,MATCH(H$17,Data!$A$1:$AM$1,0),0),"-")</f>
        <v>-</v>
      </c>
      <c r="I80" s="191" t="str">
        <f>IFERROR(VLOOKUP($B$70&amp;$K80&amp;$D$15,Data!$A$4:$AM$1118,MATCH(I$17,Data!$A$1:$AM$1,0),0),"-")</f>
        <v>-</v>
      </c>
      <c r="J80" s="192" t="str">
        <f>IFERROR(VLOOKUP($B$70&amp;$K80&amp;$D$15,Data!$A$4:$AM$1118,MATCH(J$17,Data!$A$1:$AM$1,0),0),"-")</f>
        <v>-</v>
      </c>
      <c r="K80" s="224" t="s">
        <v>66</v>
      </c>
    </row>
    <row r="81" spans="2:11" x14ac:dyDescent="0.2">
      <c r="B81" s="126"/>
      <c r="C81" s="127" t="s">
        <v>67</v>
      </c>
      <c r="D81" s="193" t="str">
        <f>IFERROR(VLOOKUP($B$70&amp;$K81&amp;$D$15,Data!$A$4:$AM$1118,MATCH(D$17,Data!$A$1:$AM$1,0),0),"-")</f>
        <v>-</v>
      </c>
      <c r="E81" s="135" t="str">
        <f>IFERROR(VLOOKUP($B$70&amp;$K81&amp;$D$15,Data!$A$4:$AM$1118,MATCH(E$17,Data!$A$1:$AM$1,0),0),"-")</f>
        <v>-</v>
      </c>
      <c r="F81" s="138" t="str">
        <f>IFERROR(VLOOKUP($B$70&amp;$K81&amp;$D$15,Data!$A$4:$AM$1118,MATCH(F$17,Data!$A$1:$AM$1,0),0),"-")</f>
        <v>-</v>
      </c>
      <c r="G81" s="139" t="str">
        <f>IFERROR(VLOOKUP($B$70&amp;$K81&amp;$D$15,Data!$A$4:$AM$1118,MATCH(G$17,Data!$A$1:$AM$1,0),0),"-")</f>
        <v>-</v>
      </c>
      <c r="H81" s="190" t="str">
        <f>IFERROR(VLOOKUP($B$70&amp;$K81&amp;$D$15,Data!$A$4:$AM$1118,MATCH(H$17,Data!$A$1:$AM$1,0),0),"-")</f>
        <v>-</v>
      </c>
      <c r="I81" s="191" t="str">
        <f>IFERROR(VLOOKUP($B$70&amp;$K81&amp;$D$15,Data!$A$4:$AM$1118,MATCH(I$17,Data!$A$1:$AM$1,0),0),"-")</f>
        <v>-</v>
      </c>
      <c r="J81" s="192" t="str">
        <f>IFERROR(VLOOKUP($B$70&amp;$K81&amp;$D$15,Data!$A$4:$AM$1118,MATCH(J$17,Data!$A$1:$AM$1,0),0),"-")</f>
        <v>-</v>
      </c>
      <c r="K81" s="224" t="s">
        <v>67</v>
      </c>
    </row>
    <row r="82" spans="2:11" x14ac:dyDescent="0.2">
      <c r="B82" s="128"/>
      <c r="C82" s="129" t="str">
        <f>'Category A Calls'!C82</f>
        <v>2015-16 Total</v>
      </c>
      <c r="D82" s="176">
        <f>IFERROR(SUM(D70:D81), "-")</f>
        <v>0</v>
      </c>
      <c r="E82" s="177">
        <f t="shared" ref="E82:J82" si="4">IFERROR(SUM(E70:E81), "-")</f>
        <v>0</v>
      </c>
      <c r="F82" s="178">
        <f t="shared" si="4"/>
        <v>0</v>
      </c>
      <c r="G82" s="179">
        <f t="shared" si="4"/>
        <v>0</v>
      </c>
      <c r="H82" s="180">
        <f t="shared" si="4"/>
        <v>0</v>
      </c>
      <c r="I82" s="178">
        <f t="shared" si="4"/>
        <v>0</v>
      </c>
      <c r="J82" s="179">
        <f t="shared" si="4"/>
        <v>0</v>
      </c>
      <c r="K82" s="224" t="s">
        <v>238</v>
      </c>
    </row>
    <row r="83" spans="2:11" x14ac:dyDescent="0.2">
      <c r="C83" s="131"/>
      <c r="D83" s="130" t="s">
        <v>266</v>
      </c>
    </row>
    <row r="84" spans="2:11" x14ac:dyDescent="0.2">
      <c r="D84" s="14" t="s">
        <v>216</v>
      </c>
      <c r="E84" s="58" t="s">
        <v>228</v>
      </c>
      <c r="H84" s="14" t="s">
        <v>206</v>
      </c>
    </row>
    <row r="85" spans="2:11" x14ac:dyDescent="0.2">
      <c r="D85" s="120" t="s">
        <v>301</v>
      </c>
      <c r="H85" s="14" t="s">
        <v>303</v>
      </c>
    </row>
    <row r="86" spans="2:11" x14ac:dyDescent="0.2">
      <c r="H86" s="14" t="s">
        <v>304</v>
      </c>
    </row>
    <row r="87" spans="2:11" x14ac:dyDescent="0.2">
      <c r="H87" s="14" t="s">
        <v>305</v>
      </c>
    </row>
    <row r="88" spans="2:11" x14ac:dyDescent="0.2">
      <c r="H88" s="120" t="s">
        <v>302</v>
      </c>
      <c r="I88" s="158" t="s">
        <v>229</v>
      </c>
    </row>
  </sheetData>
  <hyperlinks>
    <hyperlink ref="I88" r:id="rId1"/>
    <hyperlink ref="C4" location="'Selection Sheet'!A1" display="Contents page"/>
    <hyperlink ref="C7" r:id="rId2"/>
  </hyperlinks>
  <pageMargins left="0.7" right="0.7" top="0.75" bottom="0.75" header="0.3" footer="0.3"/>
  <pageSetup paperSize="9" orientation="portrait" r:id="rId3"/>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K84"/>
  <sheetViews>
    <sheetView zoomScale="85" zoomScaleNormal="85" workbookViewId="0">
      <pane ySplit="17" topLeftCell="A54" activePane="bottomLeft" state="frozen"/>
      <selection activeCell="E64" sqref="E64"/>
      <selection pane="bottomLeft" activeCell="B17" sqref="B17"/>
    </sheetView>
  </sheetViews>
  <sheetFormatPr defaultRowHeight="12.75" x14ac:dyDescent="0.2"/>
  <cols>
    <col min="1" max="1" width="1.7109375" style="58" customWidth="1"/>
    <col min="2" max="2" width="9.140625" style="58" customWidth="1"/>
    <col min="3" max="3" width="15.7109375" style="58" customWidth="1"/>
    <col min="4" max="4" width="26.7109375" style="58" customWidth="1"/>
    <col min="5" max="6" width="17.7109375" style="58" customWidth="1"/>
    <col min="7" max="7" width="21.7109375" style="58" customWidth="1"/>
    <col min="8" max="8" width="40.7109375" style="58" customWidth="1"/>
    <col min="9" max="9" width="23.7109375" style="58" customWidth="1"/>
    <col min="10" max="16384" width="9.140625" style="58"/>
  </cols>
  <sheetData>
    <row r="2" spans="2:8" ht="15.75" x14ac:dyDescent="0.25">
      <c r="B2" s="143" t="s">
        <v>0</v>
      </c>
      <c r="C2" s="144" t="s">
        <v>156</v>
      </c>
      <c r="E2" s="145"/>
      <c r="F2" s="145"/>
      <c r="G2" s="145"/>
      <c r="H2" s="145"/>
    </row>
    <row r="3" spans="2:8" ht="12.75" customHeight="1" x14ac:dyDescent="0.2">
      <c r="B3" s="143" t="s">
        <v>4</v>
      </c>
      <c r="C3" s="145" t="s">
        <v>201</v>
      </c>
      <c r="E3" s="145"/>
      <c r="F3" s="145"/>
      <c r="G3" s="145"/>
      <c r="H3" s="145"/>
    </row>
    <row r="4" spans="2:8" x14ac:dyDescent="0.2">
      <c r="B4" s="143"/>
      <c r="C4" s="163" t="s">
        <v>232</v>
      </c>
      <c r="F4" s="146"/>
      <c r="G4" s="146"/>
      <c r="H4" s="146"/>
    </row>
    <row r="5" spans="2:8" ht="12.75" customHeight="1" x14ac:dyDescent="0.2">
      <c r="B5" s="143" t="s">
        <v>1</v>
      </c>
      <c r="C5" s="147" t="str">
        <f>'Category A Calls'!C5</f>
        <v>April 2011 to March 2016 inclusive</v>
      </c>
      <c r="F5" s="146"/>
      <c r="G5" s="146"/>
      <c r="H5" s="146"/>
    </row>
    <row r="6" spans="2:8" x14ac:dyDescent="0.2">
      <c r="B6" s="143" t="s">
        <v>2</v>
      </c>
      <c r="C6" s="146" t="str">
        <f>'Category A Calls'!C6</f>
        <v>Unify2 data collection - AmbSYS, NHS England</v>
      </c>
      <c r="E6" s="148"/>
      <c r="F6" s="149"/>
      <c r="G6" s="149"/>
      <c r="H6" s="149"/>
    </row>
    <row r="7" spans="2:8" x14ac:dyDescent="0.2">
      <c r="C7" s="158" t="s">
        <v>229</v>
      </c>
      <c r="E7" s="146"/>
    </row>
    <row r="8" spans="2:8" x14ac:dyDescent="0.2">
      <c r="B8" s="143" t="s">
        <v>6</v>
      </c>
      <c r="C8" s="146" t="str">
        <f>'Category A Calls'!C8</f>
        <v>Provider</v>
      </c>
      <c r="E8" s="146"/>
    </row>
    <row r="9" spans="2:8" x14ac:dyDescent="0.2">
      <c r="B9" s="143" t="s">
        <v>3</v>
      </c>
      <c r="C9" s="150">
        <f>'Category A Calls'!C9</f>
        <v>42502</v>
      </c>
      <c r="E9" s="146"/>
    </row>
    <row r="10" spans="2:8" ht="12.75" customHeight="1" x14ac:dyDescent="0.2">
      <c r="B10" s="143" t="s">
        <v>5</v>
      </c>
      <c r="C10" s="146" t="str">
        <f>'Category A Calls'!C10</f>
        <v>n/a</v>
      </c>
      <c r="E10" s="146"/>
    </row>
    <row r="11" spans="2:8" ht="12.75" customHeight="1" x14ac:dyDescent="0.2">
      <c r="B11" s="143" t="s">
        <v>7</v>
      </c>
      <c r="C11" s="146" t="str">
        <f>'Category A Calls'!C11</f>
        <v>Published</v>
      </c>
      <c r="E11" s="146"/>
    </row>
    <row r="12" spans="2:8" x14ac:dyDescent="0.2">
      <c r="B12" s="143" t="s">
        <v>8</v>
      </c>
      <c r="C12" s="146" t="str">
        <f>'Category A Calls'!C12</f>
        <v>James Thomas, james.thomas5@nhs.net</v>
      </c>
      <c r="E12" s="146"/>
    </row>
    <row r="13" spans="2:8" s="213" customFormat="1" ht="9" customHeight="1" x14ac:dyDescent="0.2">
      <c r="B13" s="212"/>
    </row>
    <row r="14" spans="2:8" ht="15.75" x14ac:dyDescent="0.25">
      <c r="C14" s="23" t="s">
        <v>255</v>
      </c>
      <c r="D14" s="197" t="str">
        <f>'Selection Sheet'!B8</f>
        <v>England</v>
      </c>
    </row>
    <row r="15" spans="2:8" s="206" customFormat="1" x14ac:dyDescent="0.2">
      <c r="B15" s="151"/>
      <c r="C15" s="203" t="s">
        <v>256</v>
      </c>
      <c r="D15" s="205" t="str">
        <f>'Selection Sheet'!B11</f>
        <v>ENG</v>
      </c>
      <c r="E15" s="151"/>
      <c r="F15" s="151"/>
      <c r="G15" s="151"/>
      <c r="H15" s="151"/>
    </row>
    <row r="16" spans="2:8" ht="12.75" customHeight="1" x14ac:dyDescent="0.2">
      <c r="B16" s="151"/>
      <c r="C16" s="151"/>
      <c r="D16" s="151"/>
      <c r="E16" s="151"/>
      <c r="F16" s="151"/>
      <c r="G16" s="151"/>
      <c r="H16" s="151"/>
    </row>
    <row r="17" spans="2:9" s="35" customFormat="1" ht="52.5" customHeight="1" x14ac:dyDescent="0.2">
      <c r="B17" s="31" t="s">
        <v>172</v>
      </c>
      <c r="C17" s="33"/>
      <c r="D17" s="101" t="s">
        <v>227</v>
      </c>
      <c r="E17" s="32" t="s">
        <v>190</v>
      </c>
      <c r="F17" s="33" t="s">
        <v>191</v>
      </c>
      <c r="G17" s="101" t="s">
        <v>208</v>
      </c>
      <c r="H17" s="141" t="s">
        <v>192</v>
      </c>
      <c r="I17" s="33" t="s">
        <v>12</v>
      </c>
    </row>
    <row r="18" spans="2:9" x14ac:dyDescent="0.2">
      <c r="B18" s="37" t="s">
        <v>55</v>
      </c>
      <c r="C18" s="38" t="s">
        <v>56</v>
      </c>
      <c r="D18" s="93">
        <f>IFERROR(VLOOKUP($B18&amp;$C18&amp;$D$15,Data!$A$4:$AM$1118,MATCH(D$17,Data!$A$1:$AM$1,0),0),0)</f>
        <v>522716</v>
      </c>
      <c r="E18" s="219">
        <f>IFERROR(VLOOKUP($B18&amp;$C18&amp;$D$15,Data!$A$4:$AM$1118,MATCH(E$17,Data!$A$1:$AM$1,0),0),0)</f>
        <v>23648</v>
      </c>
      <c r="F18" s="220">
        <f>IFERROR(E18/D18, "-")</f>
        <v>4.5240627797886422E-2</v>
      </c>
      <c r="G18" s="99">
        <f>IFERROR(VLOOKUP($B18&amp;$C18&amp;$D$15,Data!$A$4:$AM$1118,MATCH(G$17,Data!$A$1:$AM$1,0),0),0)</f>
        <v>499014</v>
      </c>
      <c r="H18" s="96">
        <f>IFERROR(VLOOKUP($B18&amp;$C18&amp;$D$15,Data!$A$4:$AM$1118,MATCH(H$17,Data!$A$1:$AM$1,0),0),0)</f>
        <v>164718</v>
      </c>
      <c r="I18" s="62">
        <f>IFERROR(H18/G18, "-")</f>
        <v>0.33008693142877754</v>
      </c>
    </row>
    <row r="19" spans="2:9" x14ac:dyDescent="0.2">
      <c r="B19" s="39"/>
      <c r="C19" s="38" t="s">
        <v>57</v>
      </c>
      <c r="D19" s="94">
        <f>IFERROR(VLOOKUP($B18&amp;$C19&amp;$D$15,Data!$A$4:$AM$1118,MATCH(D$17,Data!$A$1:$AM$1,0),0),0)</f>
        <v>521653</v>
      </c>
      <c r="E19" s="81">
        <f>IFERROR(VLOOKUP($B18&amp;$C19&amp;$D$15,Data!$A$4:$AM$1118,MATCH(E$17,Data!$A$1:$AM$1,0),0),0)</f>
        <v>24518</v>
      </c>
      <c r="F19" s="28">
        <f t="shared" ref="F19:F30" si="0">IFERROR(E19/D19, "-")</f>
        <v>4.7000592347786745E-2</v>
      </c>
      <c r="G19" s="80">
        <f>IFERROR(VLOOKUP($B18&amp;$C19&amp;$D$15,Data!$A$4:$AM$1118,MATCH(G$17,Data!$A$1:$AM$1,0),0),0)</f>
        <v>497399</v>
      </c>
      <c r="H19" s="97">
        <f>IFERROR(VLOOKUP($B18&amp;$C19&amp;$D$15,Data!$A$4:$AM$1118,MATCH(H$17,Data!$A$1:$AM$1,0),0),0)</f>
        <v>163684</v>
      </c>
      <c r="I19" s="60">
        <f t="shared" ref="I19:I30" si="1">IFERROR(H19/G19, "-")</f>
        <v>0.32907987350195717</v>
      </c>
    </row>
    <row r="20" spans="2:9" x14ac:dyDescent="0.2">
      <c r="B20" s="39"/>
      <c r="C20" s="38" t="s">
        <v>58</v>
      </c>
      <c r="D20" s="94">
        <f>IFERROR(VLOOKUP($B18&amp;$C20&amp;$D$15,Data!$A$4:$AM$1118,MATCH(D$17,Data!$A$1:$AM$1,0),0),0)</f>
        <v>521964</v>
      </c>
      <c r="E20" s="81">
        <f>IFERROR(VLOOKUP($B18&amp;$C20&amp;$D$15,Data!$A$4:$AM$1118,MATCH(E$17,Data!$A$1:$AM$1,0),0),0)</f>
        <v>24402</v>
      </c>
      <c r="F20" s="28">
        <f t="shared" si="0"/>
        <v>4.6750350598891877E-2</v>
      </c>
      <c r="G20" s="80">
        <f>IFERROR(VLOOKUP($B18&amp;$C20&amp;$D$15,Data!$A$4:$AM$1118,MATCH(G$17,Data!$A$1:$AM$1,0),0),0)</f>
        <v>496223</v>
      </c>
      <c r="H20" s="97">
        <f>IFERROR(VLOOKUP($B18&amp;$C20&amp;$D$15,Data!$A$4:$AM$1118,MATCH(H$17,Data!$A$1:$AM$1,0),0),0)</f>
        <v>168289</v>
      </c>
      <c r="I20" s="60">
        <f t="shared" si="1"/>
        <v>0.33913986252148731</v>
      </c>
    </row>
    <row r="21" spans="2:9" x14ac:dyDescent="0.2">
      <c r="B21" s="39"/>
      <c r="C21" s="38" t="s">
        <v>59</v>
      </c>
      <c r="D21" s="94">
        <f>IFERROR(VLOOKUP($B18&amp;$C21&amp;$D$15,Data!$A$4:$AM$1118,MATCH(D$17,Data!$A$1:$AM$1,0),0),0)</f>
        <v>536153</v>
      </c>
      <c r="E21" s="81">
        <f>IFERROR(VLOOKUP($B18&amp;$C21&amp;$D$15,Data!$A$4:$AM$1118,MATCH(E$17,Data!$A$1:$AM$1,0),0),0)</f>
        <v>27663</v>
      </c>
      <c r="F21" s="28">
        <f t="shared" si="0"/>
        <v>5.1595346850619131E-2</v>
      </c>
      <c r="G21" s="80">
        <f>IFERROR(VLOOKUP($B18&amp;$C21&amp;$D$15,Data!$A$4:$AM$1118,MATCH(G$17,Data!$A$1:$AM$1,0),0),0)</f>
        <v>508514</v>
      </c>
      <c r="H21" s="97">
        <f>IFERROR(VLOOKUP($B18&amp;$C21&amp;$D$15,Data!$A$4:$AM$1118,MATCH(H$17,Data!$A$1:$AM$1,0),0),0)</f>
        <v>172640</v>
      </c>
      <c r="I21" s="60">
        <f t="shared" si="1"/>
        <v>0.33949901084335926</v>
      </c>
    </row>
    <row r="22" spans="2:9" x14ac:dyDescent="0.2">
      <c r="B22" s="39"/>
      <c r="C22" s="38" t="s">
        <v>60</v>
      </c>
      <c r="D22" s="94">
        <f>IFERROR(VLOOKUP($B18&amp;$C22&amp;$D$15,Data!$A$4:$AM$1118,MATCH(D$17,Data!$A$1:$AM$1,0),0),0)</f>
        <v>515357</v>
      </c>
      <c r="E22" s="81">
        <f>IFERROR(VLOOKUP($B18&amp;$C22&amp;$D$15,Data!$A$4:$AM$1118,MATCH(E$17,Data!$A$1:$AM$1,0),0),0)</f>
        <v>27020</v>
      </c>
      <c r="F22" s="28">
        <f t="shared" si="0"/>
        <v>5.2429674963180864E-2</v>
      </c>
      <c r="G22" s="80">
        <f>IFERROR(VLOOKUP($B18&amp;$C22&amp;$D$15,Data!$A$4:$AM$1118,MATCH(G$17,Data!$A$1:$AM$1,0),0),0)</f>
        <v>488371</v>
      </c>
      <c r="H22" s="97">
        <f>IFERROR(VLOOKUP($B18&amp;$C22&amp;$D$15,Data!$A$4:$AM$1118,MATCH(H$17,Data!$A$1:$AM$1,0),0),0)</f>
        <v>165653</v>
      </c>
      <c r="I22" s="60">
        <f t="shared" si="1"/>
        <v>0.33919499724594621</v>
      </c>
    </row>
    <row r="23" spans="2:9" x14ac:dyDescent="0.2">
      <c r="B23" s="39"/>
      <c r="C23" s="38" t="s">
        <v>61</v>
      </c>
      <c r="D23" s="94">
        <f>IFERROR(VLOOKUP($B18&amp;$C23&amp;$D$15,Data!$A$4:$AM$1118,MATCH(D$17,Data!$A$1:$AM$1,0),0),0)</f>
        <v>515700</v>
      </c>
      <c r="E23" s="81">
        <f>IFERROR(VLOOKUP($B18&amp;$C23&amp;$D$15,Data!$A$4:$AM$1118,MATCH(E$17,Data!$A$1:$AM$1,0),0),0)</f>
        <v>27145</v>
      </c>
      <c r="F23" s="28">
        <f t="shared" si="0"/>
        <v>5.263719216598798E-2</v>
      </c>
      <c r="G23" s="80">
        <f>IFERROR(VLOOKUP($B18&amp;$C23&amp;$D$15,Data!$A$4:$AM$1118,MATCH(G$17,Data!$A$1:$AM$1,0),0),0)</f>
        <v>488743</v>
      </c>
      <c r="H23" s="97">
        <f>IFERROR(VLOOKUP($B18&amp;$C23&amp;$D$15,Data!$A$4:$AM$1118,MATCH(H$17,Data!$A$1:$AM$1,0),0),0)</f>
        <v>163261</v>
      </c>
      <c r="I23" s="60">
        <f t="shared" si="1"/>
        <v>0.33404263590475974</v>
      </c>
    </row>
    <row r="24" spans="2:9" x14ac:dyDescent="0.2">
      <c r="B24" s="39"/>
      <c r="C24" s="38" t="s">
        <v>62</v>
      </c>
      <c r="D24" s="94">
        <f>IFERROR(VLOOKUP($B18&amp;$C24&amp;$D$15,Data!$A$4:$AM$1118,MATCH(D$17,Data!$A$1:$AM$1,0),0),0)</f>
        <v>542242</v>
      </c>
      <c r="E24" s="81">
        <f>IFERROR(VLOOKUP($B18&amp;$C24&amp;$D$15,Data!$A$4:$AM$1118,MATCH(E$17,Data!$A$1:$AM$1,0),0),0)</f>
        <v>28607</v>
      </c>
      <c r="F24" s="28">
        <f t="shared" si="0"/>
        <v>5.2756887146329499E-2</v>
      </c>
      <c r="G24" s="80">
        <f>IFERROR(VLOOKUP($B18&amp;$C24&amp;$D$15,Data!$A$4:$AM$1118,MATCH(G$17,Data!$A$1:$AM$1,0),0),0)</f>
        <v>514090</v>
      </c>
      <c r="H24" s="97">
        <f>IFERROR(VLOOKUP($B18&amp;$C24&amp;$D$15,Data!$A$4:$AM$1118,MATCH(H$17,Data!$A$1:$AM$1,0),0),0)</f>
        <v>172121</v>
      </c>
      <c r="I24" s="60">
        <f t="shared" si="1"/>
        <v>0.33480713493746234</v>
      </c>
    </row>
    <row r="25" spans="2:9" x14ac:dyDescent="0.2">
      <c r="B25" s="39"/>
      <c r="C25" s="38" t="s">
        <v>63</v>
      </c>
      <c r="D25" s="94">
        <f>IFERROR(VLOOKUP($B18&amp;$C25&amp;$D$15,Data!$A$4:$AM$1118,MATCH(D$17,Data!$A$1:$AM$1,0),0),0)</f>
        <v>515267</v>
      </c>
      <c r="E25" s="81">
        <f>IFERROR(VLOOKUP($B18&amp;$C25&amp;$D$15,Data!$A$4:$AM$1118,MATCH(E$17,Data!$A$1:$AM$1,0),0),0)</f>
        <v>27512</v>
      </c>
      <c r="F25" s="28">
        <f t="shared" si="0"/>
        <v>5.3393677452660465E-2</v>
      </c>
      <c r="G25" s="80">
        <f>IFERROR(VLOOKUP($B18&amp;$C25&amp;$D$15,Data!$A$4:$AM$1118,MATCH(G$17,Data!$A$1:$AM$1,0),0),0)</f>
        <v>488164</v>
      </c>
      <c r="H25" s="97">
        <f>IFERROR(VLOOKUP($B18&amp;$C25&amp;$D$15,Data!$A$4:$AM$1118,MATCH(H$17,Data!$A$1:$AM$1,0),0),0)</f>
        <v>166377</v>
      </c>
      <c r="I25" s="60">
        <f t="shared" si="1"/>
        <v>0.34082193689006152</v>
      </c>
    </row>
    <row r="26" spans="2:9" x14ac:dyDescent="0.2">
      <c r="B26" s="39"/>
      <c r="C26" s="38" t="s">
        <v>64</v>
      </c>
      <c r="D26" s="94">
        <f>IFERROR(VLOOKUP($B18&amp;$C26&amp;$D$15,Data!$A$4:$AM$1118,MATCH(D$17,Data!$A$1:$AM$1,0),0),0)</f>
        <v>567497</v>
      </c>
      <c r="E26" s="81">
        <f>IFERROR(VLOOKUP($B18&amp;$C26&amp;$D$15,Data!$A$4:$AM$1118,MATCH(E$17,Data!$A$1:$AM$1,0),0),0)</f>
        <v>31879</v>
      </c>
      <c r="F26" s="28">
        <f t="shared" si="0"/>
        <v>5.6174746298218316E-2</v>
      </c>
      <c r="G26" s="80">
        <f>IFERROR(VLOOKUP($B18&amp;$C26&amp;$D$15,Data!$A$4:$AM$1118,MATCH(G$17,Data!$A$1:$AM$1,0),0),0)</f>
        <v>538456</v>
      </c>
      <c r="H26" s="97">
        <f>IFERROR(VLOOKUP($B18&amp;$C26&amp;$D$15,Data!$A$4:$AM$1118,MATCH(H$17,Data!$A$1:$AM$1,0),0),0)</f>
        <v>187320</v>
      </c>
      <c r="I26" s="60">
        <f t="shared" si="1"/>
        <v>0.3478835782310904</v>
      </c>
    </row>
    <row r="27" spans="2:9" x14ac:dyDescent="0.2">
      <c r="B27" s="39"/>
      <c r="C27" s="38" t="s">
        <v>65</v>
      </c>
      <c r="D27" s="94">
        <f>IFERROR(VLOOKUP($B18&amp;$C27&amp;$D$15,Data!$A$4:$AM$1118,MATCH(D$17,Data!$A$1:$AM$1,0),0),0)</f>
        <v>538333</v>
      </c>
      <c r="E27" s="81">
        <f>IFERROR(VLOOKUP($B18&amp;$C27&amp;$D$15,Data!$A$4:$AM$1118,MATCH(E$17,Data!$A$1:$AM$1,0),0),0)</f>
        <v>29534</v>
      </c>
      <c r="F27" s="28">
        <f t="shared" si="0"/>
        <v>5.4861953474893796E-2</v>
      </c>
      <c r="G27" s="80">
        <f>IFERROR(VLOOKUP($B18&amp;$C27&amp;$D$15,Data!$A$4:$AM$1118,MATCH(G$17,Data!$A$1:$AM$1,0),0),0)</f>
        <v>508822</v>
      </c>
      <c r="H27" s="97">
        <f>IFERROR(VLOOKUP($B18&amp;$C27&amp;$D$15,Data!$A$4:$AM$1118,MATCH(H$17,Data!$A$1:$AM$1,0),0),0)</f>
        <v>172915</v>
      </c>
      <c r="I27" s="60">
        <f t="shared" si="1"/>
        <v>0.33983396944314515</v>
      </c>
    </row>
    <row r="28" spans="2:9" x14ac:dyDescent="0.2">
      <c r="B28" s="39"/>
      <c r="C28" s="38" t="s">
        <v>66</v>
      </c>
      <c r="D28" s="94">
        <f>IFERROR(VLOOKUP($B18&amp;$C28&amp;$D$15,Data!$A$4:$AM$1118,MATCH(D$17,Data!$A$1:$AM$1,0),0),0)</f>
        <v>527908</v>
      </c>
      <c r="E28" s="81">
        <f>IFERROR(VLOOKUP($B18&amp;$C28&amp;$D$15,Data!$A$4:$AM$1118,MATCH(E$17,Data!$A$1:$AM$1,0),0),0)</f>
        <v>30033</v>
      </c>
      <c r="F28" s="28">
        <f t="shared" si="0"/>
        <v>5.6890594573296864E-2</v>
      </c>
      <c r="G28" s="80">
        <f>IFERROR(VLOOKUP($B18&amp;$C28&amp;$D$15,Data!$A$4:$AM$1118,MATCH(G$17,Data!$A$1:$AM$1,0),0),0)</f>
        <v>497632</v>
      </c>
      <c r="H28" s="97">
        <f>IFERROR(VLOOKUP($B18&amp;$C28&amp;$D$15,Data!$A$4:$AM$1118,MATCH(H$17,Data!$A$1:$AM$1,0),0),0)</f>
        <v>171303</v>
      </c>
      <c r="I28" s="60">
        <f t="shared" si="1"/>
        <v>0.34423630313163139</v>
      </c>
    </row>
    <row r="29" spans="2:9" x14ac:dyDescent="0.2">
      <c r="B29" s="39"/>
      <c r="C29" s="38" t="s">
        <v>67</v>
      </c>
      <c r="D29" s="94">
        <f>IFERROR(VLOOKUP($B18&amp;$C29&amp;$D$15,Data!$A$4:$AM$1118,MATCH(D$17,Data!$A$1:$AM$1,0),0),0)</f>
        <v>564446</v>
      </c>
      <c r="E29" s="81">
        <f>IFERROR(VLOOKUP($B18&amp;$C29&amp;$D$15,Data!$A$4:$AM$1118,MATCH(E$17,Data!$A$1:$AM$1,0),0),0)</f>
        <v>32035</v>
      </c>
      <c r="F29" s="28">
        <f t="shared" si="0"/>
        <v>5.6754764849073248E-2</v>
      </c>
      <c r="G29" s="80">
        <f>IFERROR(VLOOKUP($B18&amp;$C29&amp;$D$15,Data!$A$4:$AM$1118,MATCH(G$17,Data!$A$1:$AM$1,0),0),0)</f>
        <v>534244</v>
      </c>
      <c r="H29" s="97">
        <f>IFERROR(VLOOKUP($B18&amp;$C29&amp;$D$15,Data!$A$4:$AM$1118,MATCH(H$17,Data!$A$1:$AM$1,0),0),0)</f>
        <v>186132</v>
      </c>
      <c r="I29" s="60">
        <f t="shared" si="1"/>
        <v>0.34840260255613542</v>
      </c>
    </row>
    <row r="30" spans="2:9" s="145" customFormat="1" x14ac:dyDescent="0.2">
      <c r="B30" s="40"/>
      <c r="C30" s="41" t="s">
        <v>17</v>
      </c>
      <c r="D30" s="95">
        <f>IFERROR(SUM(D18:D29), "-")</f>
        <v>6389236</v>
      </c>
      <c r="E30" s="84">
        <f>IFERROR(SUM(E18:E29), "-")</f>
        <v>333996</v>
      </c>
      <c r="F30" s="29">
        <f t="shared" si="0"/>
        <v>5.227479467028609E-2</v>
      </c>
      <c r="G30" s="83">
        <f>IFERROR(SUM(G18:G29), "-")</f>
        <v>6059672</v>
      </c>
      <c r="H30" s="98">
        <f>IFERROR(SUM(H18:H29), "-")</f>
        <v>2054413</v>
      </c>
      <c r="I30" s="61">
        <f t="shared" si="1"/>
        <v>0.33903039636468774</v>
      </c>
    </row>
    <row r="31" spans="2:9" x14ac:dyDescent="0.2">
      <c r="B31" s="37" t="s">
        <v>68</v>
      </c>
      <c r="C31" s="38" t="s">
        <v>56</v>
      </c>
      <c r="D31" s="93">
        <f>IFERROR(VLOOKUP($B31&amp;$C31&amp;$D$15,Data!$A$4:$AM$1118,MATCH(D$17,Data!$A$1:$AM$1,0),0),0)</f>
        <v>523921</v>
      </c>
      <c r="E31" s="219">
        <f>IFERROR(VLOOKUP($B31&amp;$C31&amp;$D$15,Data!$A$4:$AM$1118,MATCH(E$17,Data!$A$1:$AM$1,0),0),0)</f>
        <v>28879</v>
      </c>
      <c r="F31" s="220">
        <f>IFERROR(E31/D31, "-")</f>
        <v>5.5120905632719437E-2</v>
      </c>
      <c r="G31" s="99">
        <f>IFERROR(VLOOKUP($B31&amp;$C31&amp;$D$15,Data!$A$4:$AM$1118,MATCH(G$17,Data!$A$1:$AM$1,0),0),0)</f>
        <v>500033</v>
      </c>
      <c r="H31" s="96">
        <f>IFERROR(VLOOKUP($B31&amp;$C31&amp;$D$15,Data!$A$4:$AM$1118,MATCH(H$17,Data!$A$1:$AM$1,0),0),0)</f>
        <v>169595</v>
      </c>
      <c r="I31" s="62">
        <f>IFERROR(H31/G31, "-")</f>
        <v>0.33916761493741415</v>
      </c>
    </row>
    <row r="32" spans="2:9" x14ac:dyDescent="0.2">
      <c r="B32" s="42"/>
      <c r="C32" s="38" t="s">
        <v>57</v>
      </c>
      <c r="D32" s="94">
        <f>IFERROR(VLOOKUP($B31&amp;$C32&amp;$D$15,Data!$A$4:$AM$1118,MATCH(D$17,Data!$A$1:$AM$1,0),0),0)</f>
        <v>548829</v>
      </c>
      <c r="E32" s="81">
        <f>IFERROR(VLOOKUP($B31&amp;$C32&amp;$D$15,Data!$A$4:$AM$1118,MATCH(E$17,Data!$A$1:$AM$1,0),0),0)</f>
        <v>30714</v>
      </c>
      <c r="F32" s="28">
        <f t="shared" ref="F32:F43" si="2">IFERROR(E32/D32, "-")</f>
        <v>5.5962786223031219E-2</v>
      </c>
      <c r="G32" s="80">
        <f>IFERROR(VLOOKUP($B31&amp;$C32&amp;$D$15,Data!$A$4:$AM$1118,MATCH(G$17,Data!$A$1:$AM$1,0),0),0)</f>
        <v>526734</v>
      </c>
      <c r="H32" s="97">
        <f>IFERROR(VLOOKUP($B31&amp;$C32&amp;$D$15,Data!$A$4:$AM$1118,MATCH(H$17,Data!$A$1:$AM$1,0),0),0)</f>
        <v>182845</v>
      </c>
      <c r="I32" s="60">
        <f t="shared" ref="I32:I43" si="3">IFERROR(H32/G32, "-")</f>
        <v>0.34712967076361123</v>
      </c>
    </row>
    <row r="33" spans="2:9" x14ac:dyDescent="0.2">
      <c r="B33" s="42"/>
      <c r="C33" s="38" t="s">
        <v>58</v>
      </c>
      <c r="D33" s="94">
        <f>IFERROR(VLOOKUP($B31&amp;$C33&amp;$D$15,Data!$A$4:$AM$1118,MATCH(D$17,Data!$A$1:$AM$1,0),0),0)</f>
        <v>519916</v>
      </c>
      <c r="E33" s="81">
        <f>IFERROR(VLOOKUP($B31&amp;$C33&amp;$D$15,Data!$A$4:$AM$1118,MATCH(E$17,Data!$A$1:$AM$1,0),0),0)</f>
        <v>31006</v>
      </c>
      <c r="F33" s="28">
        <f t="shared" si="2"/>
        <v>5.963655667453973E-2</v>
      </c>
      <c r="G33" s="80">
        <f>IFERROR(VLOOKUP($B31&amp;$C33&amp;$D$15,Data!$A$4:$AM$1118,MATCH(G$17,Data!$A$1:$AM$1,0),0),0)</f>
        <v>512559</v>
      </c>
      <c r="H33" s="97">
        <f>IFERROR(VLOOKUP($B31&amp;$C33&amp;$D$15,Data!$A$4:$AM$1118,MATCH(H$17,Data!$A$1:$AM$1,0),0),0)</f>
        <v>178106</v>
      </c>
      <c r="I33" s="60">
        <f t="shared" si="3"/>
        <v>0.34748389941450641</v>
      </c>
    </row>
    <row r="34" spans="2:9" x14ac:dyDescent="0.2">
      <c r="B34" s="42"/>
      <c r="C34" s="38" t="s">
        <v>59</v>
      </c>
      <c r="D34" s="94">
        <f>IFERROR(VLOOKUP($B31&amp;$C34&amp;$D$15,Data!$A$4:$AM$1118,MATCH(D$17,Data!$A$1:$AM$1,0),0),0)</f>
        <v>563470</v>
      </c>
      <c r="E34" s="81">
        <f>IFERROR(VLOOKUP($B31&amp;$C34&amp;$D$15,Data!$A$4:$AM$1118,MATCH(E$17,Data!$A$1:$AM$1,0),0),0)</f>
        <v>31845</v>
      </c>
      <c r="F34" s="28">
        <f t="shared" si="2"/>
        <v>5.6515874846930624E-2</v>
      </c>
      <c r="G34" s="80">
        <f>IFERROR(VLOOKUP($B31&amp;$C34&amp;$D$15,Data!$A$4:$AM$1118,MATCH(G$17,Data!$A$1:$AM$1,0),0),0)</f>
        <v>536831</v>
      </c>
      <c r="H34" s="97">
        <f>IFERROR(VLOOKUP($B31&amp;$C34&amp;$D$15,Data!$A$4:$AM$1118,MATCH(H$17,Data!$A$1:$AM$1,0),0),0)</f>
        <v>189066</v>
      </c>
      <c r="I34" s="60">
        <f t="shared" si="3"/>
        <v>0.35218905018525382</v>
      </c>
    </row>
    <row r="35" spans="2:9" x14ac:dyDescent="0.2">
      <c r="B35" s="42"/>
      <c r="C35" s="38" t="s">
        <v>60</v>
      </c>
      <c r="D35" s="94">
        <f>IFERROR(VLOOKUP($B31&amp;$C35&amp;$D$15,Data!$A$4:$AM$1118,MATCH(D$17,Data!$A$1:$AM$1,0),0),0)</f>
        <v>546828</v>
      </c>
      <c r="E35" s="81">
        <f>IFERROR(VLOOKUP($B31&amp;$C35&amp;$D$15,Data!$A$4:$AM$1118,MATCH(E$17,Data!$A$1:$AM$1,0),0),0)</f>
        <v>31586</v>
      </c>
      <c r="F35" s="28">
        <f t="shared" si="2"/>
        <v>5.7762221393198594E-2</v>
      </c>
      <c r="G35" s="80">
        <f>IFERROR(VLOOKUP($B31&amp;$C35&amp;$D$15,Data!$A$4:$AM$1118,MATCH(G$17,Data!$A$1:$AM$1,0),0),0)</f>
        <v>520741</v>
      </c>
      <c r="H35" s="97">
        <f>IFERROR(VLOOKUP($B31&amp;$C35&amp;$D$15,Data!$A$4:$AM$1118,MATCH(H$17,Data!$A$1:$AM$1,0),0),0)</f>
        <v>184057</v>
      </c>
      <c r="I35" s="60">
        <f t="shared" si="3"/>
        <v>0.35345209998828592</v>
      </c>
    </row>
    <row r="36" spans="2:9" x14ac:dyDescent="0.2">
      <c r="B36" s="42"/>
      <c r="C36" s="38" t="s">
        <v>61</v>
      </c>
      <c r="D36" s="94">
        <f>IFERROR(VLOOKUP($B31&amp;$C36&amp;$D$15,Data!$A$4:$AM$1118,MATCH(D$17,Data!$A$1:$AM$1,0),0),0)</f>
        <v>534777</v>
      </c>
      <c r="E36" s="81">
        <f>IFERROR(VLOOKUP($B31&amp;$C36&amp;$D$15,Data!$A$4:$AM$1118,MATCH(E$17,Data!$A$1:$AM$1,0),0),0)</f>
        <v>31228</v>
      </c>
      <c r="F36" s="28">
        <f t="shared" si="2"/>
        <v>5.8394433567636607E-2</v>
      </c>
      <c r="G36" s="80">
        <f>IFERROR(VLOOKUP($B31&amp;$C36&amp;$D$15,Data!$A$4:$AM$1118,MATCH(G$17,Data!$A$1:$AM$1,0),0),0)</f>
        <v>509552</v>
      </c>
      <c r="H36" s="97">
        <f>IFERROR(VLOOKUP($B31&amp;$C36&amp;$D$15,Data!$A$4:$AM$1118,MATCH(H$17,Data!$A$1:$AM$1,0),0),0)</f>
        <v>178462</v>
      </c>
      <c r="I36" s="60">
        <f t="shared" si="3"/>
        <v>0.35023314597921312</v>
      </c>
    </row>
    <row r="37" spans="2:9" x14ac:dyDescent="0.2">
      <c r="B37" s="42"/>
      <c r="C37" s="38" t="s">
        <v>62</v>
      </c>
      <c r="D37" s="94">
        <f>IFERROR(VLOOKUP($B31&amp;$C37&amp;$D$15,Data!$A$4:$AM$1118,MATCH(D$17,Data!$A$1:$AM$1,0),0),0)</f>
        <v>559617</v>
      </c>
      <c r="E37" s="81">
        <f>IFERROR(VLOOKUP($B31&amp;$C37&amp;$D$15,Data!$A$4:$AM$1118,MATCH(E$17,Data!$A$1:$AM$1,0),0),0)</f>
        <v>33215</v>
      </c>
      <c r="F37" s="28">
        <f t="shared" si="2"/>
        <v>5.9353093276294323E-2</v>
      </c>
      <c r="G37" s="80">
        <f>IFERROR(VLOOKUP($B31&amp;$C37&amp;$D$15,Data!$A$4:$AM$1118,MATCH(G$17,Data!$A$1:$AM$1,0),0),0)</f>
        <v>533812</v>
      </c>
      <c r="H37" s="97">
        <f>IFERROR(VLOOKUP($B31&amp;$C37&amp;$D$15,Data!$A$4:$AM$1118,MATCH(H$17,Data!$A$1:$AM$1,0),0),0)</f>
        <v>184410</v>
      </c>
      <c r="I37" s="60">
        <f t="shared" si="3"/>
        <v>0.34545870081601765</v>
      </c>
    </row>
    <row r="38" spans="2:9" x14ac:dyDescent="0.2">
      <c r="B38" s="42"/>
      <c r="C38" s="38" t="s">
        <v>63</v>
      </c>
      <c r="D38" s="94">
        <f>IFERROR(VLOOKUP($B31&amp;$C38&amp;$D$15,Data!$A$4:$AM$1118,MATCH(D$17,Data!$A$1:$AM$1,0),0),0)</f>
        <v>550116</v>
      </c>
      <c r="E38" s="81">
        <f>IFERROR(VLOOKUP($B31&amp;$C38&amp;$D$15,Data!$A$4:$AM$1118,MATCH(E$17,Data!$A$1:$AM$1,0),0),0)</f>
        <v>32448</v>
      </c>
      <c r="F38" s="28">
        <f t="shared" si="2"/>
        <v>5.8983923390703054E-2</v>
      </c>
      <c r="G38" s="80">
        <f>IFERROR(VLOOKUP($B31&amp;$C38&amp;$D$15,Data!$A$4:$AM$1118,MATCH(G$17,Data!$A$1:$AM$1,0),0),0)</f>
        <v>525163</v>
      </c>
      <c r="H38" s="97">
        <f>IFERROR(VLOOKUP($B31&amp;$C38&amp;$D$15,Data!$A$4:$AM$1118,MATCH(H$17,Data!$A$1:$AM$1,0),0),0)</f>
        <v>182256</v>
      </c>
      <c r="I38" s="60">
        <f t="shared" si="3"/>
        <v>0.34704653602786184</v>
      </c>
    </row>
    <row r="39" spans="2:9" x14ac:dyDescent="0.2">
      <c r="B39" s="42"/>
      <c r="C39" s="38" t="s">
        <v>64</v>
      </c>
      <c r="D39" s="94">
        <f>IFERROR(VLOOKUP($B31&amp;$C39&amp;$D$15,Data!$A$4:$AM$1118,MATCH(D$17,Data!$A$1:$AM$1,0),0),0)</f>
        <v>610237</v>
      </c>
      <c r="E39" s="81">
        <f>IFERROR(VLOOKUP($B31&amp;$C39&amp;$D$15,Data!$A$4:$AM$1118,MATCH(E$17,Data!$A$1:$AM$1,0),0),0)</f>
        <v>40114</v>
      </c>
      <c r="F39" s="28">
        <f t="shared" si="2"/>
        <v>6.5735116028690491E-2</v>
      </c>
      <c r="G39" s="80">
        <f>IFERROR(VLOOKUP($B31&amp;$C39&amp;$D$15,Data!$A$4:$AM$1118,MATCH(G$17,Data!$A$1:$AM$1,0),0),0)</f>
        <v>578091</v>
      </c>
      <c r="H39" s="97">
        <f>IFERROR(VLOOKUP($B31&amp;$C39&amp;$D$15,Data!$A$4:$AM$1118,MATCH(H$17,Data!$A$1:$AM$1,0),0),0)</f>
        <v>208060</v>
      </c>
      <c r="I39" s="60">
        <f t="shared" si="3"/>
        <v>0.35990873409203739</v>
      </c>
    </row>
    <row r="40" spans="2:9" x14ac:dyDescent="0.2">
      <c r="B40" s="42"/>
      <c r="C40" s="38" t="s">
        <v>65</v>
      </c>
      <c r="D40" s="94">
        <f>IFERROR(VLOOKUP($B31&amp;$C40&amp;$D$15,Data!$A$4:$AM$1118,MATCH(D$17,Data!$A$1:$AM$1,0),0),0)</f>
        <v>571717</v>
      </c>
      <c r="E40" s="81">
        <f>IFERROR(VLOOKUP($B31&amp;$C40&amp;$D$15,Data!$A$4:$AM$1118,MATCH(E$17,Data!$A$1:$AM$1,0),0),0)</f>
        <v>36796</v>
      </c>
      <c r="F40" s="28">
        <f t="shared" si="2"/>
        <v>6.436051403054309E-2</v>
      </c>
      <c r="G40" s="80">
        <f>IFERROR(VLOOKUP($B31&amp;$C40&amp;$D$15,Data!$A$4:$AM$1118,MATCH(G$17,Data!$A$1:$AM$1,0),0),0)</f>
        <v>543312</v>
      </c>
      <c r="H40" s="97">
        <f>IFERROR(VLOOKUP($B31&amp;$C40&amp;$D$15,Data!$A$4:$AM$1118,MATCH(H$17,Data!$A$1:$AM$1,0),0),0)</f>
        <v>190946</v>
      </c>
      <c r="I40" s="60">
        <f t="shared" si="3"/>
        <v>0.3514481550195836</v>
      </c>
    </row>
    <row r="41" spans="2:9" x14ac:dyDescent="0.2">
      <c r="B41" s="42"/>
      <c r="C41" s="38" t="s">
        <v>66</v>
      </c>
      <c r="D41" s="94">
        <f>IFERROR(VLOOKUP($B31&amp;$C41&amp;$D$15,Data!$A$4:$AM$1118,MATCH(D$17,Data!$A$1:$AM$1,0),0),0)</f>
        <v>512329</v>
      </c>
      <c r="E41" s="81">
        <f>IFERROR(VLOOKUP($B31&amp;$C41&amp;$D$15,Data!$A$4:$AM$1118,MATCH(E$17,Data!$A$1:$AM$1,0),0),0)</f>
        <v>32951</v>
      </c>
      <c r="F41" s="28">
        <f t="shared" si="2"/>
        <v>6.4316093760064336E-2</v>
      </c>
      <c r="G41" s="80">
        <f>IFERROR(VLOOKUP($B31&amp;$C41&amp;$D$15,Data!$A$4:$AM$1118,MATCH(G$17,Data!$A$1:$AM$1,0),0),0)</f>
        <v>486738</v>
      </c>
      <c r="H41" s="97">
        <f>IFERROR(VLOOKUP($B31&amp;$C41&amp;$D$15,Data!$A$4:$AM$1118,MATCH(H$17,Data!$A$1:$AM$1,0),0),0)</f>
        <v>171622</v>
      </c>
      <c r="I41" s="60">
        <f t="shared" si="3"/>
        <v>0.35259626328743593</v>
      </c>
    </row>
    <row r="42" spans="2:9" x14ac:dyDescent="0.2">
      <c r="B42" s="42"/>
      <c r="C42" s="38" t="s">
        <v>67</v>
      </c>
      <c r="D42" s="94">
        <f>IFERROR(VLOOKUP($B31&amp;$C42&amp;$D$15,Data!$A$4:$AM$1118,MATCH(D$17,Data!$A$1:$AM$1,0),0),0)</f>
        <v>589110</v>
      </c>
      <c r="E42" s="81">
        <f>IFERROR(VLOOKUP($B31&amp;$C42&amp;$D$15,Data!$A$4:$AM$1118,MATCH(E$17,Data!$A$1:$AM$1,0),0),0)</f>
        <v>38109</v>
      </c>
      <c r="F42" s="28">
        <f t="shared" si="2"/>
        <v>6.46891072974487E-2</v>
      </c>
      <c r="G42" s="80">
        <f>IFERROR(VLOOKUP($B31&amp;$C42&amp;$D$15,Data!$A$4:$AM$1118,MATCH(G$17,Data!$A$1:$AM$1,0),0),0)</f>
        <v>559541</v>
      </c>
      <c r="H42" s="97">
        <f>IFERROR(VLOOKUP($B31&amp;$C42&amp;$D$15,Data!$A$4:$AM$1118,MATCH(H$17,Data!$A$1:$AM$1,0),0),0)</f>
        <v>200821</v>
      </c>
      <c r="I42" s="60">
        <f t="shared" si="3"/>
        <v>0.358903100934516</v>
      </c>
    </row>
    <row r="43" spans="2:9" s="145" customFormat="1" x14ac:dyDescent="0.2">
      <c r="B43" s="40"/>
      <c r="C43" s="41" t="s">
        <v>157</v>
      </c>
      <c r="D43" s="95">
        <f>IFERROR(SUM(D31:D42), "-")</f>
        <v>6630867</v>
      </c>
      <c r="E43" s="84">
        <f>IFERROR(SUM(E31:E42), "-")</f>
        <v>398891</v>
      </c>
      <c r="F43" s="29">
        <f t="shared" si="2"/>
        <v>6.0156688408921487E-2</v>
      </c>
      <c r="G43" s="83">
        <f>IFERROR(SUM(G31:G42), "-")</f>
        <v>6333107</v>
      </c>
      <c r="H43" s="98">
        <f>IFERROR(SUM(H31:H42), "-")</f>
        <v>2220246</v>
      </c>
      <c r="I43" s="61">
        <f t="shared" si="3"/>
        <v>0.35057768643416259</v>
      </c>
    </row>
    <row r="44" spans="2:9" x14ac:dyDescent="0.2">
      <c r="B44" s="37" t="s">
        <v>69</v>
      </c>
      <c r="C44" s="38" t="s">
        <v>56</v>
      </c>
      <c r="D44" s="93">
        <f>IFERROR(VLOOKUP($B44&amp;$C44&amp;$D$15,Data!$A$4:$AM$1118,MATCH(D$17,Data!$A$1:$AM$1,0),0),0)</f>
        <v>526238</v>
      </c>
      <c r="E44" s="219">
        <f>IFERROR(VLOOKUP($B44&amp;$C44&amp;$D$15,Data!$A$4:$AM$1118,MATCH(E$17,Data!$A$1:$AM$1,0),0),0)</f>
        <v>32788</v>
      </c>
      <c r="F44" s="220">
        <f>IFERROR(E44/D44, "-")</f>
        <v>6.230640888723353E-2</v>
      </c>
      <c r="G44" s="99">
        <f>IFERROR(VLOOKUP($B44&amp;$C44&amp;$D$15,Data!$A$4:$AM$1118,MATCH(G$17,Data!$A$1:$AM$1,0),0),0)</f>
        <v>513242</v>
      </c>
      <c r="H44" s="96">
        <f>IFERROR(VLOOKUP($B44&amp;$C44&amp;$D$15,Data!$A$4:$AM$1118,MATCH(H$17,Data!$A$1:$AM$1,0),0),0)</f>
        <v>181961</v>
      </c>
      <c r="I44" s="62">
        <f>IFERROR(H44/G44, "-")</f>
        <v>0.35453255968919145</v>
      </c>
    </row>
    <row r="45" spans="2:9" x14ac:dyDescent="0.2">
      <c r="B45" s="42"/>
      <c r="C45" s="38" t="s">
        <v>57</v>
      </c>
      <c r="D45" s="94">
        <f>IFERROR(VLOOKUP($B44&amp;$C45&amp;$D$15,Data!$A$4:$AM$1118,MATCH(D$17,Data!$A$1:$AM$1,0),0),0)</f>
        <v>533467</v>
      </c>
      <c r="E45" s="81">
        <f>IFERROR(VLOOKUP($B44&amp;$C45&amp;$D$15,Data!$A$4:$AM$1118,MATCH(E$17,Data!$A$1:$AM$1,0),0),0)</f>
        <v>30935</v>
      </c>
      <c r="F45" s="28">
        <f t="shared" ref="F45:F56" si="4">IFERROR(E45/D45, "-")</f>
        <v>5.7988591609227938E-2</v>
      </c>
      <c r="G45" s="80">
        <f>IFERROR(VLOOKUP($B44&amp;$C45&amp;$D$15,Data!$A$4:$AM$1118,MATCH(G$17,Data!$A$1:$AM$1,0),0),0)</f>
        <v>523644</v>
      </c>
      <c r="H45" s="97">
        <f>IFERROR(VLOOKUP($B44&amp;$C45&amp;$D$15,Data!$A$4:$AM$1118,MATCH(H$17,Data!$A$1:$AM$1,0),0),0)</f>
        <v>185726</v>
      </c>
      <c r="I45" s="60">
        <f t="shared" ref="I45:I56" si="5">IFERROR(H45/G45, "-")</f>
        <v>0.35467989702927943</v>
      </c>
    </row>
    <row r="46" spans="2:9" x14ac:dyDescent="0.2">
      <c r="B46" s="42"/>
      <c r="C46" s="38" t="s">
        <v>58</v>
      </c>
      <c r="D46" s="94">
        <f>IFERROR(VLOOKUP($B44&amp;$C46&amp;$D$15,Data!$A$4:$AM$1118,MATCH(D$17,Data!$A$1:$AM$1,0),0),0)</f>
        <v>518799</v>
      </c>
      <c r="E46" s="81">
        <f>IFERROR(VLOOKUP($B44&amp;$C46&amp;$D$15,Data!$A$4:$AM$1118,MATCH(E$17,Data!$A$1:$AM$1,0),0),0)</f>
        <v>28473</v>
      </c>
      <c r="F46" s="28">
        <f t="shared" si="4"/>
        <v>5.4882526758918193E-2</v>
      </c>
      <c r="G46" s="80">
        <f>IFERROR(VLOOKUP($B44&amp;$C46&amp;$D$15,Data!$A$4:$AM$1118,MATCH(G$17,Data!$A$1:$AM$1,0),0),0)</f>
        <v>509836</v>
      </c>
      <c r="H46" s="97">
        <f>IFERROR(VLOOKUP($B44&amp;$C46&amp;$D$15,Data!$A$4:$AM$1118,MATCH(H$17,Data!$A$1:$AM$1,0),0),0)</f>
        <v>183908</v>
      </c>
      <c r="I46" s="60">
        <f t="shared" si="5"/>
        <v>0.36071991777748141</v>
      </c>
    </row>
    <row r="47" spans="2:9" x14ac:dyDescent="0.2">
      <c r="B47" s="42"/>
      <c r="C47" s="38" t="s">
        <v>59</v>
      </c>
      <c r="D47" s="94">
        <f>IFERROR(VLOOKUP($B44&amp;$C47&amp;$D$15,Data!$A$4:$AM$1118,MATCH(D$17,Data!$A$1:$AM$1,0),0),0)</f>
        <v>561707</v>
      </c>
      <c r="E47" s="81">
        <f>IFERROR(VLOOKUP($B44&amp;$C47&amp;$D$15,Data!$A$4:$AM$1118,MATCH(E$17,Data!$A$1:$AM$1,0),0),0)</f>
        <v>34187</v>
      </c>
      <c r="F47" s="28">
        <f t="shared" si="4"/>
        <v>6.0862691759226782E-2</v>
      </c>
      <c r="G47" s="80">
        <f>IFERROR(VLOOKUP($B44&amp;$C47&amp;$D$15,Data!$A$4:$AM$1118,MATCH(G$17,Data!$A$1:$AM$1,0),0),0)</f>
        <v>547627</v>
      </c>
      <c r="H47" s="97">
        <f>IFERROR(VLOOKUP($B44&amp;$C47&amp;$D$15,Data!$A$4:$AM$1118,MATCH(H$17,Data!$A$1:$AM$1,0),0),0)</f>
        <v>201846</v>
      </c>
      <c r="I47" s="60">
        <f t="shared" si="5"/>
        <v>0.3685829953599804</v>
      </c>
    </row>
    <row r="48" spans="2:9" x14ac:dyDescent="0.2">
      <c r="B48" s="42"/>
      <c r="C48" s="38" t="s">
        <v>60</v>
      </c>
      <c r="D48" s="94">
        <f>IFERROR(VLOOKUP($B44&amp;$C48&amp;$D$15,Data!$A$4:$AM$1118,MATCH(D$17,Data!$A$1:$AM$1,0),0),0)</f>
        <v>536599</v>
      </c>
      <c r="E48" s="81">
        <f>IFERROR(VLOOKUP($B44&amp;$C48&amp;$D$15,Data!$A$4:$AM$1118,MATCH(E$17,Data!$A$1:$AM$1,0),0),0)</f>
        <v>31103</v>
      </c>
      <c r="F48" s="28">
        <f t="shared" si="4"/>
        <v>5.7963209025734298E-2</v>
      </c>
      <c r="G48" s="80">
        <f>IFERROR(VLOOKUP($B44&amp;$C48&amp;$D$15,Data!$A$4:$AM$1118,MATCH(G$17,Data!$A$1:$AM$1,0),0),0)</f>
        <v>525161</v>
      </c>
      <c r="H48" s="97">
        <f>IFERROR(VLOOKUP($B44&amp;$C48&amp;$D$15,Data!$A$4:$AM$1118,MATCH(H$17,Data!$A$1:$AM$1,0),0),0)</f>
        <v>192126</v>
      </c>
      <c r="I48" s="60">
        <f t="shared" si="5"/>
        <v>0.36584209413874985</v>
      </c>
    </row>
    <row r="49" spans="2:11" x14ac:dyDescent="0.2">
      <c r="B49" s="42"/>
      <c r="C49" s="38" t="s">
        <v>61</v>
      </c>
      <c r="D49" s="94">
        <f>IFERROR(VLOOKUP($B44&amp;$C49&amp;$D$15,Data!$A$4:$AM$1118,MATCH(D$17,Data!$A$1:$AM$1,0),0),0)</f>
        <v>512991</v>
      </c>
      <c r="E49" s="81">
        <f>IFERROR(VLOOKUP($B44&amp;$C49&amp;$D$15,Data!$A$4:$AM$1118,MATCH(E$17,Data!$A$1:$AM$1,0),0),0)</f>
        <v>29163</v>
      </c>
      <c r="F49" s="28">
        <f t="shared" si="4"/>
        <v>5.6848950566384206E-2</v>
      </c>
      <c r="G49" s="80">
        <f>IFERROR(VLOOKUP($B44&amp;$C49&amp;$D$15,Data!$A$4:$AM$1118,MATCH(G$17,Data!$A$1:$AM$1,0),0),0)</f>
        <v>503675</v>
      </c>
      <c r="H49" s="97">
        <f>IFERROR(VLOOKUP($B44&amp;$C49&amp;$D$15,Data!$A$4:$AM$1118,MATCH(H$17,Data!$A$1:$AM$1,0),0),0)</f>
        <v>180769</v>
      </c>
      <c r="I49" s="60">
        <f t="shared" si="5"/>
        <v>0.35890008437980842</v>
      </c>
    </row>
    <row r="50" spans="2:11" x14ac:dyDescent="0.2">
      <c r="B50" s="42"/>
      <c r="C50" s="38" t="s">
        <v>62</v>
      </c>
      <c r="D50" s="94">
        <f>IFERROR(VLOOKUP($B44&amp;$C50&amp;$D$15,Data!$A$4:$AM$1118,MATCH(D$17,Data!$A$1:$AM$1,0),0),0)</f>
        <v>537282</v>
      </c>
      <c r="E50" s="81">
        <f>IFERROR(VLOOKUP($B44&amp;$C50&amp;$D$15,Data!$A$4:$AM$1118,MATCH(E$17,Data!$A$1:$AM$1,0),0),0)</f>
        <v>29327</v>
      </c>
      <c r="F50" s="28">
        <f t="shared" si="4"/>
        <v>5.4583998719480643E-2</v>
      </c>
      <c r="G50" s="80">
        <f>IFERROR(VLOOKUP($B44&amp;$C50&amp;$D$15,Data!$A$4:$AM$1118,MATCH(G$17,Data!$A$1:$AM$1,0),0),0)</f>
        <v>532958</v>
      </c>
      <c r="H50" s="97">
        <f>IFERROR(VLOOKUP($B44&amp;$C50&amp;$D$15,Data!$A$4:$AM$1118,MATCH(H$17,Data!$A$1:$AM$1,0),0),0)</f>
        <v>189829</v>
      </c>
      <c r="I50" s="60">
        <f t="shared" si="5"/>
        <v>0.35618003670082821</v>
      </c>
    </row>
    <row r="51" spans="2:11" x14ac:dyDescent="0.2">
      <c r="B51" s="42"/>
      <c r="C51" s="38" t="s">
        <v>63</v>
      </c>
      <c r="D51" s="94">
        <f>IFERROR(VLOOKUP($B44&amp;$C51&amp;$D$15,Data!$A$4:$AM$1118,MATCH(D$17,Data!$A$1:$AM$1,0),0),0)</f>
        <v>529309</v>
      </c>
      <c r="E51" s="81">
        <f>IFERROR(VLOOKUP($B44&amp;$C51&amp;$D$15,Data!$A$4:$AM$1118,MATCH(E$17,Data!$A$1:$AM$1,0),0),0)</f>
        <v>28791</v>
      </c>
      <c r="F51" s="28">
        <f t="shared" si="4"/>
        <v>5.4393558394057157E-2</v>
      </c>
      <c r="G51" s="80">
        <f>IFERROR(VLOOKUP($B44&amp;$C51&amp;$D$15,Data!$A$4:$AM$1118,MATCH(G$17,Data!$A$1:$AM$1,0),0),0)</f>
        <v>526633</v>
      </c>
      <c r="H51" s="97">
        <f>IFERROR(VLOOKUP($B44&amp;$C51&amp;$D$15,Data!$A$4:$AM$1118,MATCH(H$17,Data!$A$1:$AM$1,0),0),0)</f>
        <v>188598</v>
      </c>
      <c r="I51" s="60">
        <f t="shared" si="5"/>
        <v>0.35812036085851057</v>
      </c>
    </row>
    <row r="52" spans="2:11" x14ac:dyDescent="0.2">
      <c r="B52" s="42"/>
      <c r="C52" s="38" t="s">
        <v>64</v>
      </c>
      <c r="D52" s="94">
        <f>IFERROR(VLOOKUP($B44&amp;$C52&amp;$D$15,Data!$A$4:$AM$1118,MATCH(D$17,Data!$A$1:$AM$1,0),0),0)</f>
        <v>565929</v>
      </c>
      <c r="E52" s="81">
        <f>IFERROR(VLOOKUP($B44&amp;$C52&amp;$D$15,Data!$A$4:$AM$1118,MATCH(E$17,Data!$A$1:$AM$1,0),0),0)</f>
        <v>36692</v>
      </c>
      <c r="F52" s="28">
        <f t="shared" si="4"/>
        <v>6.4834988134553975E-2</v>
      </c>
      <c r="G52" s="80">
        <f>IFERROR(VLOOKUP($B44&amp;$C52&amp;$D$15,Data!$A$4:$AM$1118,MATCH(G$17,Data!$A$1:$AM$1,0),0),0)</f>
        <v>563309</v>
      </c>
      <c r="H52" s="97">
        <f>IFERROR(VLOOKUP($B44&amp;$C52&amp;$D$15,Data!$A$4:$AM$1118,MATCH(H$17,Data!$A$1:$AM$1,0),0),0)</f>
        <v>206844</v>
      </c>
      <c r="I52" s="60">
        <f t="shared" si="5"/>
        <v>0.36719455929161438</v>
      </c>
    </row>
    <row r="53" spans="2:11" x14ac:dyDescent="0.2">
      <c r="B53" s="42"/>
      <c r="C53" s="38" t="s">
        <v>65</v>
      </c>
      <c r="D53" s="94">
        <f>IFERROR(VLOOKUP($B44&amp;$C53&amp;$D$15,Data!$A$4:$AM$1118,MATCH(D$17,Data!$A$1:$AM$1,0),0),0)</f>
        <v>534846</v>
      </c>
      <c r="E53" s="81">
        <f>IFERROR(VLOOKUP($B44&amp;$C53&amp;$D$15,Data!$A$4:$AM$1118,MATCH(E$17,Data!$A$1:$AM$1,0),0),0)</f>
        <v>31677</v>
      </c>
      <c r="F53" s="28">
        <f t="shared" si="4"/>
        <v>5.9226394139621497E-2</v>
      </c>
      <c r="G53" s="80">
        <f>IFERROR(VLOOKUP($B44&amp;$C53&amp;$D$15,Data!$A$4:$AM$1118,MATCH(G$17,Data!$A$1:$AM$1,0),0),0)</f>
        <v>534683</v>
      </c>
      <c r="H53" s="97">
        <f>IFERROR(VLOOKUP($B44&amp;$C53&amp;$D$15,Data!$A$4:$AM$1118,MATCH(H$17,Data!$A$1:$AM$1,0),0),0)</f>
        <v>191072</v>
      </c>
      <c r="I53" s="60">
        <f t="shared" si="5"/>
        <v>0.35735566681566461</v>
      </c>
    </row>
    <row r="54" spans="2:11" x14ac:dyDescent="0.2">
      <c r="B54" s="42"/>
      <c r="C54" s="38" t="s">
        <v>66</v>
      </c>
      <c r="D54" s="94">
        <f>IFERROR(VLOOKUP($B44&amp;$C54&amp;$D$15,Data!$A$4:$AM$1118,MATCH(D$17,Data!$A$1:$AM$1,0),0),0)</f>
        <v>496186</v>
      </c>
      <c r="E54" s="81">
        <f>IFERROR(VLOOKUP($B44&amp;$C54&amp;$D$15,Data!$A$4:$AM$1118,MATCH(E$17,Data!$A$1:$AM$1,0),0),0)</f>
        <v>31276</v>
      </c>
      <c r="F54" s="28">
        <f t="shared" si="4"/>
        <v>6.3032814307537904E-2</v>
      </c>
      <c r="G54" s="80">
        <f>IFERROR(VLOOKUP($B44&amp;$C54&amp;$D$15,Data!$A$4:$AM$1118,MATCH(G$17,Data!$A$1:$AM$1,0),0),0)</f>
        <v>494433</v>
      </c>
      <c r="H54" s="97">
        <f>IFERROR(VLOOKUP($B44&amp;$C54&amp;$D$15,Data!$A$4:$AM$1118,MATCH(H$17,Data!$A$1:$AM$1,0),0),0)</f>
        <v>177844</v>
      </c>
      <c r="I54" s="60">
        <f t="shared" si="5"/>
        <v>0.35969281985627982</v>
      </c>
    </row>
    <row r="55" spans="2:11" x14ac:dyDescent="0.2">
      <c r="B55" s="42"/>
      <c r="C55" s="43" t="s">
        <v>67</v>
      </c>
      <c r="D55" s="94">
        <f>IFERROR(VLOOKUP($B44&amp;$C55&amp;$D$15,Data!$A$4:$AM$1118,MATCH(D$17,Data!$A$1:$AM$1,0),0),0)</f>
        <v>544450</v>
      </c>
      <c r="E55" s="81">
        <f>IFERROR(VLOOKUP($B44&amp;$C55&amp;$D$15,Data!$A$4:$AM$1118,MATCH(E$17,Data!$A$1:$AM$1,0),0),0)</f>
        <v>35170</v>
      </c>
      <c r="F55" s="28">
        <f t="shared" si="4"/>
        <v>6.4597300027550736E-2</v>
      </c>
      <c r="G55" s="80">
        <f>IFERROR(VLOOKUP($B44&amp;$C55&amp;$D$15,Data!$A$4:$AM$1118,MATCH(G$17,Data!$A$1:$AM$1,0),0),0)</f>
        <v>552282</v>
      </c>
      <c r="H55" s="97">
        <f>IFERROR(VLOOKUP($B44&amp;$C55&amp;$D$15,Data!$A$4:$AM$1118,MATCH(H$17,Data!$A$1:$AM$1,0),0),0)</f>
        <v>199292</v>
      </c>
      <c r="I55" s="60">
        <f t="shared" si="5"/>
        <v>0.36085188363915538</v>
      </c>
    </row>
    <row r="56" spans="2:11" s="145" customFormat="1" x14ac:dyDescent="0.2">
      <c r="B56" s="44"/>
      <c r="C56" s="45" t="s">
        <v>158</v>
      </c>
      <c r="D56" s="95">
        <f>IFERROR(SUM(D44:D55), "-")</f>
        <v>6397803</v>
      </c>
      <c r="E56" s="84">
        <f>IFERROR(SUM(E44:E55), "-")</f>
        <v>379582</v>
      </c>
      <c r="F56" s="29">
        <f t="shared" si="4"/>
        <v>5.9330054395235365E-2</v>
      </c>
      <c r="G56" s="83">
        <f>IFERROR(SUM(G44:G55), "-")</f>
        <v>6327483</v>
      </c>
      <c r="H56" s="98">
        <f>IFERROR(SUM(H44:H55), "-")</f>
        <v>2279815</v>
      </c>
      <c r="I56" s="61">
        <f t="shared" si="5"/>
        <v>0.36030361519738574</v>
      </c>
    </row>
    <row r="57" spans="2:11" x14ac:dyDescent="0.2">
      <c r="B57" s="37" t="s">
        <v>196</v>
      </c>
      <c r="C57" s="38" t="s">
        <v>56</v>
      </c>
      <c r="D57" s="93">
        <f>IFERROR(VLOOKUP($B57&amp;$C57&amp;$D$15,Data!$A$4:$AM$1118,MATCH(D$17,Data!$A$1:$AM$1,0),0),0)</f>
        <v>521414</v>
      </c>
      <c r="E57" s="219">
        <f>IFERROR(VLOOKUP($B57&amp;$C57&amp;$D$15,Data!$A$4:$AM$1118,MATCH(E$17,Data!$A$1:$AM$1,0),0),0)</f>
        <v>35900</v>
      </c>
      <c r="F57" s="220">
        <f>IFERROR(E57/D57, "-")</f>
        <v>6.8851239130518174E-2</v>
      </c>
      <c r="G57" s="99">
        <f>IFERROR(VLOOKUP($B57&amp;$C57&amp;$D$15,Data!$A$4:$AM$1118,MATCH(G$17,Data!$A$1:$AM$1,0),0),0)</f>
        <v>527029</v>
      </c>
      <c r="H57" s="96">
        <f>IFERROR(VLOOKUP($B57&amp;$C57&amp;$D$15,Data!$A$4:$AM$1118,MATCH(H$17,Data!$A$1:$AM$1,0),0),0)</f>
        <v>190731</v>
      </c>
      <c r="I57" s="62">
        <f>IFERROR(H57/G57, "-")</f>
        <v>0.36189849135436569</v>
      </c>
    </row>
    <row r="58" spans="2:11" x14ac:dyDescent="0.2">
      <c r="B58" s="42"/>
      <c r="C58" s="38" t="s">
        <v>57</v>
      </c>
      <c r="D58" s="94">
        <f>IFERROR(VLOOKUP($B57&amp;$C58&amp;$D$15,Data!$A$4:$AM$1118,MATCH(D$17,Data!$A$1:$AM$1,0),0),0)</f>
        <v>547248</v>
      </c>
      <c r="E58" s="81">
        <f>IFERROR(VLOOKUP($B57&amp;$C58&amp;$D$15,Data!$A$4:$AM$1118,MATCH(E$17,Data!$A$1:$AM$1,0),0),0)</f>
        <v>37720</v>
      </c>
      <c r="F58" s="28">
        <f t="shared" ref="F58:F69" si="6">IFERROR(E58/D58, "-")</f>
        <v>6.8926702336052387E-2</v>
      </c>
      <c r="G58" s="80">
        <f>IFERROR(VLOOKUP($B57&amp;$C58&amp;$D$15,Data!$A$4:$AM$1118,MATCH(G$17,Data!$A$1:$AM$1,0),0),0)</f>
        <v>556741</v>
      </c>
      <c r="H58" s="97">
        <f>IFERROR(VLOOKUP($B57&amp;$C58&amp;$D$15,Data!$A$4:$AM$1118,MATCH(H$17,Data!$A$1:$AM$1,0),0),0)</f>
        <v>204063</v>
      </c>
      <c r="I58" s="60">
        <f t="shared" ref="I58:I69" si="7">IFERROR(H58/G58, "-")</f>
        <v>0.36653129552161595</v>
      </c>
    </row>
    <row r="59" spans="2:11" x14ac:dyDescent="0.2">
      <c r="B59" s="42"/>
      <c r="C59" s="38" t="s">
        <v>58</v>
      </c>
      <c r="D59" s="94">
        <f>IFERROR(VLOOKUP($B57&amp;$C59&amp;$D$15,Data!$A$4:$AM$1118,MATCH(D$17,Data!$A$1:$AM$1,0),0),0)</f>
        <v>534840</v>
      </c>
      <c r="E59" s="81">
        <f>IFERROR(VLOOKUP($B57&amp;$C59&amp;$D$15,Data!$A$4:$AM$1118,MATCH(E$17,Data!$A$1:$AM$1,0),0),0)</f>
        <v>39289</v>
      </c>
      <c r="F59" s="28">
        <f t="shared" si="6"/>
        <v>7.3459352329668687E-2</v>
      </c>
      <c r="G59" s="80">
        <f>IFERROR(VLOOKUP($B57&amp;$C59&amp;$D$15,Data!$A$4:$AM$1118,MATCH(G$17,Data!$A$1:$AM$1,0),0),0)</f>
        <v>540666</v>
      </c>
      <c r="H59" s="97">
        <f>IFERROR(VLOOKUP($B57&amp;$C59&amp;$D$15,Data!$A$4:$AM$1118,MATCH(H$17,Data!$A$1:$AM$1,0),0),0)</f>
        <v>200960</v>
      </c>
      <c r="I59" s="60">
        <f t="shared" si="7"/>
        <v>0.37168973081347817</v>
      </c>
    </row>
    <row r="60" spans="2:11" x14ac:dyDescent="0.2">
      <c r="B60" s="42"/>
      <c r="C60" s="38" t="s">
        <v>59</v>
      </c>
      <c r="D60" s="94">
        <f>IFERROR(VLOOKUP($B57&amp;$C60&amp;$D$15,Data!$A$4:$AM$1118,MATCH(D$17,Data!$A$1:$AM$1,0),0),0)</f>
        <v>558337</v>
      </c>
      <c r="E60" s="81">
        <f>IFERROR(VLOOKUP($B57&amp;$C60&amp;$D$15,Data!$A$4:$AM$1118,MATCH(E$17,Data!$A$1:$AM$1,0),0),0)</f>
        <v>42954</v>
      </c>
      <c r="F60" s="28">
        <f t="shared" si="6"/>
        <v>7.6932032088147487E-2</v>
      </c>
      <c r="G60" s="80">
        <f>IFERROR(VLOOKUP($B57&amp;$C60&amp;$D$15,Data!$A$4:$AM$1118,MATCH(G$17,Data!$A$1:$AM$1,0),0),0)</f>
        <v>556970</v>
      </c>
      <c r="H60" s="97">
        <f>IFERROR(VLOOKUP($B57&amp;$C60&amp;$D$15,Data!$A$4:$AM$1118,MATCH(H$17,Data!$A$1:$AM$1,0),0),0)</f>
        <v>209000</v>
      </c>
      <c r="I60" s="60">
        <f t="shared" si="7"/>
        <v>0.37524462717920176</v>
      </c>
    </row>
    <row r="61" spans="2:11" x14ac:dyDescent="0.2">
      <c r="B61" s="42"/>
      <c r="C61" s="38" t="s">
        <v>60</v>
      </c>
      <c r="D61" s="94">
        <f>IFERROR(VLOOKUP($B57&amp;$C61&amp;$D$15,Data!$A$4:$AM$1118,MATCH(D$17,Data!$A$1:$AM$1,0),0),0)</f>
        <v>531611</v>
      </c>
      <c r="E61" s="81">
        <f>IFERROR(VLOOKUP($B57&amp;$C61&amp;$D$15,Data!$A$4:$AM$1118,MATCH(E$17,Data!$A$1:$AM$1,0),0),0)</f>
        <v>40252</v>
      </c>
      <c r="F61" s="28">
        <f t="shared" si="6"/>
        <v>7.5717018647093459E-2</v>
      </c>
      <c r="G61" s="80">
        <f>IFERROR(VLOOKUP($B57&amp;$C61&amp;$D$15,Data!$A$4:$AM$1118,MATCH(G$17,Data!$A$1:$AM$1,0),0),0)</f>
        <v>532616</v>
      </c>
      <c r="H61" s="97">
        <f>IFERROR(VLOOKUP($B57&amp;$C61&amp;$D$15,Data!$A$4:$AM$1118,MATCH(H$17,Data!$A$1:$AM$1,0),0),0)</f>
        <v>198650</v>
      </c>
      <c r="I61" s="60">
        <f t="shared" si="7"/>
        <v>0.37297039518151914</v>
      </c>
    </row>
    <row r="62" spans="2:11" x14ac:dyDescent="0.2">
      <c r="B62" s="42"/>
      <c r="C62" s="38" t="s">
        <v>61</v>
      </c>
      <c r="D62" s="94">
        <f>IFERROR(VLOOKUP($B57&amp;$C62&amp;$D$15,Data!$A$4:$AM$1118,MATCH(D$17,Data!$A$1:$AM$1,0),0),0)</f>
        <v>524334</v>
      </c>
      <c r="E62" s="81">
        <f>IFERROR(VLOOKUP($B57&amp;$C62&amp;$D$15,Data!$A$4:$AM$1118,MATCH(E$17,Data!$A$1:$AM$1,0),0),0)</f>
        <v>40684</v>
      </c>
      <c r="F62" s="28">
        <f t="shared" si="6"/>
        <v>7.7591764028272059E-2</v>
      </c>
      <c r="G62" s="80">
        <f>IFERROR(VLOOKUP($B57&amp;$C62&amp;$D$15,Data!$A$4:$AM$1118,MATCH(G$17,Data!$A$1:$AM$1,0),0),0)</f>
        <v>521024</v>
      </c>
      <c r="H62" s="97">
        <f>IFERROR(VLOOKUP($B57&amp;$C62&amp;$D$15,Data!$A$4:$AM$1118,MATCH(H$17,Data!$A$1:$AM$1,0),0),0)</f>
        <v>192816</v>
      </c>
      <c r="I62" s="60">
        <f t="shared" si="7"/>
        <v>0.37007124431887972</v>
      </c>
      <c r="K62" s="265"/>
    </row>
    <row r="63" spans="2:11" x14ac:dyDescent="0.2">
      <c r="B63" s="42"/>
      <c r="C63" s="38" t="s">
        <v>62</v>
      </c>
      <c r="D63" s="94">
        <f>IFERROR(VLOOKUP($B57&amp;$C63&amp;$D$15,Data!$A$4:$AM$1118,MATCH(D$17,Data!$A$1:$AM$1,0),0),0)</f>
        <v>546988</v>
      </c>
      <c r="E63" s="81">
        <f>IFERROR(VLOOKUP($B57&amp;$C63&amp;$D$15,Data!$A$4:$AM$1118,MATCH(E$17,Data!$A$1:$AM$1,0),0),0)</f>
        <v>45152</v>
      </c>
      <c r="F63" s="28">
        <f t="shared" si="6"/>
        <v>8.2546600656687161E-2</v>
      </c>
      <c r="G63" s="80">
        <f>IFERROR(VLOOKUP($B57&amp;$C63&amp;$D$15,Data!$A$4:$AM$1118,MATCH(G$17,Data!$A$1:$AM$1,0),0),0)</f>
        <v>547569</v>
      </c>
      <c r="H63" s="97">
        <f>IFERROR(VLOOKUP($B57&amp;$C63&amp;$D$15,Data!$A$4:$AM$1118,MATCH(H$17,Data!$A$1:$AM$1,0),0),0)</f>
        <v>202279</v>
      </c>
      <c r="I63" s="60">
        <f t="shared" si="7"/>
        <v>0.3694128045963157</v>
      </c>
      <c r="K63" s="265"/>
    </row>
    <row r="64" spans="2:11" x14ac:dyDescent="0.2">
      <c r="B64" s="42"/>
      <c r="C64" s="38" t="s">
        <v>63</v>
      </c>
      <c r="D64" s="94">
        <f>IFERROR(VLOOKUP($B57&amp;$C64&amp;$D$15,Data!$A$4:$AM$1118,MATCH(D$17,Data!$A$1:$AM$1,0),0),0)</f>
        <v>538865</v>
      </c>
      <c r="E64" s="81">
        <f>IFERROR(VLOOKUP($B57&amp;$C64&amp;$D$15,Data!$A$4:$AM$1118,MATCH(E$17,Data!$A$1:$AM$1,0),0),0)</f>
        <v>46355</v>
      </c>
      <c r="F64" s="28">
        <f t="shared" si="6"/>
        <v>8.6023401037365568E-2</v>
      </c>
      <c r="G64" s="80">
        <f>IFERROR(VLOOKUP($B57&amp;$C64&amp;$D$15,Data!$A$4:$AM$1118,MATCH(G$17,Data!$A$1:$AM$1,0),0),0)</f>
        <v>542239</v>
      </c>
      <c r="H64" s="97">
        <f>IFERROR(VLOOKUP($B57&amp;$C64&amp;$D$15,Data!$A$4:$AM$1118,MATCH(H$17,Data!$A$1:$AM$1,0),0),0)</f>
        <v>199304</v>
      </c>
      <c r="I64" s="60">
        <f t="shared" si="7"/>
        <v>0.36755747926652271</v>
      </c>
      <c r="K64" s="265"/>
    </row>
    <row r="65" spans="2:11" x14ac:dyDescent="0.2">
      <c r="B65" s="42"/>
      <c r="C65" s="38" t="s">
        <v>64</v>
      </c>
      <c r="D65" s="94">
        <f>IFERROR(VLOOKUP($B57&amp;$C65&amp;$D$15,Data!$A$4:$AM$1118,MATCH(D$17,Data!$A$1:$AM$1,0),0),0)</f>
        <v>597635</v>
      </c>
      <c r="E65" s="81">
        <f>IFERROR(VLOOKUP($B57&amp;$C65&amp;$D$15,Data!$A$4:$AM$1118,MATCH(E$17,Data!$A$1:$AM$1,0),0),0)</f>
        <v>58964</v>
      </c>
      <c r="F65" s="28">
        <f t="shared" si="6"/>
        <v>9.866222694453973E-2</v>
      </c>
      <c r="G65" s="80">
        <f>IFERROR(VLOOKUP($B57&amp;$C65&amp;$D$15,Data!$A$4:$AM$1118,MATCH(G$17,Data!$A$1:$AM$1,0),0),0)</f>
        <v>587821</v>
      </c>
      <c r="H65" s="97">
        <f>IFERROR(VLOOKUP($B57&amp;$C65&amp;$D$15,Data!$A$4:$AM$1118,MATCH(H$17,Data!$A$1:$AM$1,0),0),0)</f>
        <v>222321</v>
      </c>
      <c r="I65" s="60">
        <f>IFERROR(H65/G65, "-")</f>
        <v>0.37821207476425645</v>
      </c>
      <c r="K65" s="265"/>
    </row>
    <row r="66" spans="2:11" x14ac:dyDescent="0.2">
      <c r="B66" s="42"/>
      <c r="C66" s="38" t="s">
        <v>65</v>
      </c>
      <c r="D66" s="94">
        <f>IFERROR(VLOOKUP($B57&amp;$C66&amp;$D$15,Data!$A$4:$AM$1118,MATCH(D$17,Data!$A$1:$AM$1,0),0),0)</f>
        <v>541081</v>
      </c>
      <c r="E66" s="81">
        <f>IFERROR(VLOOKUP($B57&amp;$C66&amp;$D$15,Data!$A$4:$AM$1118,MATCH(E$17,Data!$A$1:$AM$1,0),0),0)</f>
        <v>47200</v>
      </c>
      <c r="F66" s="28">
        <f t="shared" si="6"/>
        <v>8.7232780304612428E-2</v>
      </c>
      <c r="G66" s="80">
        <f>IFERROR(VLOOKUP($B57&amp;$C66&amp;$D$15,Data!$A$4:$AM$1118,MATCH(G$17,Data!$A$1:$AM$1,0),0),0)</f>
        <v>539149</v>
      </c>
      <c r="H66" s="97">
        <f>IFERROR(VLOOKUP($B57&amp;$C66&amp;$D$15,Data!$A$4:$AM$1118,MATCH(H$17,Data!$A$1:$AM$1,0),0),0)</f>
        <v>200477</v>
      </c>
      <c r="I66" s="60">
        <f t="shared" si="7"/>
        <v>0.37183969552016233</v>
      </c>
      <c r="K66" s="265"/>
    </row>
    <row r="67" spans="2:11" x14ac:dyDescent="0.2">
      <c r="B67" s="42"/>
      <c r="C67" s="38" t="s">
        <v>66</v>
      </c>
      <c r="D67" s="94">
        <f>IFERROR(VLOOKUP($B57&amp;$C67&amp;$D$15,Data!$A$4:$AM$1118,MATCH(D$17,Data!$A$1:$AM$1,0),0),0)</f>
        <v>488433</v>
      </c>
      <c r="E67" s="81">
        <f>IFERROR(VLOOKUP($B57&amp;$C67&amp;$D$15,Data!$A$4:$AM$1118,MATCH(E$17,Data!$A$1:$AM$1,0),0),0)</f>
        <v>43226</v>
      </c>
      <c r="F67" s="28">
        <f t="shared" si="6"/>
        <v>8.8499343819930271E-2</v>
      </c>
      <c r="G67" s="80">
        <f>IFERROR(VLOOKUP($B57&amp;$C67&amp;$D$15,Data!$A$4:$AM$1118,MATCH(G$17,Data!$A$1:$AM$1,0),0),0)</f>
        <v>484144</v>
      </c>
      <c r="H67" s="97">
        <f>IFERROR(VLOOKUP($B57&amp;$C67&amp;$D$15,Data!$A$4:$AM$1118,MATCH(H$17,Data!$A$1:$AM$1,0),0),0)</f>
        <v>177013</v>
      </c>
      <c r="I67" s="60">
        <f t="shared" si="7"/>
        <v>0.3656205591724776</v>
      </c>
      <c r="K67" s="265"/>
    </row>
    <row r="68" spans="2:11" x14ac:dyDescent="0.2">
      <c r="B68" s="42"/>
      <c r="C68" s="43" t="s">
        <v>67</v>
      </c>
      <c r="D68" s="94">
        <f>IFERROR(VLOOKUP($B57&amp;$C68&amp;$D$15,Data!$A$4:$AM$1118,MATCH(D$17,Data!$A$1:$AM$1,0),0),0)</f>
        <v>543172</v>
      </c>
      <c r="E68" s="81">
        <f>IFERROR(VLOOKUP($B57&amp;$C68&amp;$D$15,Data!$A$4:$AM$1118,MATCH(E$17,Data!$A$1:$AM$1,0),0),0)</f>
        <v>48473</v>
      </c>
      <c r="F68" s="28">
        <f t="shared" si="6"/>
        <v>8.9240608867909244E-2</v>
      </c>
      <c r="G68" s="80">
        <f>IFERROR(VLOOKUP($B57&amp;$C68&amp;$D$15,Data!$A$4:$AM$1118,MATCH(G$17,Data!$A$1:$AM$1,0),0),0)</f>
        <v>537158</v>
      </c>
      <c r="H68" s="97">
        <f>IFERROR(VLOOKUP($B57&amp;$C68&amp;$D$15,Data!$A$4:$AM$1118,MATCH(H$17,Data!$A$1:$AM$1,0),0),0)</f>
        <v>194844</v>
      </c>
      <c r="I68" s="60">
        <f t="shared" si="7"/>
        <v>0.36273126342714807</v>
      </c>
      <c r="K68" s="265"/>
    </row>
    <row r="69" spans="2:11" x14ac:dyDescent="0.2">
      <c r="B69" s="44"/>
      <c r="C69" s="45" t="s">
        <v>239</v>
      </c>
      <c r="D69" s="95">
        <f>IFERROR(SUM(D57:D68), "-")</f>
        <v>6473958</v>
      </c>
      <c r="E69" s="84">
        <f>IFERROR(SUM(E57:E68), "-")</f>
        <v>526169</v>
      </c>
      <c r="F69" s="29">
        <f t="shared" si="6"/>
        <v>8.1274700886227555E-2</v>
      </c>
      <c r="G69" s="83">
        <f>IFERROR(SUM(G57:G68), "-")</f>
        <v>6473126</v>
      </c>
      <c r="H69" s="98">
        <f>IFERROR(SUM(H57:H68), "-")</f>
        <v>2392458</v>
      </c>
      <c r="I69" s="61">
        <f t="shared" si="7"/>
        <v>0.36959855253860346</v>
      </c>
      <c r="K69" s="265"/>
    </row>
    <row r="70" spans="2:11" x14ac:dyDescent="0.2">
      <c r="B70" s="37" t="s">
        <v>237</v>
      </c>
      <c r="C70" s="38" t="s">
        <v>56</v>
      </c>
      <c r="D70" s="93">
        <f>IFERROR(VLOOKUP($B70&amp;$C70&amp;$D$15,Data!$A$4:$AM$1118,MATCH(D$17,Data!$A$1:$AM$1,0),0),0)</f>
        <v>526274</v>
      </c>
      <c r="E70" s="219">
        <f>IFERROR(VLOOKUP($B70&amp;$C70&amp;$D$15,Data!$A$4:$AM$1118,MATCH(E$17,Data!$A$1:$AM$1,0),0),0)</f>
        <v>52816</v>
      </c>
      <c r="F70" s="220">
        <f>IFERROR(E70/D70, "-")</f>
        <v>0.10035836845445528</v>
      </c>
      <c r="G70" s="99">
        <f>IFERROR(VLOOKUP($B70&amp;$C70&amp;$D$15,Data!$A$4:$AM$1118,MATCH(G$17,Data!$A$1:$AM$1,0),0),0)</f>
        <v>515197</v>
      </c>
      <c r="H70" s="96">
        <f>IFERROR(VLOOKUP($B70&amp;$C70&amp;$D$15,Data!$A$4:$AM$1118,MATCH(H$17,Data!$A$1:$AM$1,0),0),0)</f>
        <v>190568</v>
      </c>
      <c r="I70" s="62">
        <f>IFERROR(H70/G70, "-")</f>
        <v>0.36989345823054093</v>
      </c>
      <c r="K70" s="265"/>
    </row>
    <row r="71" spans="2:11" x14ac:dyDescent="0.2">
      <c r="B71" s="42"/>
      <c r="C71" s="38" t="s">
        <v>57</v>
      </c>
      <c r="D71" s="94">
        <f>IFERROR(VLOOKUP($B70&amp;$C71&amp;$D$15,Data!$A$4:$AM$1118,MATCH(D$17,Data!$A$1:$AM$1,0),0),0)</f>
        <v>543435</v>
      </c>
      <c r="E71" s="81">
        <f>IFERROR(VLOOKUP($B70&amp;$C71&amp;$D$15,Data!$A$4:$AM$1118,MATCH(E$17,Data!$A$1:$AM$1,0),0),0)</f>
        <v>54978</v>
      </c>
      <c r="F71" s="28">
        <f t="shared" ref="F71:F82" si="8">IFERROR(E71/D71, "-")</f>
        <v>0.10116757293880593</v>
      </c>
      <c r="G71" s="80">
        <f>IFERROR(VLOOKUP($B70&amp;$C71&amp;$D$15,Data!$A$4:$AM$1118,MATCH(G$17,Data!$A$1:$AM$1,0),0),0)</f>
        <v>531519</v>
      </c>
      <c r="H71" s="97">
        <f>IFERROR(VLOOKUP($B70&amp;$C71&amp;$D$15,Data!$A$4:$AM$1118,MATCH(H$17,Data!$A$1:$AM$1,0),0),0)</f>
        <v>198580</v>
      </c>
      <c r="I71" s="60">
        <f t="shared" ref="I71:I77" si="9">IFERROR(H71/G71, "-")</f>
        <v>0.37360846931153918</v>
      </c>
      <c r="K71" s="265"/>
    </row>
    <row r="72" spans="2:11" x14ac:dyDescent="0.2">
      <c r="B72" s="42"/>
      <c r="C72" s="38" t="s">
        <v>58</v>
      </c>
      <c r="D72" s="94">
        <f>IFERROR(VLOOKUP($B70&amp;$C72&amp;$D$15,Data!$A$4:$AM$1118,MATCH(D$17,Data!$A$1:$AM$1,0),0),0)</f>
        <v>537271</v>
      </c>
      <c r="E72" s="81">
        <f>IFERROR(VLOOKUP($B70&amp;$C72&amp;$D$15,Data!$A$4:$AM$1118,MATCH(E$17,Data!$A$1:$AM$1,0),0),0)</f>
        <v>55189</v>
      </c>
      <c r="F72" s="28">
        <f t="shared" si="8"/>
        <v>0.10272097321463471</v>
      </c>
      <c r="G72" s="80">
        <f>IFERROR(VLOOKUP($B70&amp;$C72&amp;$D$15,Data!$A$4:$AM$1118,MATCH(G$17,Data!$A$1:$AM$1,0),0),0)</f>
        <v>520779</v>
      </c>
      <c r="H72" s="97">
        <f>IFERROR(VLOOKUP($B70&amp;$C72&amp;$D$15,Data!$A$4:$AM$1118,MATCH(H$17,Data!$A$1:$AM$1,0),0),0)</f>
        <v>196182</v>
      </c>
      <c r="I72" s="60">
        <f t="shared" si="9"/>
        <v>0.37670873825557483</v>
      </c>
      <c r="K72" s="265"/>
    </row>
    <row r="73" spans="2:11" x14ac:dyDescent="0.2">
      <c r="B73" s="42"/>
      <c r="C73" s="38" t="s">
        <v>59</v>
      </c>
      <c r="D73" s="94">
        <f>IFERROR(VLOOKUP($B70&amp;$C73&amp;$D$15,Data!$A$4:$AM$1118,MATCH(D$17,Data!$A$1:$AM$1,0),0),0)</f>
        <v>558276</v>
      </c>
      <c r="E73" s="81">
        <f>IFERROR(VLOOKUP($B70&amp;$C73&amp;$D$15,Data!$A$4:$AM$1118,MATCH(E$17,Data!$A$1:$AM$1,0),0),0)</f>
        <v>57934</v>
      </c>
      <c r="F73" s="28">
        <f t="shared" si="8"/>
        <v>0.1037730441573702</v>
      </c>
      <c r="G73" s="80">
        <f>IFERROR(VLOOKUP($B70&amp;$C73&amp;$D$15,Data!$A$4:$AM$1118,MATCH(G$17,Data!$A$1:$AM$1,0),0),0)</f>
        <v>541566</v>
      </c>
      <c r="H73" s="97">
        <f>IFERROR(VLOOKUP($B70&amp;$C73&amp;$D$15,Data!$A$4:$AM$1118,MATCH(H$17,Data!$A$1:$AM$1,0),0),0)</f>
        <v>206524</v>
      </c>
      <c r="I73" s="60">
        <f t="shared" si="9"/>
        <v>0.3813459486009092</v>
      </c>
      <c r="K73" s="265"/>
    </row>
    <row r="74" spans="2:11" x14ac:dyDescent="0.2">
      <c r="B74" s="42"/>
      <c r="C74" s="38" t="s">
        <v>60</v>
      </c>
      <c r="D74" s="94">
        <f>IFERROR(VLOOKUP($B70&amp;$C74&amp;$D$15,Data!$A$4:$AM$1118,MATCH(D$17,Data!$A$1:$AM$1,0),0),0)</f>
        <v>553033</v>
      </c>
      <c r="E74" s="81">
        <f>IFERROR(VLOOKUP($B70&amp;$C74&amp;$D$15,Data!$A$4:$AM$1118,MATCH(E$17,Data!$A$1:$AM$1,0),0),0)</f>
        <v>57689</v>
      </c>
      <c r="F74" s="28">
        <f t="shared" si="8"/>
        <v>0.10431384745575761</v>
      </c>
      <c r="G74" s="80">
        <f>IFERROR(VLOOKUP($B70&amp;$C74&amp;$D$15,Data!$A$4:$AM$1118,MATCH(G$17,Data!$A$1:$AM$1,0),0),0)</f>
        <v>537981</v>
      </c>
      <c r="H74" s="97">
        <f>IFERROR(VLOOKUP($B70&amp;$C74&amp;$D$15,Data!$A$4:$AM$1118,MATCH(H$17,Data!$A$1:$AM$1,0),0),0)</f>
        <v>205593</v>
      </c>
      <c r="I74" s="60">
        <f t="shared" si="9"/>
        <v>0.38215661891405089</v>
      </c>
      <c r="K74" s="265"/>
    </row>
    <row r="75" spans="2:11" x14ac:dyDescent="0.2">
      <c r="B75" s="42"/>
      <c r="C75" s="38" t="s">
        <v>61</v>
      </c>
      <c r="D75" s="94">
        <f>IFERROR(VLOOKUP($B70&amp;$C75&amp;$D$15,Data!$A$4:$AM$1118,MATCH(D$17,Data!$A$1:$AM$1,0),0),0)</f>
        <v>534207</v>
      </c>
      <c r="E75" s="81">
        <f>IFERROR(VLOOKUP($B70&amp;$C75&amp;$D$15,Data!$A$4:$AM$1118,MATCH(E$17,Data!$A$1:$AM$1,0),0),0)</f>
        <v>53805</v>
      </c>
      <c r="F75" s="28">
        <f t="shared" si="8"/>
        <v>0.10071938405898836</v>
      </c>
      <c r="G75" s="80">
        <f>IFERROR(VLOOKUP($B70&amp;$C75&amp;$D$15,Data!$A$4:$AM$1118,MATCH(G$17,Data!$A$1:$AM$1,0),0),0)</f>
        <v>521011</v>
      </c>
      <c r="H75" s="97">
        <f>IFERROR(VLOOKUP($B70&amp;$C75&amp;$D$15,Data!$A$4:$AM$1118,MATCH(H$17,Data!$A$1:$AM$1,0),0),0)</f>
        <v>194929</v>
      </c>
      <c r="I75" s="60">
        <f t="shared" si="9"/>
        <v>0.37413605470901767</v>
      </c>
      <c r="K75" s="265"/>
    </row>
    <row r="76" spans="2:11" x14ac:dyDescent="0.2">
      <c r="B76" s="42"/>
      <c r="C76" s="38" t="s">
        <v>62</v>
      </c>
      <c r="D76" s="94">
        <f>IFERROR(VLOOKUP($B70&amp;$C76&amp;$D$15,Data!$A$4:$AM$1118,MATCH(D$17,Data!$A$1:$AM$1,0),0),0)</f>
        <v>564178</v>
      </c>
      <c r="E76" s="81">
        <f>IFERROR(VLOOKUP($B70&amp;$C76&amp;$D$15,Data!$A$4:$AM$1118,MATCH(E$17,Data!$A$1:$AM$1,0),0),0)</f>
        <v>58252</v>
      </c>
      <c r="F76" s="28">
        <f t="shared" si="8"/>
        <v>0.10325110160268568</v>
      </c>
      <c r="G76" s="80">
        <f>IFERROR(VLOOKUP($B70&amp;$C76&amp;$D$15,Data!$A$4:$AM$1118,MATCH(G$17,Data!$A$1:$AM$1,0),0),0)</f>
        <v>551561</v>
      </c>
      <c r="H76" s="97">
        <f>IFERROR(VLOOKUP($B70&amp;$C76&amp;$D$15,Data!$A$4:$AM$1118,MATCH(H$17,Data!$A$1:$AM$1,0),0),0)</f>
        <v>206209</v>
      </c>
      <c r="I76" s="60">
        <f t="shared" si="9"/>
        <v>0.37386435951780495</v>
      </c>
      <c r="K76" s="265"/>
    </row>
    <row r="77" spans="2:11" x14ac:dyDescent="0.2">
      <c r="B77" s="42"/>
      <c r="C77" s="38" t="s">
        <v>63</v>
      </c>
      <c r="D77" s="94">
        <f>IFERROR(VLOOKUP($B70&amp;$C77&amp;$D$15,Data!$A$4:$AM$1118,MATCH(D$17,Data!$A$1:$AM$1,0),0),0)</f>
        <v>554348</v>
      </c>
      <c r="E77" s="81">
        <f>IFERROR(VLOOKUP($B70&amp;$C77&amp;$D$15,Data!$A$4:$AM$1118,MATCH(E$17,Data!$A$1:$AM$1,0),0),0)</f>
        <v>57271</v>
      </c>
      <c r="F77" s="28">
        <f t="shared" si="8"/>
        <v>0.10331235974514204</v>
      </c>
      <c r="G77" s="80">
        <f>IFERROR(VLOOKUP($B70&amp;$C77&amp;$D$15,Data!$A$4:$AM$1118,MATCH(G$17,Data!$A$1:$AM$1,0),0),0)</f>
        <v>559175</v>
      </c>
      <c r="H77" s="97">
        <f>IFERROR(VLOOKUP($B70&amp;$C77&amp;$D$15,Data!$A$4:$AM$1118,MATCH(H$17,Data!$A$1:$AM$1,0),0),0)</f>
        <v>209279</v>
      </c>
      <c r="I77" s="60">
        <f t="shared" si="9"/>
        <v>0.37426387088120894</v>
      </c>
      <c r="K77" s="265"/>
    </row>
    <row r="78" spans="2:11" x14ac:dyDescent="0.2">
      <c r="B78" s="42"/>
      <c r="C78" s="38" t="s">
        <v>64</v>
      </c>
      <c r="D78" s="94">
        <f>IFERROR(VLOOKUP($B70&amp;$C78&amp;$D$15,Data!$A$4:$AM$1118,MATCH(D$17,Data!$A$1:$AM$1,0),0),0)</f>
        <v>584463</v>
      </c>
      <c r="E78" s="81">
        <f>IFERROR(VLOOKUP($B70&amp;$C78&amp;$D$15,Data!$A$4:$AM$1118,MATCH(E$17,Data!$A$1:$AM$1,0),0),0)</f>
        <v>60578</v>
      </c>
      <c r="F78" s="28">
        <f t="shared" si="8"/>
        <v>0.1036472796396008</v>
      </c>
      <c r="G78" s="80">
        <f>IFERROR(VLOOKUP($B70&amp;$C78&amp;$D$15,Data!$A$4:$AM$1118,MATCH(G$17,Data!$A$1:$AM$1,0),0),0)</f>
        <v>593874</v>
      </c>
      <c r="H78" s="97">
        <f>IFERROR(VLOOKUP($B70&amp;$C78&amp;$D$15,Data!$A$4:$AM$1118,MATCH(H$17,Data!$A$1:$AM$1,0),0),0)</f>
        <v>227699</v>
      </c>
      <c r="I78" s="60">
        <f>IFERROR(H78/G78, "-")</f>
        <v>0.38341297985768025</v>
      </c>
      <c r="K78" s="265"/>
    </row>
    <row r="79" spans="2:11" x14ac:dyDescent="0.2">
      <c r="B79" s="42"/>
      <c r="C79" s="38" t="s">
        <v>65</v>
      </c>
      <c r="D79" s="94">
        <f>IFERROR(VLOOKUP($B70&amp;$C79&amp;$D$15,Data!$A$4:$AM$1118,MATCH(D$17,Data!$A$1:$AM$1,0),0),0)</f>
        <v>568621</v>
      </c>
      <c r="E79" s="81">
        <f>IFERROR(VLOOKUP($B70&amp;$C79&amp;$D$15,Data!$A$4:$AM$1118,MATCH(E$17,Data!$A$1:$AM$1,0),0),0)</f>
        <v>58065</v>
      </c>
      <c r="F79" s="28">
        <f t="shared" si="8"/>
        <v>0.10211546882721531</v>
      </c>
      <c r="G79" s="80">
        <f>IFERROR(VLOOKUP($B70&amp;$C79&amp;$D$15,Data!$A$4:$AM$1118,MATCH(G$17,Data!$A$1:$AM$1,0),0),0)</f>
        <v>587187</v>
      </c>
      <c r="H79" s="97">
        <f>IFERROR(VLOOKUP($B70&amp;$C79&amp;$D$15,Data!$A$4:$AM$1118,MATCH(H$17,Data!$A$1:$AM$1,0),0),0)</f>
        <v>226277</v>
      </c>
      <c r="I79" s="60">
        <f t="shared" ref="I79:I82" si="10">IFERROR(H79/G79, "-")</f>
        <v>0.38535764586068832</v>
      </c>
      <c r="K79" s="265"/>
    </row>
    <row r="80" spans="2:11" x14ac:dyDescent="0.2">
      <c r="B80" s="42"/>
      <c r="C80" s="38" t="s">
        <v>66</v>
      </c>
      <c r="D80" s="94">
        <f>IFERROR(VLOOKUP($B70&amp;$C80&amp;$D$15,Data!$A$4:$AM$1118,MATCH(D$17,Data!$A$1:$AM$1,0),0),0)</f>
        <v>528923</v>
      </c>
      <c r="E80" s="81">
        <f>IFERROR(VLOOKUP($B70&amp;$C80&amp;$D$15,Data!$A$4:$AM$1118,MATCH(E$17,Data!$A$1:$AM$1,0),0),0)</f>
        <v>51147</v>
      </c>
      <c r="F80" s="28">
        <f t="shared" si="8"/>
        <v>9.6700275843553785E-2</v>
      </c>
      <c r="G80" s="80">
        <f>IFERROR(VLOOKUP($B70&amp;$C80&amp;$D$15,Data!$A$4:$AM$1118,MATCH(G$17,Data!$A$1:$AM$1,0),0),0)</f>
        <v>546551</v>
      </c>
      <c r="H80" s="97">
        <f>IFERROR(VLOOKUP($B70&amp;$C80&amp;$D$15,Data!$A$4:$AM$1118,MATCH(H$17,Data!$A$1:$AM$1,0),0),0)</f>
        <v>211479</v>
      </c>
      <c r="I80" s="60">
        <f t="shared" si="10"/>
        <v>0.3869336987765094</v>
      </c>
    </row>
    <row r="81" spans="2:9" x14ac:dyDescent="0.2">
      <c r="B81" s="42"/>
      <c r="C81" s="43" t="s">
        <v>67</v>
      </c>
      <c r="D81" s="94">
        <f>IFERROR(VLOOKUP($B70&amp;$C81&amp;$D$15,Data!$A$4:$AM$1118,MATCH(D$17,Data!$A$1:$AM$1,0),0),0)</f>
        <v>576865</v>
      </c>
      <c r="E81" s="81">
        <f>IFERROR(VLOOKUP($B70&amp;$C81&amp;$D$15,Data!$A$4:$AM$1118,MATCH(E$17,Data!$A$1:$AM$1,0),0),0)</f>
        <v>59053</v>
      </c>
      <c r="F81" s="28">
        <f t="shared" si="8"/>
        <v>0.10236883846307195</v>
      </c>
      <c r="G81" s="80">
        <f>IFERROR(VLOOKUP($B70&amp;$C81&amp;$D$15,Data!$A$4:$AM$1118,MATCH(G$17,Data!$A$1:$AM$1,0),0),0)</f>
        <v>591148</v>
      </c>
      <c r="H81" s="97">
        <f>IFERROR(VLOOKUP($B70&amp;$C81&amp;$D$15,Data!$A$4:$AM$1118,MATCH(H$17,Data!$A$1:$AM$1,0),0),0)</f>
        <v>228485</v>
      </c>
      <c r="I81" s="60">
        <f t="shared" si="10"/>
        <v>0.38651065384641409</v>
      </c>
    </row>
    <row r="82" spans="2:9" x14ac:dyDescent="0.2">
      <c r="B82" s="44"/>
      <c r="C82" s="45" t="str">
        <f>'Category A Calls'!C82</f>
        <v>2015-16 Total</v>
      </c>
      <c r="D82" s="95">
        <f>IFERROR(SUM(D70:D81), "-")</f>
        <v>6629894</v>
      </c>
      <c r="E82" s="84">
        <f>IFERROR(SUM(E70:E81), "-")</f>
        <v>676777</v>
      </c>
      <c r="F82" s="29">
        <f t="shared" si="8"/>
        <v>0.1020796109259062</v>
      </c>
      <c r="G82" s="83">
        <f>IFERROR(SUM(G70:G81), "-")</f>
        <v>6597549</v>
      </c>
      <c r="H82" s="98">
        <f>IFERROR(SUM(H70:H81), "-")</f>
        <v>2501804</v>
      </c>
      <c r="I82" s="61">
        <f t="shared" si="10"/>
        <v>0.37920203396746277</v>
      </c>
    </row>
    <row r="83" spans="2:9" x14ac:dyDescent="0.2">
      <c r="D83" s="58" t="s">
        <v>226</v>
      </c>
      <c r="G83" s="58" t="s">
        <v>206</v>
      </c>
    </row>
    <row r="84" spans="2:9" x14ac:dyDescent="0.2">
      <c r="G84" s="272" t="s">
        <v>969</v>
      </c>
    </row>
  </sheetData>
  <phoneticPr fontId="0" type="noConversion"/>
  <hyperlinks>
    <hyperlink ref="C4" location="'Selection Sheet'!A1" display="Contents page"/>
    <hyperlink ref="C7" r:id="rId1"/>
  </hyperlinks>
  <pageMargins left="0.7" right="0.7" top="0.75" bottom="0.75" header="0.3" footer="0.3"/>
  <pageSetup paperSize="9" orientation="portrait" r:id="rId2"/>
  <headerFooter alignWithMargins="0">
    <oddFooter>Page &amp;P of &amp;N</oddFooter>
  </headerFooter>
  <ignoredErrors>
    <ignoredError sqref="F18:F82"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87"/>
  <sheetViews>
    <sheetView zoomScale="85" zoomScaleNormal="85" workbookViewId="0">
      <pane ySplit="17" topLeftCell="A60" activePane="bottomLeft" state="frozen"/>
      <selection activeCell="E64" sqref="E64"/>
      <selection pane="bottomLeft" activeCell="B17" sqref="B17"/>
    </sheetView>
  </sheetViews>
  <sheetFormatPr defaultRowHeight="12.75" x14ac:dyDescent="0.2"/>
  <cols>
    <col min="1" max="1" width="1.7109375" style="14" customWidth="1"/>
    <col min="2" max="2" width="9.140625" style="14" customWidth="1"/>
    <col min="3" max="3" width="15.7109375" style="14" customWidth="1"/>
    <col min="4" max="4" width="22.7109375" style="24" customWidth="1"/>
    <col min="5" max="5" width="9.140625" style="224"/>
    <col min="6" max="16384" width="9.140625" style="24"/>
  </cols>
  <sheetData>
    <row r="1" spans="2:5" s="14" customFormat="1" x14ac:dyDescent="0.2">
      <c r="E1" s="221"/>
    </row>
    <row r="2" spans="2:5" s="14" customFormat="1" ht="15.75" x14ac:dyDescent="0.25">
      <c r="B2" s="19" t="s">
        <v>0</v>
      </c>
      <c r="C2" s="20" t="s">
        <v>156</v>
      </c>
      <c r="E2" s="221"/>
    </row>
    <row r="3" spans="2:5" s="14" customFormat="1" ht="12.75" customHeight="1" x14ac:dyDescent="0.2">
      <c r="B3" s="19" t="s">
        <v>4</v>
      </c>
      <c r="C3" s="15" t="s">
        <v>259</v>
      </c>
      <c r="E3" s="221"/>
    </row>
    <row r="4" spans="2:5" s="14" customFormat="1" x14ac:dyDescent="0.2">
      <c r="B4" s="19"/>
      <c r="C4" s="163" t="s">
        <v>232</v>
      </c>
      <c r="E4" s="221"/>
    </row>
    <row r="5" spans="2:5" s="14" customFormat="1" ht="12.75" customHeight="1" x14ac:dyDescent="0.2">
      <c r="B5" s="19" t="s">
        <v>1</v>
      </c>
      <c r="C5" s="77" t="str">
        <f>'Category A Calls'!C5</f>
        <v>April 2011 to March 2016 inclusive</v>
      </c>
      <c r="E5" s="221"/>
    </row>
    <row r="6" spans="2:5" s="14" customFormat="1" x14ac:dyDescent="0.2">
      <c r="B6" s="19" t="s">
        <v>2</v>
      </c>
      <c r="C6" s="21" t="str">
        <f>'Category A Calls'!C6</f>
        <v>Unify2 data collection - AmbSYS, NHS England</v>
      </c>
      <c r="E6" s="221"/>
    </row>
    <row r="7" spans="2:5" s="14" customFormat="1" x14ac:dyDescent="0.2">
      <c r="C7" s="158" t="s">
        <v>229</v>
      </c>
      <c r="E7" s="221"/>
    </row>
    <row r="8" spans="2:5" s="14" customFormat="1" x14ac:dyDescent="0.2">
      <c r="B8" s="19" t="s">
        <v>6</v>
      </c>
      <c r="C8" s="21" t="str">
        <f>'Category A Calls'!C8</f>
        <v>Provider</v>
      </c>
      <c r="E8" s="221"/>
    </row>
    <row r="9" spans="2:5" s="14" customFormat="1" x14ac:dyDescent="0.2">
      <c r="B9" s="19" t="s">
        <v>3</v>
      </c>
      <c r="C9" s="75">
        <f>'Category A Calls'!C9</f>
        <v>42502</v>
      </c>
      <c r="E9" s="221"/>
    </row>
    <row r="10" spans="2:5" s="14" customFormat="1" ht="12.75" customHeight="1" x14ac:dyDescent="0.2">
      <c r="B10" s="19" t="s">
        <v>5</v>
      </c>
      <c r="C10" s="21" t="str">
        <f>'Category A Calls'!C10</f>
        <v>n/a</v>
      </c>
      <c r="E10" s="221"/>
    </row>
    <row r="11" spans="2:5" s="14" customFormat="1" ht="12.75" customHeight="1" x14ac:dyDescent="0.2">
      <c r="B11" s="19" t="s">
        <v>7</v>
      </c>
      <c r="C11" s="21" t="str">
        <f>'Category A Calls'!C11</f>
        <v>Published</v>
      </c>
      <c r="E11" s="221"/>
    </row>
    <row r="12" spans="2:5" s="14" customFormat="1" x14ac:dyDescent="0.2">
      <c r="B12" s="19" t="s">
        <v>8</v>
      </c>
      <c r="C12" s="21" t="str">
        <f>'Category A Calls'!C12</f>
        <v>James Thomas, james.thomas5@nhs.net</v>
      </c>
      <c r="E12" s="221"/>
    </row>
    <row r="13" spans="2:5" s="14" customFormat="1" ht="9" customHeight="1" x14ac:dyDescent="0.2">
      <c r="B13" s="15"/>
      <c r="E13" s="221"/>
    </row>
    <row r="14" spans="2:5" s="14" customFormat="1" ht="15.75" customHeight="1" x14ac:dyDescent="0.25">
      <c r="C14" s="23" t="s">
        <v>255</v>
      </c>
      <c r="D14" s="196" t="str">
        <f>'Selection Sheet'!B8</f>
        <v>England</v>
      </c>
      <c r="E14" s="221"/>
    </row>
    <row r="15" spans="2:5" s="156" customFormat="1" x14ac:dyDescent="0.2">
      <c r="B15" s="17"/>
      <c r="C15" s="203" t="s">
        <v>256</v>
      </c>
      <c r="D15" s="204" t="str">
        <f>'Selection Sheet'!B11</f>
        <v>ENG</v>
      </c>
      <c r="E15" s="221"/>
    </row>
    <row r="16" spans="2:5" s="14" customFormat="1" ht="12.75" customHeight="1" x14ac:dyDescent="0.2">
      <c r="B16" s="17"/>
      <c r="C16" s="17"/>
      <c r="D16" s="17"/>
      <c r="E16" s="221"/>
    </row>
    <row r="17" spans="1:5" s="36" customFormat="1" ht="52.5" customHeight="1" x14ac:dyDescent="0.2">
      <c r="A17" s="35"/>
      <c r="B17" s="31" t="s">
        <v>172</v>
      </c>
      <c r="C17" s="33"/>
      <c r="D17" s="67" t="s">
        <v>321</v>
      </c>
      <c r="E17" s="223"/>
    </row>
    <row r="18" spans="1:5" x14ac:dyDescent="0.2">
      <c r="B18" s="37" t="s">
        <v>55</v>
      </c>
      <c r="C18" s="38" t="s">
        <v>56</v>
      </c>
      <c r="D18" s="78">
        <f>IFERROR(VLOOKUP($B$18&amp;$E18&amp;$D$15,Data!$A$4:$AM$1118,MATCH(D$17,Data!$A$1:$AM$1,0),0),0)</f>
        <v>0</v>
      </c>
      <c r="E18" s="224" t="s">
        <v>56</v>
      </c>
    </row>
    <row r="19" spans="1:5" x14ac:dyDescent="0.2">
      <c r="B19" s="39"/>
      <c r="C19" s="38" t="s">
        <v>57</v>
      </c>
      <c r="D19" s="78">
        <f>IFERROR(VLOOKUP($B$18&amp;$E19&amp;$D$15,Data!$A$4:$AM$1118,MATCH(D$17,Data!$A$1:$AM$1,0),0),0)</f>
        <v>0</v>
      </c>
      <c r="E19" s="224" t="s">
        <v>57</v>
      </c>
    </row>
    <row r="20" spans="1:5" x14ac:dyDescent="0.2">
      <c r="B20" s="39"/>
      <c r="C20" s="38" t="s">
        <v>58</v>
      </c>
      <c r="D20" s="78">
        <f>IFERROR(VLOOKUP($B$18&amp;$E20&amp;$D$15,Data!$A$4:$AM$1118,MATCH(D$17,Data!$A$1:$AM$1,0),0),0)</f>
        <v>385628</v>
      </c>
      <c r="E20" s="224" t="s">
        <v>58</v>
      </c>
    </row>
    <row r="21" spans="1:5" x14ac:dyDescent="0.2">
      <c r="B21" s="39"/>
      <c r="C21" s="38" t="s">
        <v>59</v>
      </c>
      <c r="D21" s="78">
        <f>IFERROR(VLOOKUP($B$18&amp;$E21&amp;$D$15,Data!$A$4:$AM$1118,MATCH(D$17,Data!$A$1:$AM$1,0),0),0)</f>
        <v>401819</v>
      </c>
      <c r="E21" s="224" t="s">
        <v>59</v>
      </c>
    </row>
    <row r="22" spans="1:5" x14ac:dyDescent="0.2">
      <c r="B22" s="39"/>
      <c r="C22" s="38" t="s">
        <v>60</v>
      </c>
      <c r="D22" s="78">
        <f>IFERROR(VLOOKUP($B$18&amp;$E22&amp;$D$15,Data!$A$4:$AM$1118,MATCH(D$17,Data!$A$1:$AM$1,0),0),0)</f>
        <v>387324</v>
      </c>
      <c r="E22" s="224" t="s">
        <v>60</v>
      </c>
    </row>
    <row r="23" spans="1:5" x14ac:dyDescent="0.2">
      <c r="B23" s="39"/>
      <c r="C23" s="38" t="s">
        <v>61</v>
      </c>
      <c r="D23" s="78">
        <f>IFERROR(VLOOKUP($B$18&amp;$E23&amp;$D$15,Data!$A$4:$AM$1118,MATCH(D$17,Data!$A$1:$AM$1,0),0),0)</f>
        <v>389847</v>
      </c>
      <c r="E23" s="224" t="s">
        <v>61</v>
      </c>
    </row>
    <row r="24" spans="1:5" x14ac:dyDescent="0.2">
      <c r="B24" s="39"/>
      <c r="C24" s="38" t="s">
        <v>62</v>
      </c>
      <c r="D24" s="78">
        <f>IFERROR(VLOOKUP($B$18&amp;$E24&amp;$D$15,Data!$A$4:$AM$1118,MATCH(D$17,Data!$A$1:$AM$1,0),0),0)</f>
        <v>409433</v>
      </c>
      <c r="E24" s="224" t="s">
        <v>62</v>
      </c>
    </row>
    <row r="25" spans="1:5" x14ac:dyDescent="0.2">
      <c r="B25" s="39"/>
      <c r="C25" s="38" t="s">
        <v>63</v>
      </c>
      <c r="D25" s="78">
        <f>IFERROR(VLOOKUP($B$18&amp;$E25&amp;$D$15,Data!$A$4:$AM$1118,MATCH(D$17,Data!$A$1:$AM$1,0),0),0)</f>
        <v>390921</v>
      </c>
      <c r="E25" s="224" t="s">
        <v>63</v>
      </c>
    </row>
    <row r="26" spans="1:5" x14ac:dyDescent="0.2">
      <c r="B26" s="39"/>
      <c r="C26" s="38" t="s">
        <v>64</v>
      </c>
      <c r="D26" s="78">
        <f>IFERROR(VLOOKUP($B$18&amp;$E26&amp;$D$15,Data!$A$4:$AM$1118,MATCH(D$17,Data!$A$1:$AM$1,0),0),0)</f>
        <v>423664</v>
      </c>
      <c r="E26" s="224" t="s">
        <v>64</v>
      </c>
    </row>
    <row r="27" spans="1:5" x14ac:dyDescent="0.2">
      <c r="B27" s="39"/>
      <c r="C27" s="38" t="s">
        <v>65</v>
      </c>
      <c r="D27" s="78">
        <f>IFERROR(VLOOKUP($B$18&amp;$E27&amp;$D$15,Data!$A$4:$AM$1118,MATCH(D$17,Data!$A$1:$AM$1,0),0),0)</f>
        <v>407412</v>
      </c>
      <c r="E27" s="224" t="s">
        <v>65</v>
      </c>
    </row>
    <row r="28" spans="1:5" x14ac:dyDescent="0.2">
      <c r="B28" s="39"/>
      <c r="C28" s="38" t="s">
        <v>66</v>
      </c>
      <c r="D28" s="78">
        <f>IFERROR(VLOOKUP($B$18&amp;$E28&amp;$D$15,Data!$A$4:$AM$1118,MATCH(D$17,Data!$A$1:$AM$1,0),0),0)</f>
        <v>394610</v>
      </c>
      <c r="E28" s="224" t="s">
        <v>66</v>
      </c>
    </row>
    <row r="29" spans="1:5" x14ac:dyDescent="0.2">
      <c r="B29" s="39"/>
      <c r="C29" s="38" t="s">
        <v>67</v>
      </c>
      <c r="D29" s="78">
        <f>IFERROR(VLOOKUP($B$18&amp;$E29&amp;$D$15,Data!$A$4:$AM$1118,MATCH(D$17,Data!$A$1:$AM$1,0),0),0)</f>
        <v>417892</v>
      </c>
      <c r="E29" s="224" t="s">
        <v>67</v>
      </c>
    </row>
    <row r="30" spans="1:5" s="49" customFormat="1" x14ac:dyDescent="0.2">
      <c r="A30" s="15"/>
      <c r="B30" s="40"/>
      <c r="C30" s="41" t="s">
        <v>17</v>
      </c>
      <c r="D30" s="79">
        <f>IFERROR(SUM(D18:D29), "-")</f>
        <v>4008550</v>
      </c>
      <c r="E30" s="225" t="s">
        <v>17</v>
      </c>
    </row>
    <row r="31" spans="1:5" x14ac:dyDescent="0.2">
      <c r="B31" s="37" t="s">
        <v>68</v>
      </c>
      <c r="C31" s="159" t="s">
        <v>322</v>
      </c>
      <c r="D31" s="78">
        <f>IFERROR(VLOOKUP($B$31&amp;$E31&amp;$D$15,Data!$A$4:$AM$1118,MATCH(D$17,Data!$A$1:$AM$1,0),0),0)</f>
        <v>391070</v>
      </c>
      <c r="E31" s="224" t="s">
        <v>56</v>
      </c>
    </row>
    <row r="32" spans="1:5" x14ac:dyDescent="0.2">
      <c r="B32" s="42"/>
      <c r="C32" s="38" t="s">
        <v>57</v>
      </c>
      <c r="D32" s="78">
        <f>IFERROR(VLOOKUP($B$31&amp;$E32&amp;$D$15,Data!$A$4:$AM$1118,MATCH(D$17,Data!$A$1:$AM$1,0),0),0)</f>
        <v>409945</v>
      </c>
      <c r="E32" s="224" t="s">
        <v>57</v>
      </c>
    </row>
    <row r="33" spans="1:5" x14ac:dyDescent="0.2">
      <c r="B33" s="42"/>
      <c r="C33" s="38" t="s">
        <v>58</v>
      </c>
      <c r="D33" s="78">
        <f>IFERROR(VLOOKUP($B$31&amp;$E33&amp;$D$15,Data!$A$4:$AM$1118,MATCH(D$17,Data!$A$1:$AM$1,0),0),0)</f>
        <v>397204</v>
      </c>
      <c r="E33" s="224" t="s">
        <v>58</v>
      </c>
    </row>
    <row r="34" spans="1:5" x14ac:dyDescent="0.2">
      <c r="B34" s="42"/>
      <c r="C34" s="38" t="s">
        <v>59</v>
      </c>
      <c r="D34" s="78">
        <f>IFERROR(VLOOKUP($B$31&amp;$E34&amp;$D$15,Data!$A$4:$AM$1118,MATCH(D$17,Data!$A$1:$AM$1,0),0),0)</f>
        <v>413672</v>
      </c>
      <c r="E34" s="224" t="s">
        <v>59</v>
      </c>
    </row>
    <row r="35" spans="1:5" x14ac:dyDescent="0.2">
      <c r="B35" s="42"/>
      <c r="C35" s="38" t="s">
        <v>60</v>
      </c>
      <c r="D35" s="78">
        <f>IFERROR(VLOOKUP($B$31&amp;$E35&amp;$D$15,Data!$A$4:$AM$1118,MATCH(D$17,Data!$A$1:$AM$1,0),0),0)</f>
        <v>399720</v>
      </c>
      <c r="E35" s="224" t="s">
        <v>60</v>
      </c>
    </row>
    <row r="36" spans="1:5" x14ac:dyDescent="0.2">
      <c r="B36" s="42"/>
      <c r="C36" s="38" t="s">
        <v>61</v>
      </c>
      <c r="D36" s="78">
        <f>IFERROR(VLOOKUP($B$31&amp;$E36&amp;$D$15,Data!$A$4:$AM$1118,MATCH(D$17,Data!$A$1:$AM$1,0),0),0)</f>
        <v>391934</v>
      </c>
      <c r="E36" s="224" t="s">
        <v>61</v>
      </c>
    </row>
    <row r="37" spans="1:5" x14ac:dyDescent="0.2">
      <c r="B37" s="42"/>
      <c r="C37" s="38" t="s">
        <v>62</v>
      </c>
      <c r="D37" s="78">
        <f>IFERROR(VLOOKUP($B$31&amp;$E37&amp;$D$15,Data!$A$4:$AM$1118,MATCH(D$17,Data!$A$1:$AM$1,0),0),0)</f>
        <v>416139</v>
      </c>
      <c r="E37" s="224" t="s">
        <v>62</v>
      </c>
    </row>
    <row r="38" spans="1:5" x14ac:dyDescent="0.2">
      <c r="B38" s="42"/>
      <c r="C38" s="38" t="s">
        <v>63</v>
      </c>
      <c r="D38" s="78">
        <f>IFERROR(VLOOKUP($B$31&amp;$E38&amp;$D$15,Data!$A$4:$AM$1118,MATCH(D$17,Data!$A$1:$AM$1,0),0),0)</f>
        <v>408259</v>
      </c>
      <c r="E38" s="224" t="s">
        <v>63</v>
      </c>
    </row>
    <row r="39" spans="1:5" x14ac:dyDescent="0.2">
      <c r="B39" s="42"/>
      <c r="C39" s="38" t="s">
        <v>64</v>
      </c>
      <c r="D39" s="78">
        <f>IFERROR(VLOOKUP($B$31&amp;$E39&amp;$D$15,Data!$A$4:$AM$1118,MATCH(D$17,Data!$A$1:$AM$1,0),0),0)</f>
        <v>437726</v>
      </c>
      <c r="E39" s="224" t="s">
        <v>64</v>
      </c>
    </row>
    <row r="40" spans="1:5" x14ac:dyDescent="0.2">
      <c r="B40" s="42"/>
      <c r="C40" s="38" t="s">
        <v>65</v>
      </c>
      <c r="D40" s="78">
        <f>IFERROR(VLOOKUP($B$31&amp;$E40&amp;$D$15,Data!$A$4:$AM$1118,MATCH(D$17,Data!$A$1:$AM$1,0),0),0)</f>
        <v>422117</v>
      </c>
      <c r="E40" s="224" t="s">
        <v>65</v>
      </c>
    </row>
    <row r="41" spans="1:5" x14ac:dyDescent="0.2">
      <c r="B41" s="42"/>
      <c r="C41" s="38" t="s">
        <v>66</v>
      </c>
      <c r="D41" s="78">
        <f>IFERROR(VLOOKUP($B$31&amp;$E41&amp;$D$15,Data!$A$4:$AM$1118,MATCH(D$17,Data!$A$1:$AM$1,0),0),0)</f>
        <v>380381</v>
      </c>
      <c r="E41" s="224" t="s">
        <v>66</v>
      </c>
    </row>
    <row r="42" spans="1:5" x14ac:dyDescent="0.2">
      <c r="B42" s="42"/>
      <c r="C42" s="38" t="s">
        <v>67</v>
      </c>
      <c r="D42" s="78">
        <f>IFERROR(VLOOKUP($B$31&amp;$E42&amp;$D$15,Data!$A$4:$AM$1118,MATCH(D$17,Data!$A$1:$AM$1,0),0),0)</f>
        <v>430182</v>
      </c>
      <c r="E42" s="224" t="s">
        <v>67</v>
      </c>
    </row>
    <row r="43" spans="1:5" s="49" customFormat="1" x14ac:dyDescent="0.2">
      <c r="A43" s="15"/>
      <c r="B43" s="40"/>
      <c r="C43" s="41" t="s">
        <v>157</v>
      </c>
      <c r="D43" s="79">
        <f>IFERROR(SUM(D31:D42), "-")</f>
        <v>4898349</v>
      </c>
      <c r="E43" s="225" t="s">
        <v>157</v>
      </c>
    </row>
    <row r="44" spans="1:5" x14ac:dyDescent="0.2">
      <c r="B44" s="37" t="s">
        <v>69</v>
      </c>
      <c r="C44" s="38" t="s">
        <v>56</v>
      </c>
      <c r="D44" s="78">
        <f>IFERROR(VLOOKUP($B$44&amp;$E44&amp;$D$15,Data!$A$4:$AM$1118,MATCH(D$17,Data!$A$1:$AM$1,0),0),0)</f>
        <v>389658</v>
      </c>
      <c r="E44" s="224" t="s">
        <v>56</v>
      </c>
    </row>
    <row r="45" spans="1:5" x14ac:dyDescent="0.2">
      <c r="B45" s="42"/>
      <c r="C45" s="38" t="s">
        <v>57</v>
      </c>
      <c r="D45" s="78">
        <f>IFERROR(VLOOKUP($B$44&amp;$E45&amp;$D$15,Data!$A$4:$AM$1118,MATCH(D$17,Data!$A$1:$AM$1,0),0),0)</f>
        <v>395297</v>
      </c>
      <c r="E45" s="224" t="s">
        <v>57</v>
      </c>
    </row>
    <row r="46" spans="1:5" x14ac:dyDescent="0.2">
      <c r="B46" s="42"/>
      <c r="C46" s="38" t="s">
        <v>58</v>
      </c>
      <c r="D46" s="78">
        <f>IFERROR(VLOOKUP($B$44&amp;$E46&amp;$D$15,Data!$A$4:$AM$1118,MATCH(D$17,Data!$A$1:$AM$1,0),0),0)</f>
        <v>381231</v>
      </c>
      <c r="E46" s="224" t="s">
        <v>58</v>
      </c>
    </row>
    <row r="47" spans="1:5" x14ac:dyDescent="0.2">
      <c r="B47" s="42"/>
      <c r="C47" s="38" t="s">
        <v>59</v>
      </c>
      <c r="D47" s="78">
        <f>IFERROR(VLOOKUP($B$44&amp;$E47&amp;$D$15,Data!$A$4:$AM$1118,MATCH(D$17,Data!$A$1:$AM$1,0),0),0)</f>
        <v>404873</v>
      </c>
      <c r="E47" s="224" t="s">
        <v>59</v>
      </c>
    </row>
    <row r="48" spans="1:5" x14ac:dyDescent="0.2">
      <c r="B48" s="42"/>
      <c r="C48" s="38" t="s">
        <v>60</v>
      </c>
      <c r="D48" s="78">
        <f>IFERROR(VLOOKUP($B$44&amp;$E48&amp;$D$15,Data!$A$4:$AM$1118,MATCH(D$17,Data!$A$1:$AM$1,0),0),0)</f>
        <v>388786</v>
      </c>
      <c r="E48" s="224" t="s">
        <v>60</v>
      </c>
    </row>
    <row r="49" spans="1:5" x14ac:dyDescent="0.2">
      <c r="B49" s="42"/>
      <c r="C49" s="38" t="s">
        <v>61</v>
      </c>
      <c r="D49" s="78">
        <f>IFERROR(VLOOKUP($B$44&amp;$E49&amp;$D$15,Data!$A$4:$AM$1118,MATCH(D$17,Data!$A$1:$AM$1,0),0),0)</f>
        <v>378762</v>
      </c>
      <c r="E49" s="224" t="s">
        <v>61</v>
      </c>
    </row>
    <row r="50" spans="1:5" x14ac:dyDescent="0.2">
      <c r="B50" s="42"/>
      <c r="C50" s="38" t="s">
        <v>62</v>
      </c>
      <c r="D50" s="78">
        <f>IFERROR(VLOOKUP($B$44&amp;$E50&amp;$D$15,Data!$A$4:$AM$1118,MATCH(D$17,Data!$A$1:$AM$1,0),0),0)</f>
        <v>402115</v>
      </c>
      <c r="E50" s="224" t="s">
        <v>62</v>
      </c>
    </row>
    <row r="51" spans="1:5" x14ac:dyDescent="0.2">
      <c r="B51" s="42"/>
      <c r="C51" s="38" t="s">
        <v>63</v>
      </c>
      <c r="D51" s="78">
        <f>IFERROR(VLOOKUP($B$44&amp;$E51&amp;$D$15,Data!$A$4:$AM$1118,MATCH(D$17,Data!$A$1:$AM$1,0),0),0)</f>
        <v>394363</v>
      </c>
      <c r="E51" s="224" t="s">
        <v>63</v>
      </c>
    </row>
    <row r="52" spans="1:5" x14ac:dyDescent="0.2">
      <c r="B52" s="42"/>
      <c r="C52" s="38" t="s">
        <v>64</v>
      </c>
      <c r="D52" s="78">
        <f>IFERROR(VLOOKUP($B$44&amp;$E52&amp;$D$15,Data!$A$4:$AM$1118,MATCH(D$17,Data!$A$1:$AM$1,0),0),0)</f>
        <v>416184</v>
      </c>
      <c r="E52" s="224" t="s">
        <v>64</v>
      </c>
    </row>
    <row r="53" spans="1:5" x14ac:dyDescent="0.2">
      <c r="B53" s="42"/>
      <c r="C53" s="38" t="s">
        <v>65</v>
      </c>
      <c r="D53" s="78">
        <f>IFERROR(VLOOKUP($B$44&amp;$E53&amp;$D$15,Data!$A$4:$AM$1118,MATCH(D$17,Data!$A$1:$AM$1,0),0),0)</f>
        <v>406657</v>
      </c>
      <c r="E53" s="224" t="s">
        <v>65</v>
      </c>
    </row>
    <row r="54" spans="1:5" x14ac:dyDescent="0.2">
      <c r="B54" s="42"/>
      <c r="C54" s="38" t="s">
        <v>66</v>
      </c>
      <c r="D54" s="78">
        <f>IFERROR(VLOOKUP($B$44&amp;$E54&amp;$D$15,Data!$A$4:$AM$1118,MATCH(D$17,Data!$A$1:$AM$1,0),0),0)</f>
        <v>373481</v>
      </c>
      <c r="E54" s="224" t="s">
        <v>66</v>
      </c>
    </row>
    <row r="55" spans="1:5" x14ac:dyDescent="0.2">
      <c r="B55" s="42"/>
      <c r="C55" s="43" t="s">
        <v>67</v>
      </c>
      <c r="D55" s="78">
        <f>IFERROR(VLOOKUP($B$44&amp;$E55&amp;$D$15,Data!$A$4:$AM$1118,MATCH(D$17,Data!$A$1:$AM$1,0),0),0)</f>
        <v>413670</v>
      </c>
      <c r="E55" s="224" t="s">
        <v>67</v>
      </c>
    </row>
    <row r="56" spans="1:5" s="49" customFormat="1" x14ac:dyDescent="0.2">
      <c r="A56" s="15"/>
      <c r="B56" s="44"/>
      <c r="C56" s="45" t="s">
        <v>158</v>
      </c>
      <c r="D56" s="79">
        <f>IFERROR(SUM(D44:D55), "-")</f>
        <v>4745077</v>
      </c>
      <c r="E56" s="225" t="s">
        <v>158</v>
      </c>
    </row>
    <row r="57" spans="1:5" x14ac:dyDescent="0.2">
      <c r="B57" s="59" t="s">
        <v>196</v>
      </c>
      <c r="C57" s="48" t="s">
        <v>56</v>
      </c>
      <c r="D57" s="100">
        <f>IFERROR(VLOOKUP($B$57&amp;$E57&amp;$D$15,Data!$A$4:$AM$1118,MATCH(D$17,Data!$A$1:$AM$1,0),0),0)</f>
        <v>386987</v>
      </c>
      <c r="E57" s="224" t="s">
        <v>56</v>
      </c>
    </row>
    <row r="58" spans="1:5" x14ac:dyDescent="0.2">
      <c r="B58" s="42"/>
      <c r="C58" s="38" t="s">
        <v>57</v>
      </c>
      <c r="D58" s="78">
        <f>IFERROR(VLOOKUP($B$57&amp;$E58&amp;$D$15,Data!$A$4:$AM$1118,MATCH(D$17,Data!$A$1:$AM$1,0),0),0)</f>
        <v>405028</v>
      </c>
      <c r="E58" s="224" t="s">
        <v>57</v>
      </c>
    </row>
    <row r="59" spans="1:5" x14ac:dyDescent="0.2">
      <c r="B59" s="42"/>
      <c r="C59" s="38" t="s">
        <v>58</v>
      </c>
      <c r="D59" s="78">
        <f>IFERROR(VLOOKUP($B$57&amp;$E59&amp;$D$15,Data!$A$4:$AM$1118,MATCH(D$17,Data!$A$1:$AM$1,0),0),0)</f>
        <v>390484</v>
      </c>
      <c r="E59" s="224" t="s">
        <v>58</v>
      </c>
    </row>
    <row r="60" spans="1:5" x14ac:dyDescent="0.2">
      <c r="B60" s="42"/>
      <c r="C60" s="38" t="s">
        <v>59</v>
      </c>
      <c r="D60" s="78">
        <f>IFERROR(VLOOKUP($B$57&amp;$E60&amp;$D$15,Data!$A$4:$AM$1118,MATCH(D$17,Data!$A$1:$AM$1,0),0),0)</f>
        <v>400315</v>
      </c>
      <c r="E60" s="224" t="s">
        <v>59</v>
      </c>
    </row>
    <row r="61" spans="1:5" x14ac:dyDescent="0.2">
      <c r="B61" s="42"/>
      <c r="C61" s="38" t="s">
        <v>60</v>
      </c>
      <c r="D61" s="78">
        <f>IFERROR(VLOOKUP($B$57&amp;$E61&amp;$D$15,Data!$A$4:$AM$1118,MATCH(D$17,Data!$A$1:$AM$1,0),0),0)</f>
        <v>383884</v>
      </c>
      <c r="E61" s="224" t="s">
        <v>60</v>
      </c>
    </row>
    <row r="62" spans="1:5" x14ac:dyDescent="0.2">
      <c r="B62" s="42"/>
      <c r="C62" s="38" t="s">
        <v>61</v>
      </c>
      <c r="D62" s="78">
        <f>IFERROR(VLOOKUP($B$57&amp;$E62&amp;$D$15,Data!$A$4:$AM$1118,MATCH(D$17,Data!$A$1:$AM$1,0),0),0)</f>
        <v>378957</v>
      </c>
      <c r="E62" s="224" t="s">
        <v>61</v>
      </c>
    </row>
    <row r="63" spans="1:5" x14ac:dyDescent="0.2">
      <c r="B63" s="42"/>
      <c r="C63" s="38" t="s">
        <v>62</v>
      </c>
      <c r="D63" s="78">
        <f>IFERROR(VLOOKUP($B$57&amp;$E63&amp;$D$15,Data!$A$4:$AM$1118,MATCH(D$17,Data!$A$1:$AM$1,0),0),0)</f>
        <v>398503</v>
      </c>
      <c r="E63" s="224" t="s">
        <v>62</v>
      </c>
    </row>
    <row r="64" spans="1:5" x14ac:dyDescent="0.2">
      <c r="B64" s="42"/>
      <c r="C64" s="38" t="s">
        <v>63</v>
      </c>
      <c r="D64" s="78">
        <f>IFERROR(VLOOKUP($B$57&amp;$E64&amp;$D$15,Data!$A$4:$AM$1118,MATCH(D$17,Data!$A$1:$AM$1,0),0),0)</f>
        <v>395272</v>
      </c>
      <c r="E64" s="224" t="s">
        <v>63</v>
      </c>
    </row>
    <row r="65" spans="2:5" x14ac:dyDescent="0.2">
      <c r="B65" s="42"/>
      <c r="C65" s="38" t="s">
        <v>64</v>
      </c>
      <c r="D65" s="78">
        <f>IFERROR(VLOOKUP($B$57&amp;$E65&amp;$D$15,Data!$A$4:$AM$1118,MATCH(D$17,Data!$A$1:$AM$1,0),0),0)</f>
        <v>423263</v>
      </c>
      <c r="E65" s="224" t="s">
        <v>64</v>
      </c>
    </row>
    <row r="66" spans="2:5" x14ac:dyDescent="0.2">
      <c r="B66" s="42"/>
      <c r="C66" s="38" t="s">
        <v>65</v>
      </c>
      <c r="D66" s="78">
        <f>IFERROR(VLOOKUP($B$57&amp;$E66&amp;$D$15,Data!$A$4:$AM$1118,MATCH(D$17,Data!$A$1:$AM$1,0),0),0)</f>
        <v>400322</v>
      </c>
      <c r="E66" s="224" t="s">
        <v>65</v>
      </c>
    </row>
    <row r="67" spans="2:5" x14ac:dyDescent="0.2">
      <c r="B67" s="42"/>
      <c r="C67" s="38" t="s">
        <v>66</v>
      </c>
      <c r="D67" s="78">
        <f>IFERROR(VLOOKUP($B$57&amp;$E67&amp;$D$15,Data!$A$4:$AM$1118,MATCH(D$17,Data!$A$1:$AM$1,0),0),0)</f>
        <v>359244</v>
      </c>
      <c r="E67" s="224" t="s">
        <v>66</v>
      </c>
    </row>
    <row r="68" spans="2:5" x14ac:dyDescent="0.2">
      <c r="B68" s="42"/>
      <c r="C68" s="43" t="s">
        <v>67</v>
      </c>
      <c r="D68" s="78">
        <f>IFERROR(VLOOKUP($B$57&amp;$E68&amp;$D$15,Data!$A$4:$AM$1118,MATCH(D$17,Data!$A$1:$AM$1,0),0),0)</f>
        <v>398438</v>
      </c>
      <c r="E68" s="224" t="s">
        <v>67</v>
      </c>
    </row>
    <row r="69" spans="2:5" x14ac:dyDescent="0.2">
      <c r="B69" s="44"/>
      <c r="C69" s="45" t="s">
        <v>239</v>
      </c>
      <c r="D69" s="79">
        <f>IFERROR(SUM(D57:D68), "-")</f>
        <v>4720697</v>
      </c>
      <c r="E69" s="224" t="s">
        <v>239</v>
      </c>
    </row>
    <row r="70" spans="2:5" x14ac:dyDescent="0.2">
      <c r="B70" s="59" t="s">
        <v>237</v>
      </c>
      <c r="C70" s="48" t="s">
        <v>56</v>
      </c>
      <c r="D70" s="100">
        <f>IFERROR(VLOOKUP($B$70&amp;$E70&amp;$D$15,Data!$A$4:$AM$1118,MATCH(D$17,Data!$A$1:$AM$1,0),0),0)</f>
        <v>375855</v>
      </c>
      <c r="E70" s="224" t="s">
        <v>56</v>
      </c>
    </row>
    <row r="71" spans="2:5" x14ac:dyDescent="0.2">
      <c r="B71" s="42"/>
      <c r="C71" s="38" t="s">
        <v>57</v>
      </c>
      <c r="D71" s="78">
        <f>IFERROR(VLOOKUP($B$70&amp;$E71&amp;$D$15,Data!$A$4:$AM$1118,MATCH(D$17,Data!$A$1:$AM$1,0),0),0)</f>
        <v>384560</v>
      </c>
      <c r="E71" s="224" t="s">
        <v>57</v>
      </c>
    </row>
    <row r="72" spans="2:5" x14ac:dyDescent="0.2">
      <c r="B72" s="42"/>
      <c r="C72" s="38" t="s">
        <v>58</v>
      </c>
      <c r="D72" s="78">
        <f>IFERROR(VLOOKUP($B$70&amp;$E72&amp;$D$15,Data!$A$4:$AM$1118,MATCH(D$17,Data!$A$1:$AM$1,0),0),0)</f>
        <v>375560</v>
      </c>
      <c r="E72" s="224" t="s">
        <v>58</v>
      </c>
    </row>
    <row r="73" spans="2:5" x14ac:dyDescent="0.2">
      <c r="B73" s="42"/>
      <c r="C73" s="38" t="s">
        <v>59</v>
      </c>
      <c r="D73" s="78">
        <f>IFERROR(VLOOKUP($B$70&amp;$E73&amp;$D$15,Data!$A$4:$AM$1118,MATCH(D$17,Data!$A$1:$AM$1,0),0),0)</f>
        <v>389465</v>
      </c>
      <c r="E73" s="224" t="s">
        <v>59</v>
      </c>
    </row>
    <row r="74" spans="2:5" x14ac:dyDescent="0.2">
      <c r="B74" s="42"/>
      <c r="C74" s="38" t="s">
        <v>60</v>
      </c>
      <c r="D74" s="78">
        <f>IFERROR(VLOOKUP($B$70&amp;$E74&amp;$D$15,Data!$A$4:$AM$1118,MATCH(D$17,Data!$A$1:$AM$1,0),0),0)</f>
        <v>384477</v>
      </c>
      <c r="E74" s="224" t="s">
        <v>60</v>
      </c>
    </row>
    <row r="75" spans="2:5" x14ac:dyDescent="0.2">
      <c r="B75" s="42"/>
      <c r="C75" s="38" t="s">
        <v>61</v>
      </c>
      <c r="D75" s="78">
        <f>IFERROR(VLOOKUP($B$70&amp;$E75&amp;$D$15,Data!$A$4:$AM$1118,MATCH(D$17,Data!$A$1:$AM$1,0),0),0)</f>
        <v>378511</v>
      </c>
      <c r="E75" s="224" t="s">
        <v>61</v>
      </c>
    </row>
    <row r="76" spans="2:5" x14ac:dyDescent="0.2">
      <c r="B76" s="42"/>
      <c r="C76" s="38" t="s">
        <v>62</v>
      </c>
      <c r="D76" s="78">
        <f>IFERROR(VLOOKUP($B$70&amp;$E76&amp;$D$15,Data!$A$4:$AM$1118,MATCH(D$17,Data!$A$1:$AM$1,0),0),0)</f>
        <v>400030</v>
      </c>
      <c r="E76" s="224" t="s">
        <v>62</v>
      </c>
    </row>
    <row r="77" spans="2:5" x14ac:dyDescent="0.2">
      <c r="B77" s="42"/>
      <c r="C77" s="38" t="s">
        <v>63</v>
      </c>
      <c r="D77" s="78">
        <f>IFERROR(VLOOKUP($B$70&amp;$E77&amp;$D$15,Data!$A$4:$AM$1118,MATCH(D$17,Data!$A$1:$AM$1,0),0),0)</f>
        <v>399707</v>
      </c>
      <c r="E77" s="224" t="s">
        <v>63</v>
      </c>
    </row>
    <row r="78" spans="2:5" x14ac:dyDescent="0.2">
      <c r="B78" s="42"/>
      <c r="C78" s="38" t="s">
        <v>64</v>
      </c>
      <c r="D78" s="78">
        <f>IFERROR(VLOOKUP($B$70&amp;$E78&amp;$D$15,Data!$A$4:$AM$1118,MATCH(D$17,Data!$A$1:$AM$1,0),0),0)</f>
        <v>417939</v>
      </c>
      <c r="E78" s="224" t="s">
        <v>64</v>
      </c>
    </row>
    <row r="79" spans="2:5" x14ac:dyDescent="0.2">
      <c r="B79" s="42"/>
      <c r="C79" s="38" t="s">
        <v>65</v>
      </c>
      <c r="D79" s="78">
        <f>IFERROR(VLOOKUP($B$70&amp;$E79&amp;$D$15,Data!$A$4:$AM$1118,MATCH(D$17,Data!$A$1:$AM$1,0),0),0)</f>
        <v>418410</v>
      </c>
      <c r="E79" s="224" t="s">
        <v>65</v>
      </c>
    </row>
    <row r="80" spans="2:5" x14ac:dyDescent="0.2">
      <c r="B80" s="42"/>
      <c r="C80" s="38" t="s">
        <v>66</v>
      </c>
      <c r="D80" s="78">
        <f>IFERROR(VLOOKUP($B$70&amp;$E80&amp;$D$15,Data!$A$4:$AM$1118,MATCH(D$17,Data!$A$1:$AM$1,0),0),0)</f>
        <v>388771</v>
      </c>
      <c r="E80" s="224" t="s">
        <v>66</v>
      </c>
    </row>
    <row r="81" spans="2:5" x14ac:dyDescent="0.2">
      <c r="B81" s="42"/>
      <c r="C81" s="43" t="s">
        <v>67</v>
      </c>
      <c r="D81" s="78">
        <f>IFERROR(VLOOKUP($B$70&amp;$E81&amp;$D$15,Data!$A$4:$AM$1118,MATCH(D$17,Data!$A$1:$AM$1,0),0),0)</f>
        <v>420343</v>
      </c>
      <c r="E81" s="224" t="s">
        <v>67</v>
      </c>
    </row>
    <row r="82" spans="2:5" x14ac:dyDescent="0.2">
      <c r="B82" s="44"/>
      <c r="C82" s="45" t="str">
        <f>'Category A Calls'!C82</f>
        <v>2015-16 Total</v>
      </c>
      <c r="D82" s="79">
        <f>IFERROR(SUM(D70:D81), "-")</f>
        <v>4733628</v>
      </c>
      <c r="E82" s="224" t="s">
        <v>238</v>
      </c>
    </row>
    <row r="83" spans="2:5" x14ac:dyDescent="0.2">
      <c r="B83" s="30" t="s">
        <v>202</v>
      </c>
    </row>
    <row r="84" spans="2:5" x14ac:dyDescent="0.2">
      <c r="B84" s="142" t="s">
        <v>206</v>
      </c>
    </row>
    <row r="85" spans="2:5" x14ac:dyDescent="0.2">
      <c r="B85" s="156" t="s">
        <v>308</v>
      </c>
    </row>
    <row r="86" spans="2:5" x14ac:dyDescent="0.2">
      <c r="B86" s="14" t="s">
        <v>257</v>
      </c>
    </row>
    <row r="87" spans="2:5" x14ac:dyDescent="0.2">
      <c r="B87" s="14" t="s">
        <v>258</v>
      </c>
    </row>
  </sheetData>
  <phoneticPr fontId="0" type="noConversion"/>
  <hyperlinks>
    <hyperlink ref="C4" location="'Selection Sheet'!A1" display="Contents page"/>
    <hyperlink ref="C7" r:id="rId1"/>
  </hyperlinks>
  <pageMargins left="0.7" right="0.7" top="0.75" bottom="0.75" header="0.3" footer="0.3"/>
  <pageSetup paperSize="9" orientation="portrait" r:id="rId2"/>
  <headerFooter alignWithMargins="0">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R85"/>
  <sheetViews>
    <sheetView zoomScale="85" zoomScaleNormal="85" workbookViewId="0">
      <pane xSplit="2" ySplit="17" topLeftCell="D57" activePane="bottomRight" state="frozen"/>
      <selection activeCell="E64" sqref="E64"/>
      <selection pane="topRight" activeCell="E64" sqref="E64"/>
      <selection pane="bottomLeft" activeCell="E64" sqref="E64"/>
      <selection pane="bottomRight" activeCell="B17" sqref="B17"/>
    </sheetView>
  </sheetViews>
  <sheetFormatPr defaultRowHeight="12.75" x14ac:dyDescent="0.2"/>
  <cols>
    <col min="1" max="1" width="1.7109375" style="131" customWidth="1"/>
    <col min="2" max="2" width="9.140625" style="226" customWidth="1"/>
    <col min="3" max="3" width="15.7109375" style="226" customWidth="1"/>
    <col min="4" max="4" width="10.7109375" style="131" customWidth="1"/>
    <col min="5" max="6" width="14" style="131" customWidth="1"/>
    <col min="7" max="8" width="10.7109375" style="131" customWidth="1"/>
    <col min="9" max="11" width="14" style="131" customWidth="1"/>
    <col min="12" max="13" width="10.7109375" style="131" customWidth="1"/>
    <col min="14" max="16" width="14" style="131" customWidth="1"/>
    <col min="17" max="18" width="10.7109375" style="131" customWidth="1"/>
    <col min="19" max="16384" width="9.140625" style="131"/>
  </cols>
  <sheetData>
    <row r="1" spans="2:18" x14ac:dyDescent="0.2">
      <c r="C1" s="163" t="s">
        <v>232</v>
      </c>
    </row>
    <row r="2" spans="2:18" ht="15.75" x14ac:dyDescent="0.25">
      <c r="B2" s="227" t="s">
        <v>0</v>
      </c>
      <c r="C2" s="228" t="s">
        <v>156</v>
      </c>
    </row>
    <row r="3" spans="2:18" x14ac:dyDescent="0.2">
      <c r="B3" s="227" t="s">
        <v>4</v>
      </c>
      <c r="C3" s="229" t="s">
        <v>285</v>
      </c>
    </row>
    <row r="4" spans="2:18" x14ac:dyDescent="0.2">
      <c r="B4" s="227"/>
      <c r="C4" s="229" t="s">
        <v>286</v>
      </c>
    </row>
    <row r="5" spans="2:18" x14ac:dyDescent="0.2">
      <c r="B5" s="227" t="s">
        <v>1</v>
      </c>
      <c r="C5" s="230" t="s">
        <v>296</v>
      </c>
    </row>
    <row r="6" spans="2:18" x14ac:dyDescent="0.2">
      <c r="B6" s="227" t="s">
        <v>2</v>
      </c>
      <c r="C6" s="231" t="str">
        <f>'Category A Calls'!C6</f>
        <v>Unify2 data collection - AmbSYS, NHS England</v>
      </c>
    </row>
    <row r="7" spans="2:18" x14ac:dyDescent="0.2">
      <c r="C7" s="158" t="s">
        <v>229</v>
      </c>
      <c r="D7" s="258"/>
      <c r="E7" s="259" t="s">
        <v>44</v>
      </c>
      <c r="F7" s="259"/>
      <c r="G7" s="258"/>
      <c r="H7" s="258"/>
      <c r="I7" s="258"/>
      <c r="J7" s="259" t="s">
        <v>44</v>
      </c>
      <c r="K7" s="259"/>
      <c r="L7" s="258"/>
      <c r="M7" s="258"/>
    </row>
    <row r="8" spans="2:18" x14ac:dyDescent="0.2">
      <c r="B8" s="227" t="s">
        <v>6</v>
      </c>
      <c r="C8" s="231" t="str">
        <f>'Category A Calls'!C8</f>
        <v>Provider</v>
      </c>
      <c r="D8" s="258"/>
      <c r="E8" s="259" t="s">
        <v>24</v>
      </c>
      <c r="F8" s="259" t="s">
        <v>41</v>
      </c>
      <c r="G8" s="258"/>
      <c r="H8" s="258"/>
      <c r="I8" s="258"/>
      <c r="J8" s="259" t="s">
        <v>24</v>
      </c>
      <c r="K8" s="259" t="s">
        <v>41</v>
      </c>
      <c r="L8" s="258"/>
      <c r="M8" s="258"/>
    </row>
    <row r="9" spans="2:18" x14ac:dyDescent="0.2">
      <c r="B9" s="227" t="s">
        <v>3</v>
      </c>
      <c r="C9" s="232">
        <f>'Category A Calls'!C9</f>
        <v>42502</v>
      </c>
      <c r="D9" s="258"/>
      <c r="E9" s="259" t="s">
        <v>27</v>
      </c>
      <c r="F9" s="259" t="s">
        <v>54</v>
      </c>
      <c r="G9" s="258"/>
      <c r="H9" s="258"/>
      <c r="I9" s="258"/>
      <c r="J9" s="259" t="s">
        <v>27</v>
      </c>
      <c r="K9" s="259" t="s">
        <v>54</v>
      </c>
      <c r="L9" s="258"/>
      <c r="M9" s="258"/>
    </row>
    <row r="10" spans="2:18" x14ac:dyDescent="0.2">
      <c r="B10" s="227" t="s">
        <v>5</v>
      </c>
      <c r="C10" s="231" t="str">
        <f>'Category A Calls'!C10</f>
        <v>n/a</v>
      </c>
      <c r="D10" s="258"/>
      <c r="E10" s="259" t="s">
        <v>48</v>
      </c>
      <c r="F10" s="259" t="s">
        <v>52</v>
      </c>
      <c r="G10" s="258"/>
      <c r="H10" s="259" t="s">
        <v>30</v>
      </c>
      <c r="I10" s="258"/>
      <c r="J10" s="259" t="s">
        <v>48</v>
      </c>
      <c r="K10" s="259" t="s">
        <v>52</v>
      </c>
      <c r="L10" s="258"/>
      <c r="M10" s="259" t="s">
        <v>30</v>
      </c>
    </row>
    <row r="11" spans="2:18" x14ac:dyDescent="0.2">
      <c r="B11" s="227" t="s">
        <v>7</v>
      </c>
      <c r="C11" s="231" t="str">
        <f>'Category A Calls'!C11</f>
        <v>Published</v>
      </c>
      <c r="D11" s="259" t="s">
        <v>290</v>
      </c>
      <c r="E11" s="259" t="s">
        <v>35</v>
      </c>
      <c r="F11" s="259" t="s">
        <v>46</v>
      </c>
      <c r="G11" s="259" t="s">
        <v>38</v>
      </c>
      <c r="H11" s="259" t="s">
        <v>50</v>
      </c>
      <c r="I11" s="259" t="s">
        <v>290</v>
      </c>
      <c r="J11" s="259" t="s">
        <v>35</v>
      </c>
      <c r="K11" s="259" t="s">
        <v>46</v>
      </c>
      <c r="L11" s="259" t="s">
        <v>38</v>
      </c>
      <c r="M11" s="259" t="s">
        <v>50</v>
      </c>
    </row>
    <row r="12" spans="2:18" ht="12.75" customHeight="1" x14ac:dyDescent="0.2">
      <c r="B12" s="227" t="s">
        <v>8</v>
      </c>
      <c r="C12" s="231" t="str">
        <f>'Category A Calls'!C12</f>
        <v>James Thomas, james.thomas5@nhs.net</v>
      </c>
    </row>
    <row r="13" spans="2:18" x14ac:dyDescent="0.2">
      <c r="B13" s="233"/>
      <c r="C13" s="231" t="s">
        <v>287</v>
      </c>
    </row>
    <row r="14" spans="2:18" x14ac:dyDescent="0.2">
      <c r="C14" s="231" t="s">
        <v>288</v>
      </c>
    </row>
    <row r="15" spans="2:18" x14ac:dyDescent="0.2">
      <c r="C15" s="231" t="s">
        <v>289</v>
      </c>
    </row>
    <row r="16" spans="2:18" s="234" customFormat="1" ht="27" customHeight="1" x14ac:dyDescent="0.2">
      <c r="C16" s="235"/>
      <c r="D16" s="256" t="s">
        <v>207</v>
      </c>
      <c r="E16" s="237"/>
      <c r="F16" s="237"/>
      <c r="G16" s="237"/>
      <c r="H16" s="238"/>
      <c r="I16" s="257" t="s">
        <v>170</v>
      </c>
      <c r="J16" s="237"/>
      <c r="K16" s="237"/>
      <c r="L16" s="237"/>
      <c r="M16" s="238"/>
      <c r="N16" s="262" t="s">
        <v>327</v>
      </c>
      <c r="O16" s="237"/>
      <c r="P16" s="237"/>
      <c r="Q16" s="237"/>
      <c r="R16" s="238"/>
    </row>
    <row r="17" spans="2:18" s="241" customFormat="1" ht="38.25" x14ac:dyDescent="0.2">
      <c r="B17" s="112" t="s">
        <v>172</v>
      </c>
      <c r="C17" s="113"/>
      <c r="D17" s="112" t="s">
        <v>173</v>
      </c>
      <c r="E17" s="240" t="s">
        <v>293</v>
      </c>
      <c r="F17" s="240" t="s">
        <v>294</v>
      </c>
      <c r="G17" s="240" t="s">
        <v>241</v>
      </c>
      <c r="H17" s="113" t="s">
        <v>298</v>
      </c>
      <c r="I17" s="112" t="s">
        <v>173</v>
      </c>
      <c r="J17" s="240" t="s">
        <v>293</v>
      </c>
      <c r="K17" s="240" t="s">
        <v>294</v>
      </c>
      <c r="L17" s="240" t="s">
        <v>241</v>
      </c>
      <c r="M17" s="113" t="s">
        <v>298</v>
      </c>
      <c r="N17" s="112" t="s">
        <v>173</v>
      </c>
      <c r="O17" s="240" t="s">
        <v>293</v>
      </c>
      <c r="P17" s="240" t="s">
        <v>294</v>
      </c>
      <c r="Q17" s="240" t="s">
        <v>241</v>
      </c>
      <c r="R17" s="113" t="s">
        <v>298</v>
      </c>
    </row>
    <row r="18" spans="2:18" x14ac:dyDescent="0.2">
      <c r="B18" s="118" t="s">
        <v>55</v>
      </c>
      <c r="C18" s="122" t="s">
        <v>56</v>
      </c>
      <c r="D18" s="242">
        <f>IFERROR(SUM(VLOOKUP($B$18&amp;$C18&amp;D$11,Data!$A$4:$AL$1118,MATCH(D$16,Data!$A$1:$AK$1,0),0)),"-")</f>
        <v>193201</v>
      </c>
      <c r="E18" s="243">
        <f>IFERROR(SUM(VLOOKUP($B$18&amp;$C18&amp;E$10,Data!$A$4:$AL$1118,MATCH(D$16,Data!$A$1:$AK$1,0),0))+SUM(VLOOKUP($B$18&amp;$C18&amp;E$9,Data!$A$4:$AL$1118,MATCH(D$16,Data!$A$1:$AK$1,0),0))+SUM(VLOOKUP($B$18&amp;$C18&amp;E$8,Data!$A$4:$AL$1118,MATCH(D$16,Data!$A$1:$AK$1,0),0))+SUM(VLOOKUP($B$18&amp;$C18&amp;E$11,Data!$A$4:$AL$1118,MATCH(D$16,Data!$A$1:$AK$1,0),0))+SUM(VLOOKUP($B$18&amp;$C18&amp;E$7,Data!$A$4:$AL$1118,MATCH(D$16,Data!$A$1:$AK$1,0),0)),"-")</f>
        <v>81005</v>
      </c>
      <c r="F18" s="243">
        <f>IFERROR(SUM(VLOOKUP($B$18&amp;$C18&amp;F$10,Data!$A$4:$AL$1118,MATCH(D$16,Data!$A$1:$AK$1,0),0))+SUM(VLOOKUP($B$18&amp;$C18&amp;F$9,Data!$A$4:$AL$1118,MATCH(D$16,Data!$A$1:$AK$1,0),0))+SUM(VLOOKUP($B$18&amp;$C18&amp;F$8,Data!$A$4:$AL$1118,MATCH(D$16,Data!$A$1:$AK$1,0),0))+SUM(VLOOKUP($B$18&amp;$C18&amp;F$11,Data!$A$4:$AL$1118,MATCH(D$16,Data!$A$1:$AK$1,0),0)),"-")</f>
        <v>61755</v>
      </c>
      <c r="G18" s="243">
        <f>IFERROR(SUM(VLOOKUP($B$18&amp;$C18&amp;G$11,Data!$A$4:$AL$1118,MATCH(D$16,Data!$A$1:$AK$1,0),0)),"-")</f>
        <v>29356</v>
      </c>
      <c r="H18" s="244">
        <f>IFERROR(SUM(VLOOKUP($B$18&amp;$C18&amp;H$10,Data!$A$4:$AL$1118,MATCH(D$16,Data!$A$1:$AK$1,0),0))+SUM(VLOOKUP($B$18&amp;$C18&amp;H$11,Data!$A$4:$AL$1118,MATCH(D$16,Data!$A$1:$AK$1,0),0)),"-")</f>
        <v>21085</v>
      </c>
      <c r="I18" s="242">
        <f>IFERROR(SUM(VLOOKUP($B$18&amp;$C18&amp;I$11,Data!$A$4:$AL$1118,MATCH(I$16,Data!$A$1:$AK$1,0),0)),"-")</f>
        <v>187968</v>
      </c>
      <c r="J18" s="243">
        <f>IFERROR(SUM(VLOOKUP($B$18&amp;$C18&amp;J$10,Data!$A$4:$AL$1118,MATCH(I$16,Data!$A$1:$AK$1,0),0))+SUM(VLOOKUP($B$18&amp;$C18&amp;J$9,Data!$A$4:$AL$1118,MATCH(I$16,Data!$A$1:$AK$1,0),0))+SUM(VLOOKUP($B$18&amp;$C18&amp;J$8,Data!$A$4:$AL$1118,MATCH(I$16,Data!$A$1:$AK$1,0),0))+SUM(VLOOKUP($B$18&amp;$C18&amp;J$11,Data!$A$4:$AL$1118,MATCH(I$16,Data!$A$1:$AK$1,0),0))+SUM(VLOOKUP($B$18&amp;$C18&amp;J$7,Data!$A$4:$AL$1118,MATCH(I$16,Data!$A$1:$AK$1,0),0)),"-")</f>
        <v>77808</v>
      </c>
      <c r="K18" s="243">
        <f>IFERROR(SUM(VLOOKUP($B$18&amp;$C18&amp;K$10,Data!$A$4:$AL$1118,MATCH(I$16,Data!$A$1:$AK$1,0),0))+SUM(VLOOKUP($B$18&amp;$C18&amp;K$9,Data!$A$4:$AL$1118,MATCH(I$16,Data!$A$1:$AK$1,0),0))+SUM(VLOOKUP($B$18&amp;$C18&amp;K$8,Data!$A$4:$AL$1118,MATCH(I$16,Data!$A$1:$AK$1,0),0))+SUM(VLOOKUP($B$18&amp;$C18&amp;K$11,Data!$A$4:$AL$1118,MATCH(I$16,Data!$A$1:$AK$1,0),0)),"-")</f>
        <v>60572</v>
      </c>
      <c r="L18" s="243">
        <f>IFERROR(SUM(VLOOKUP($B$18&amp;$C18&amp;L$11,Data!$A$4:$AL$1118,MATCH(I$16,Data!$A$1:$AK$1,0),0)),"-")</f>
        <v>29158</v>
      </c>
      <c r="M18" s="244">
        <f>IFERROR(SUM(VLOOKUP($B$18&amp;$C18&amp;M$10,Data!$A$4:$AL$1118,MATCH(I$16,Data!$A$1:$AK$1,0),0))+SUM(VLOOKUP($B$18&amp;$C18&amp;M$11,Data!$A$4:$AL$1118,MATCH(I$16,Data!$A$1:$AK$1,0),0)),"-")</f>
        <v>20430</v>
      </c>
      <c r="N18" s="245">
        <f>IFERROR(I18/D18, "-")</f>
        <v>0.97291421887050278</v>
      </c>
      <c r="O18" s="246">
        <f t="shared" ref="O18:R81" si="0">IFERROR(J18/E18, "-")</f>
        <v>0.96053330041355467</v>
      </c>
      <c r="P18" s="246">
        <f t="shared" si="0"/>
        <v>0.98084365638409843</v>
      </c>
      <c r="Q18" s="246">
        <f t="shared" si="0"/>
        <v>0.99325521188172772</v>
      </c>
      <c r="R18" s="247">
        <f t="shared" si="0"/>
        <v>0.96893526203462177</v>
      </c>
    </row>
    <row r="19" spans="2:18" x14ac:dyDescent="0.2">
      <c r="B19" s="121"/>
      <c r="C19" s="122" t="s">
        <v>57</v>
      </c>
      <c r="D19" s="248">
        <f>IFERROR(SUM(VLOOKUP($B$18&amp;$C19&amp;D$11,Data!$A$4:$AL$1118,MATCH(D$16,Data!$A$1:$AK$1,0),0)),"-")</f>
        <v>199143</v>
      </c>
      <c r="E19" s="249">
        <f>IFERROR(SUM(VLOOKUP($B$18&amp;$C19&amp;E$10,Data!$A$4:$AL$1118,MATCH(D$16,Data!$A$1:$AK$1,0),0))+SUM(VLOOKUP($B$18&amp;$C19&amp;E$9,Data!$A$4:$AL$1118,MATCH(D$16,Data!$A$1:$AK$1,0),0))+SUM(VLOOKUP($B$18&amp;$C19&amp;E$8,Data!$A$4:$AL$1118,MATCH(D$16,Data!$A$1:$AK$1,0),0))+SUM(VLOOKUP($B$18&amp;$C19&amp;E$11,Data!$A$4:$AL$1118,MATCH(D$16,Data!$A$1:$AK$1,0),0))+SUM(VLOOKUP($B$18&amp;$C19&amp;E$7,Data!$A$4:$AL$1118,MATCH(D$16,Data!$A$1:$AK$1,0),0)),"-")</f>
        <v>84975</v>
      </c>
      <c r="F19" s="249">
        <f>IFERROR(SUM(VLOOKUP($B$18&amp;$C19&amp;F$10,Data!$A$4:$AL$1118,MATCH(D$16,Data!$A$1:$AK$1,0),0))+SUM(VLOOKUP($B$18&amp;$C19&amp;F$9,Data!$A$4:$AL$1118,MATCH(D$16,Data!$A$1:$AK$1,0),0))+SUM(VLOOKUP($B$18&amp;$C19&amp;F$8,Data!$A$4:$AL$1118,MATCH(D$16,Data!$A$1:$AK$1,0),0))+SUM(VLOOKUP($B$18&amp;$C19&amp;F$11,Data!$A$4:$AL$1118,MATCH(D$16,Data!$A$1:$AK$1,0),0)),"-")</f>
        <v>62873</v>
      </c>
      <c r="G19" s="249">
        <f>IFERROR(SUM(VLOOKUP($B$18&amp;$C19&amp;G$11,Data!$A$4:$AL$1118,MATCH(D$16,Data!$A$1:$AK$1,0),0)),"-")</f>
        <v>30223</v>
      </c>
      <c r="H19" s="250">
        <f>IFERROR(SUM(VLOOKUP($B$18&amp;$C19&amp;H$10,Data!$A$4:$AL$1118,MATCH(D$16,Data!$A$1:$AK$1,0),0))+SUM(VLOOKUP($B$18&amp;$C19&amp;H$11,Data!$A$4:$AL$1118,MATCH(D$16,Data!$A$1:$AK$1,0),0)),"-")</f>
        <v>21072</v>
      </c>
      <c r="I19" s="248">
        <f>IFERROR(SUM(VLOOKUP($B$18&amp;$C19&amp;I$11,Data!$A$4:$AL$1118,MATCH(I$16,Data!$A$1:$AK$1,0),0)),"-")</f>
        <v>193774</v>
      </c>
      <c r="J19" s="249">
        <f>IFERROR(SUM(VLOOKUP($B$18&amp;$C19&amp;J$10,Data!$A$4:$AL$1118,MATCH(I$16,Data!$A$1:$AK$1,0),0))+SUM(VLOOKUP($B$18&amp;$C19&amp;J$9,Data!$A$4:$AL$1118,MATCH(I$16,Data!$A$1:$AK$1,0),0))+SUM(VLOOKUP($B$18&amp;$C19&amp;J$8,Data!$A$4:$AL$1118,MATCH(I$16,Data!$A$1:$AK$1,0),0))+SUM(VLOOKUP($B$18&amp;$C19&amp;J$11,Data!$A$4:$AL$1118,MATCH(I$16,Data!$A$1:$AK$1,0),0))+SUM(VLOOKUP($B$18&amp;$C19&amp;J$7,Data!$A$4:$AL$1118,MATCH(I$16,Data!$A$1:$AK$1,0),0)),"-")</f>
        <v>81654</v>
      </c>
      <c r="K19" s="249">
        <f>IFERROR(SUM(VLOOKUP($B$18&amp;$C19&amp;K$10,Data!$A$4:$AL$1118,MATCH(I$16,Data!$A$1:$AK$1,0),0))+SUM(VLOOKUP($B$18&amp;$C19&amp;K$9,Data!$A$4:$AL$1118,MATCH(I$16,Data!$A$1:$AK$1,0),0))+SUM(VLOOKUP($B$18&amp;$C19&amp;K$8,Data!$A$4:$AL$1118,MATCH(I$16,Data!$A$1:$AK$1,0),0))+SUM(VLOOKUP($B$18&amp;$C19&amp;K$11,Data!$A$4:$AL$1118,MATCH(I$16,Data!$A$1:$AK$1,0),0)),"-")</f>
        <v>61741</v>
      </c>
      <c r="L19" s="249">
        <f>IFERROR(SUM(VLOOKUP($B$18&amp;$C19&amp;L$11,Data!$A$4:$AL$1118,MATCH(I$16,Data!$A$1:$AK$1,0),0)),"-")</f>
        <v>30050</v>
      </c>
      <c r="M19" s="250">
        <f>IFERROR(SUM(VLOOKUP($B$18&amp;$C19&amp;M$10,Data!$A$4:$AL$1118,MATCH(I$16,Data!$A$1:$AK$1,0),0))+SUM(VLOOKUP($B$18&amp;$C19&amp;M$11,Data!$A$4:$AL$1118,MATCH(I$16,Data!$A$1:$AK$1,0),0)),"-")</f>
        <v>20329</v>
      </c>
      <c r="N19" s="245">
        <f t="shared" ref="N19:R82" si="1">IFERROR(I19/D19, "-")</f>
        <v>0.97303947414671865</v>
      </c>
      <c r="O19" s="246">
        <f t="shared" si="0"/>
        <v>0.96091791703442186</v>
      </c>
      <c r="P19" s="246">
        <f t="shared" si="0"/>
        <v>0.98199545114755138</v>
      </c>
      <c r="Q19" s="246">
        <f t="shared" si="0"/>
        <v>0.99427588260596234</v>
      </c>
      <c r="R19" s="247">
        <f t="shared" si="0"/>
        <v>0.96473993925588464</v>
      </c>
    </row>
    <row r="20" spans="2:18" x14ac:dyDescent="0.2">
      <c r="B20" s="121"/>
      <c r="C20" s="122" t="s">
        <v>58</v>
      </c>
      <c r="D20" s="248">
        <f>IFERROR(SUM(VLOOKUP($B$18&amp;$C20&amp;D$11,Data!$A$4:$AL$1118,MATCH(D$16,Data!$A$1:$AK$1,0),0)),"-")</f>
        <v>194718</v>
      </c>
      <c r="E20" s="249">
        <f>IFERROR(SUM(VLOOKUP($B$18&amp;$C20&amp;E$10,Data!$A$4:$AL$1118,MATCH(D$16,Data!$A$1:$AK$1,0),0))+SUM(VLOOKUP($B$18&amp;$C20&amp;E$9,Data!$A$4:$AL$1118,MATCH(D$16,Data!$A$1:$AK$1,0),0))+SUM(VLOOKUP($B$18&amp;$C20&amp;E$8,Data!$A$4:$AL$1118,MATCH(D$16,Data!$A$1:$AK$1,0),0))+SUM(VLOOKUP($B$18&amp;$C20&amp;E$11,Data!$A$4:$AL$1118,MATCH(D$16,Data!$A$1:$AK$1,0),0))+SUM(VLOOKUP($B$18&amp;$C20&amp;E$7,Data!$A$4:$AL$1118,MATCH(D$16,Data!$A$1:$AK$1,0),0)),"-")</f>
        <v>83496</v>
      </c>
      <c r="F20" s="249">
        <f>IFERROR(SUM(VLOOKUP($B$18&amp;$C20&amp;F$10,Data!$A$4:$AL$1118,MATCH(D$16,Data!$A$1:$AK$1,0),0))+SUM(VLOOKUP($B$18&amp;$C20&amp;F$9,Data!$A$4:$AL$1118,MATCH(D$16,Data!$A$1:$AK$1,0),0))+SUM(VLOOKUP($B$18&amp;$C20&amp;F$8,Data!$A$4:$AL$1118,MATCH(D$16,Data!$A$1:$AK$1,0),0))+SUM(VLOOKUP($B$18&amp;$C20&amp;F$11,Data!$A$4:$AL$1118,MATCH(D$16,Data!$A$1:$AK$1,0),0)),"-")</f>
        <v>61748</v>
      </c>
      <c r="G20" s="249">
        <f>IFERROR(SUM(VLOOKUP($B$18&amp;$C20&amp;G$11,Data!$A$4:$AL$1118,MATCH(D$16,Data!$A$1:$AK$1,0),0)),"-")</f>
        <v>28655</v>
      </c>
      <c r="H20" s="250">
        <f>IFERROR(SUM(VLOOKUP($B$18&amp;$C20&amp;H$10,Data!$A$4:$AL$1118,MATCH(D$16,Data!$A$1:$AK$1,0),0))+SUM(VLOOKUP($B$18&amp;$C20&amp;H$11,Data!$A$4:$AL$1118,MATCH(D$16,Data!$A$1:$AK$1,0),0)),"-")</f>
        <v>20819</v>
      </c>
      <c r="I20" s="248">
        <f>IFERROR(SUM(VLOOKUP($B$18&amp;$C20&amp;I$11,Data!$A$4:$AL$1118,MATCH(I$16,Data!$A$1:$AK$1,0),0)),"-")</f>
        <v>188497</v>
      </c>
      <c r="J20" s="249">
        <f>IFERROR(SUM(VLOOKUP($B$18&amp;$C20&amp;J$10,Data!$A$4:$AL$1118,MATCH(I$16,Data!$A$1:$AK$1,0),0))+SUM(VLOOKUP($B$18&amp;$C20&amp;J$9,Data!$A$4:$AL$1118,MATCH(I$16,Data!$A$1:$AK$1,0),0))+SUM(VLOOKUP($B$18&amp;$C20&amp;J$8,Data!$A$4:$AL$1118,MATCH(I$16,Data!$A$1:$AK$1,0),0))+SUM(VLOOKUP($B$18&amp;$C20&amp;J$11,Data!$A$4:$AL$1118,MATCH(I$16,Data!$A$1:$AK$1,0),0))+SUM(VLOOKUP($B$18&amp;$C20&amp;J$7,Data!$A$4:$AL$1118,MATCH(I$16,Data!$A$1:$AK$1,0),0)),"-")</f>
        <v>79770</v>
      </c>
      <c r="K20" s="249">
        <f>IFERROR(SUM(VLOOKUP($B$18&amp;$C20&amp;K$10,Data!$A$4:$AL$1118,MATCH(I$16,Data!$A$1:$AK$1,0),0))+SUM(VLOOKUP($B$18&amp;$C20&amp;K$9,Data!$A$4:$AL$1118,MATCH(I$16,Data!$A$1:$AK$1,0),0))+SUM(VLOOKUP($B$18&amp;$C20&amp;K$8,Data!$A$4:$AL$1118,MATCH(I$16,Data!$A$1:$AK$1,0),0))+SUM(VLOOKUP($B$18&amp;$C20&amp;K$11,Data!$A$4:$AL$1118,MATCH(I$16,Data!$A$1:$AK$1,0),0)),"-")</f>
        <v>60379</v>
      </c>
      <c r="L20" s="249">
        <f>IFERROR(SUM(VLOOKUP($B$18&amp;$C20&amp;L$11,Data!$A$4:$AL$1118,MATCH(I$16,Data!$A$1:$AK$1,0),0)),"-")</f>
        <v>28446</v>
      </c>
      <c r="M20" s="250">
        <f>IFERROR(SUM(VLOOKUP($B$18&amp;$C20&amp;M$10,Data!$A$4:$AL$1118,MATCH(I$16,Data!$A$1:$AK$1,0),0))+SUM(VLOOKUP($B$18&amp;$C20&amp;M$11,Data!$A$4:$AL$1118,MATCH(I$16,Data!$A$1:$AK$1,0),0)),"-")</f>
        <v>19902</v>
      </c>
      <c r="N20" s="245">
        <f t="shared" si="1"/>
        <v>0.96805123306525331</v>
      </c>
      <c r="O20" s="246">
        <f t="shared" si="0"/>
        <v>0.95537510778959467</v>
      </c>
      <c r="P20" s="246">
        <f t="shared" si="0"/>
        <v>0.97782924143292094</v>
      </c>
      <c r="Q20" s="246">
        <f t="shared" si="0"/>
        <v>0.99270633397312857</v>
      </c>
      <c r="R20" s="247">
        <f t="shared" si="0"/>
        <v>0.95595369614294634</v>
      </c>
    </row>
    <row r="21" spans="2:18" x14ac:dyDescent="0.2">
      <c r="B21" s="121"/>
      <c r="C21" s="122" t="s">
        <v>59</v>
      </c>
      <c r="D21" s="248">
        <f>IFERROR(SUM(VLOOKUP($B$18&amp;$C21&amp;D$11,Data!$A$4:$AL$1118,MATCH(D$16,Data!$A$1:$AK$1,0),0)),"-")</f>
        <v>204010</v>
      </c>
      <c r="E21" s="249">
        <f>IFERROR(SUM(VLOOKUP($B$18&amp;$C21&amp;E$10,Data!$A$4:$AL$1118,MATCH(D$16,Data!$A$1:$AK$1,0),0))+SUM(VLOOKUP($B$18&amp;$C21&amp;E$9,Data!$A$4:$AL$1118,MATCH(D$16,Data!$A$1:$AK$1,0),0))+SUM(VLOOKUP($B$18&amp;$C21&amp;E$8,Data!$A$4:$AL$1118,MATCH(D$16,Data!$A$1:$AK$1,0),0))+SUM(VLOOKUP($B$18&amp;$C21&amp;E$11,Data!$A$4:$AL$1118,MATCH(D$16,Data!$A$1:$AK$1,0),0))+SUM(VLOOKUP($B$18&amp;$C21&amp;E$7,Data!$A$4:$AL$1118,MATCH(D$16,Data!$A$1:$AK$1,0),0)),"-")</f>
        <v>85789</v>
      </c>
      <c r="F21" s="249">
        <f>IFERROR(SUM(VLOOKUP($B$18&amp;$C21&amp;F$10,Data!$A$4:$AL$1118,MATCH(D$16,Data!$A$1:$AK$1,0),0))+SUM(VLOOKUP($B$18&amp;$C21&amp;F$9,Data!$A$4:$AL$1118,MATCH(D$16,Data!$A$1:$AK$1,0),0))+SUM(VLOOKUP($B$18&amp;$C21&amp;F$8,Data!$A$4:$AL$1118,MATCH(D$16,Data!$A$1:$AK$1,0),0))+SUM(VLOOKUP($B$18&amp;$C21&amp;F$11,Data!$A$4:$AL$1118,MATCH(D$16,Data!$A$1:$AK$1,0),0)),"-")</f>
        <v>66012</v>
      </c>
      <c r="G21" s="249">
        <f>IFERROR(SUM(VLOOKUP($B$18&amp;$C21&amp;G$11,Data!$A$4:$AL$1118,MATCH(D$16,Data!$A$1:$AK$1,0),0)),"-")</f>
        <v>31281</v>
      </c>
      <c r="H21" s="250">
        <f>IFERROR(SUM(VLOOKUP($B$18&amp;$C21&amp;H$10,Data!$A$4:$AL$1118,MATCH(D$16,Data!$A$1:$AK$1,0),0))+SUM(VLOOKUP($B$18&amp;$C21&amp;H$11,Data!$A$4:$AL$1118,MATCH(D$16,Data!$A$1:$AK$1,0),0)),"-")</f>
        <v>20928</v>
      </c>
      <c r="I21" s="248">
        <f>IFERROR(SUM(VLOOKUP($B$18&amp;$C21&amp;I$11,Data!$A$4:$AL$1118,MATCH(I$16,Data!$A$1:$AK$1,0),0)),"-")</f>
        <v>198215</v>
      </c>
      <c r="J21" s="249">
        <f>IFERROR(SUM(VLOOKUP($B$18&amp;$C21&amp;J$10,Data!$A$4:$AL$1118,MATCH(I$16,Data!$A$1:$AK$1,0),0))+SUM(VLOOKUP($B$18&amp;$C21&amp;J$9,Data!$A$4:$AL$1118,MATCH(I$16,Data!$A$1:$AK$1,0),0))+SUM(VLOOKUP($B$18&amp;$C21&amp;J$8,Data!$A$4:$AL$1118,MATCH(I$16,Data!$A$1:$AK$1,0),0))+SUM(VLOOKUP($B$18&amp;$C21&amp;J$11,Data!$A$4:$AL$1118,MATCH(I$16,Data!$A$1:$AK$1,0),0))+SUM(VLOOKUP($B$18&amp;$C21&amp;J$7,Data!$A$4:$AL$1118,MATCH(I$16,Data!$A$1:$AK$1,0),0)),"-")</f>
        <v>82093</v>
      </c>
      <c r="K21" s="249">
        <f>IFERROR(SUM(VLOOKUP($B$18&amp;$C21&amp;K$10,Data!$A$4:$AL$1118,MATCH(I$16,Data!$A$1:$AK$1,0),0))+SUM(VLOOKUP($B$18&amp;$C21&amp;K$9,Data!$A$4:$AL$1118,MATCH(I$16,Data!$A$1:$AK$1,0),0))+SUM(VLOOKUP($B$18&amp;$C21&amp;K$8,Data!$A$4:$AL$1118,MATCH(I$16,Data!$A$1:$AK$1,0),0))+SUM(VLOOKUP($B$18&amp;$C21&amp;K$11,Data!$A$4:$AL$1118,MATCH(I$16,Data!$A$1:$AK$1,0),0)),"-")</f>
        <v>64627</v>
      </c>
      <c r="L21" s="249">
        <f>IFERROR(SUM(VLOOKUP($B$18&amp;$C21&amp;L$11,Data!$A$4:$AL$1118,MATCH(I$16,Data!$A$1:$AK$1,0),0)),"-")</f>
        <v>31101</v>
      </c>
      <c r="M21" s="250">
        <f>IFERROR(SUM(VLOOKUP($B$18&amp;$C21&amp;M$10,Data!$A$4:$AL$1118,MATCH(I$16,Data!$A$1:$AK$1,0),0))+SUM(VLOOKUP($B$18&amp;$C21&amp;M$11,Data!$A$4:$AL$1118,MATCH(I$16,Data!$A$1:$AK$1,0),0)),"-")</f>
        <v>20394</v>
      </c>
      <c r="N21" s="245">
        <f t="shared" si="1"/>
        <v>0.97159452967991766</v>
      </c>
      <c r="O21" s="246">
        <f t="shared" si="0"/>
        <v>0.95691755353250418</v>
      </c>
      <c r="P21" s="246">
        <f t="shared" si="0"/>
        <v>0.97901896624856088</v>
      </c>
      <c r="Q21" s="246">
        <f t="shared" si="0"/>
        <v>0.99424570825740866</v>
      </c>
      <c r="R21" s="247">
        <f t="shared" si="0"/>
        <v>0.97448394495412849</v>
      </c>
    </row>
    <row r="22" spans="2:18" x14ac:dyDescent="0.2">
      <c r="B22" s="121"/>
      <c r="C22" s="122" t="s">
        <v>60</v>
      </c>
      <c r="D22" s="248">
        <f>IFERROR(SUM(VLOOKUP($B$18&amp;$C22&amp;D$11,Data!$A$4:$AL$1118,MATCH(D$16,Data!$A$1:$AK$1,0),0)),"-")</f>
        <v>196012</v>
      </c>
      <c r="E22" s="249">
        <f>IFERROR(SUM(VLOOKUP($B$18&amp;$C22&amp;E$10,Data!$A$4:$AL$1118,MATCH(D$16,Data!$A$1:$AK$1,0),0))+SUM(VLOOKUP($B$18&amp;$C22&amp;E$9,Data!$A$4:$AL$1118,MATCH(D$16,Data!$A$1:$AK$1,0),0))+SUM(VLOOKUP($B$18&amp;$C22&amp;E$8,Data!$A$4:$AL$1118,MATCH(D$16,Data!$A$1:$AK$1,0),0))+SUM(VLOOKUP($B$18&amp;$C22&amp;E$11,Data!$A$4:$AL$1118,MATCH(D$16,Data!$A$1:$AK$1,0),0))+SUM(VLOOKUP($B$18&amp;$C22&amp;E$7,Data!$A$4:$AL$1118,MATCH(D$16,Data!$A$1:$AK$1,0),0)),"-")</f>
        <v>82175</v>
      </c>
      <c r="F22" s="249">
        <f>IFERROR(SUM(VLOOKUP($B$18&amp;$C22&amp;F$10,Data!$A$4:$AL$1118,MATCH(D$16,Data!$A$1:$AK$1,0),0))+SUM(VLOOKUP($B$18&amp;$C22&amp;F$9,Data!$A$4:$AL$1118,MATCH(D$16,Data!$A$1:$AK$1,0),0))+SUM(VLOOKUP($B$18&amp;$C22&amp;F$8,Data!$A$4:$AL$1118,MATCH(D$16,Data!$A$1:$AK$1,0),0))+SUM(VLOOKUP($B$18&amp;$C22&amp;F$11,Data!$A$4:$AL$1118,MATCH(D$16,Data!$A$1:$AK$1,0),0)),"-")</f>
        <v>64518</v>
      </c>
      <c r="G22" s="249">
        <f>IFERROR(SUM(VLOOKUP($B$18&amp;$C22&amp;G$11,Data!$A$4:$AL$1118,MATCH(D$16,Data!$A$1:$AK$1,0),0)),"-")</f>
        <v>28935</v>
      </c>
      <c r="H22" s="250">
        <f>IFERROR(SUM(VLOOKUP($B$18&amp;$C22&amp;H$10,Data!$A$4:$AL$1118,MATCH(D$16,Data!$A$1:$AK$1,0),0))+SUM(VLOOKUP($B$18&amp;$C22&amp;H$11,Data!$A$4:$AL$1118,MATCH(D$16,Data!$A$1:$AK$1,0),0)),"-")</f>
        <v>20384</v>
      </c>
      <c r="I22" s="248">
        <f>IFERROR(SUM(VLOOKUP($B$18&amp;$C22&amp;I$11,Data!$A$4:$AL$1118,MATCH(I$16,Data!$A$1:$AK$1,0),0)),"-")</f>
        <v>190334</v>
      </c>
      <c r="J22" s="249">
        <f>IFERROR(SUM(VLOOKUP($B$18&amp;$C22&amp;J$10,Data!$A$4:$AL$1118,MATCH(I$16,Data!$A$1:$AK$1,0),0))+SUM(VLOOKUP($B$18&amp;$C22&amp;J$9,Data!$A$4:$AL$1118,MATCH(I$16,Data!$A$1:$AK$1,0),0))+SUM(VLOOKUP($B$18&amp;$C22&amp;J$8,Data!$A$4:$AL$1118,MATCH(I$16,Data!$A$1:$AK$1,0),0))+SUM(VLOOKUP($B$18&amp;$C22&amp;J$11,Data!$A$4:$AL$1118,MATCH(I$16,Data!$A$1:$AK$1,0),0))+SUM(VLOOKUP($B$18&amp;$C22&amp;J$7,Data!$A$4:$AL$1118,MATCH(I$16,Data!$A$1:$AK$1,0),0)),"-")</f>
        <v>78616</v>
      </c>
      <c r="K22" s="249">
        <f>IFERROR(SUM(VLOOKUP($B$18&amp;$C22&amp;K$10,Data!$A$4:$AL$1118,MATCH(I$16,Data!$A$1:$AK$1,0),0))+SUM(VLOOKUP($B$18&amp;$C22&amp;K$9,Data!$A$4:$AL$1118,MATCH(I$16,Data!$A$1:$AK$1,0),0))+SUM(VLOOKUP($B$18&amp;$C22&amp;K$8,Data!$A$4:$AL$1118,MATCH(I$16,Data!$A$1:$AK$1,0),0))+SUM(VLOOKUP($B$18&amp;$C22&amp;K$11,Data!$A$4:$AL$1118,MATCH(I$16,Data!$A$1:$AK$1,0),0)),"-")</f>
        <v>63178</v>
      </c>
      <c r="L22" s="249">
        <f>IFERROR(SUM(VLOOKUP($B$18&amp;$C22&amp;L$11,Data!$A$4:$AL$1118,MATCH(I$16,Data!$A$1:$AK$1,0),0)),"-")</f>
        <v>28745</v>
      </c>
      <c r="M22" s="250">
        <f>IFERROR(SUM(VLOOKUP($B$18&amp;$C22&amp;M$10,Data!$A$4:$AL$1118,MATCH(I$16,Data!$A$1:$AK$1,0),0))+SUM(VLOOKUP($B$18&amp;$C22&amp;M$11,Data!$A$4:$AL$1118,MATCH(I$16,Data!$A$1:$AK$1,0),0)),"-")</f>
        <v>19795</v>
      </c>
      <c r="N22" s="245">
        <f t="shared" si="1"/>
        <v>0.97103238577229967</v>
      </c>
      <c r="O22" s="246">
        <f t="shared" si="0"/>
        <v>0.95668999087313655</v>
      </c>
      <c r="P22" s="246">
        <f t="shared" si="0"/>
        <v>0.97923060231253289</v>
      </c>
      <c r="Q22" s="246">
        <f t="shared" si="0"/>
        <v>0.99343355797477106</v>
      </c>
      <c r="R22" s="247">
        <f t="shared" si="0"/>
        <v>0.97110478806907374</v>
      </c>
    </row>
    <row r="23" spans="2:18" x14ac:dyDescent="0.2">
      <c r="B23" s="121"/>
      <c r="C23" s="122" t="s">
        <v>61</v>
      </c>
      <c r="D23" s="248">
        <f>IFERROR(SUM(VLOOKUP($B$18&amp;$C23&amp;D$11,Data!$A$4:$AL$1118,MATCH(D$16,Data!$A$1:$AK$1,0),0)),"-")</f>
        <v>200339</v>
      </c>
      <c r="E23" s="249">
        <f>IFERROR(SUM(VLOOKUP($B$18&amp;$C23&amp;E$10,Data!$A$4:$AL$1118,MATCH(D$16,Data!$A$1:$AK$1,0),0))+SUM(VLOOKUP($B$18&amp;$C23&amp;E$9,Data!$A$4:$AL$1118,MATCH(D$16,Data!$A$1:$AK$1,0),0))+SUM(VLOOKUP($B$18&amp;$C23&amp;E$8,Data!$A$4:$AL$1118,MATCH(D$16,Data!$A$1:$AK$1,0),0))+SUM(VLOOKUP($B$18&amp;$C23&amp;E$11,Data!$A$4:$AL$1118,MATCH(D$16,Data!$A$1:$AK$1,0),0))+SUM(VLOOKUP($B$18&amp;$C23&amp;E$7,Data!$A$4:$AL$1118,MATCH(D$16,Data!$A$1:$AK$1,0),0)),"-")</f>
        <v>82604</v>
      </c>
      <c r="F23" s="249">
        <f>IFERROR(SUM(VLOOKUP($B$18&amp;$C23&amp;F$10,Data!$A$4:$AL$1118,MATCH(D$16,Data!$A$1:$AK$1,0),0))+SUM(VLOOKUP($B$18&amp;$C23&amp;F$9,Data!$A$4:$AL$1118,MATCH(D$16,Data!$A$1:$AK$1,0),0))+SUM(VLOOKUP($B$18&amp;$C23&amp;F$8,Data!$A$4:$AL$1118,MATCH(D$16,Data!$A$1:$AK$1,0),0))+SUM(VLOOKUP($B$18&amp;$C23&amp;F$11,Data!$A$4:$AL$1118,MATCH(D$16,Data!$A$1:$AK$1,0),0)),"-")</f>
        <v>67089</v>
      </c>
      <c r="G23" s="249">
        <f>IFERROR(SUM(VLOOKUP($B$18&amp;$C23&amp;G$11,Data!$A$4:$AL$1118,MATCH(D$16,Data!$A$1:$AK$1,0),0)),"-")</f>
        <v>30609</v>
      </c>
      <c r="H23" s="250">
        <f>IFERROR(SUM(VLOOKUP($B$18&amp;$C23&amp;H$10,Data!$A$4:$AL$1118,MATCH(D$16,Data!$A$1:$AK$1,0),0))+SUM(VLOOKUP($B$18&amp;$C23&amp;H$11,Data!$A$4:$AL$1118,MATCH(D$16,Data!$A$1:$AK$1,0),0)),"-")</f>
        <v>20037</v>
      </c>
      <c r="I23" s="248">
        <f>IFERROR(SUM(VLOOKUP($B$18&amp;$C23&amp;I$11,Data!$A$4:$AL$1118,MATCH(I$16,Data!$A$1:$AK$1,0),0)),"-")</f>
        <v>193669</v>
      </c>
      <c r="J23" s="249">
        <f>IFERROR(SUM(VLOOKUP($B$18&amp;$C23&amp;J$10,Data!$A$4:$AL$1118,MATCH(I$16,Data!$A$1:$AK$1,0),0))+SUM(VLOOKUP($B$18&amp;$C23&amp;J$9,Data!$A$4:$AL$1118,MATCH(I$16,Data!$A$1:$AK$1,0),0))+SUM(VLOOKUP($B$18&amp;$C23&amp;J$8,Data!$A$4:$AL$1118,MATCH(I$16,Data!$A$1:$AK$1,0),0))+SUM(VLOOKUP($B$18&amp;$C23&amp;J$11,Data!$A$4:$AL$1118,MATCH(I$16,Data!$A$1:$AK$1,0),0))+SUM(VLOOKUP($B$18&amp;$C23&amp;J$7,Data!$A$4:$AL$1118,MATCH(I$16,Data!$A$1:$AK$1,0),0)),"-")</f>
        <v>78557</v>
      </c>
      <c r="K23" s="249">
        <f>IFERROR(SUM(VLOOKUP($B$18&amp;$C23&amp;K$10,Data!$A$4:$AL$1118,MATCH(I$16,Data!$A$1:$AK$1,0),0))+SUM(VLOOKUP($B$18&amp;$C23&amp;K$9,Data!$A$4:$AL$1118,MATCH(I$16,Data!$A$1:$AK$1,0),0))+SUM(VLOOKUP($B$18&amp;$C23&amp;K$8,Data!$A$4:$AL$1118,MATCH(I$16,Data!$A$1:$AK$1,0),0))+SUM(VLOOKUP($B$18&amp;$C23&amp;K$11,Data!$A$4:$AL$1118,MATCH(I$16,Data!$A$1:$AK$1,0),0)),"-")</f>
        <v>65581</v>
      </c>
      <c r="L23" s="249">
        <f>IFERROR(SUM(VLOOKUP($B$18&amp;$C23&amp;L$11,Data!$A$4:$AL$1118,MATCH(I$16,Data!$A$1:$AK$1,0),0)),"-")</f>
        <v>30362</v>
      </c>
      <c r="M23" s="250">
        <f>IFERROR(SUM(VLOOKUP($B$18&amp;$C23&amp;M$10,Data!$A$4:$AL$1118,MATCH(I$16,Data!$A$1:$AK$1,0),0))+SUM(VLOOKUP($B$18&amp;$C23&amp;M$11,Data!$A$4:$AL$1118,MATCH(I$16,Data!$A$1:$AK$1,0),0)),"-")</f>
        <v>19169</v>
      </c>
      <c r="N23" s="245">
        <f t="shared" si="1"/>
        <v>0.96670643259674849</v>
      </c>
      <c r="O23" s="246">
        <f t="shared" si="0"/>
        <v>0.95100721514696629</v>
      </c>
      <c r="P23" s="246">
        <f t="shared" si="0"/>
        <v>0.97752239562372367</v>
      </c>
      <c r="Q23" s="246">
        <f t="shared" si="0"/>
        <v>0.99193047796399747</v>
      </c>
      <c r="R23" s="247">
        <f t="shared" si="0"/>
        <v>0.95668014173778515</v>
      </c>
    </row>
    <row r="24" spans="2:18" x14ac:dyDescent="0.2">
      <c r="B24" s="121"/>
      <c r="C24" s="122" t="s">
        <v>62</v>
      </c>
      <c r="D24" s="248">
        <f>IFERROR(SUM(VLOOKUP($B$18&amp;$C24&amp;D$11,Data!$A$4:$AL$1118,MATCH(D$16,Data!$A$1:$AK$1,0),0)),"-")</f>
        <v>216424</v>
      </c>
      <c r="E24" s="249">
        <f>IFERROR(SUM(VLOOKUP($B$18&amp;$C24&amp;E$10,Data!$A$4:$AL$1118,MATCH(D$16,Data!$A$1:$AK$1,0),0))+SUM(VLOOKUP($B$18&amp;$C24&amp;E$9,Data!$A$4:$AL$1118,MATCH(D$16,Data!$A$1:$AK$1,0),0))+SUM(VLOOKUP($B$18&amp;$C24&amp;E$8,Data!$A$4:$AL$1118,MATCH(D$16,Data!$A$1:$AK$1,0),0))+SUM(VLOOKUP($B$18&amp;$C24&amp;E$11,Data!$A$4:$AL$1118,MATCH(D$16,Data!$A$1:$AK$1,0),0))+SUM(VLOOKUP($B$18&amp;$C24&amp;E$7,Data!$A$4:$AL$1118,MATCH(D$16,Data!$A$1:$AK$1,0),0)),"-")</f>
        <v>88196</v>
      </c>
      <c r="F24" s="249">
        <f>IFERROR(SUM(VLOOKUP($B$18&amp;$C24&amp;F$10,Data!$A$4:$AL$1118,MATCH(D$16,Data!$A$1:$AK$1,0),0))+SUM(VLOOKUP($B$18&amp;$C24&amp;F$9,Data!$A$4:$AL$1118,MATCH(D$16,Data!$A$1:$AK$1,0),0))+SUM(VLOOKUP($B$18&amp;$C24&amp;F$8,Data!$A$4:$AL$1118,MATCH(D$16,Data!$A$1:$AK$1,0),0))+SUM(VLOOKUP($B$18&amp;$C24&amp;F$11,Data!$A$4:$AL$1118,MATCH(D$16,Data!$A$1:$AK$1,0),0)),"-")</f>
        <v>74885</v>
      </c>
      <c r="G24" s="249">
        <f>IFERROR(SUM(VLOOKUP($B$18&amp;$C24&amp;G$11,Data!$A$4:$AL$1118,MATCH(D$16,Data!$A$1:$AK$1,0),0)),"-")</f>
        <v>32352</v>
      </c>
      <c r="H24" s="250">
        <f>IFERROR(SUM(VLOOKUP($B$18&amp;$C24&amp;H$10,Data!$A$4:$AL$1118,MATCH(D$16,Data!$A$1:$AK$1,0),0))+SUM(VLOOKUP($B$18&amp;$C24&amp;H$11,Data!$A$4:$AL$1118,MATCH(D$16,Data!$A$1:$AK$1,0),0)),"-")</f>
        <v>20991</v>
      </c>
      <c r="I24" s="248">
        <f>IFERROR(SUM(VLOOKUP($B$18&amp;$C24&amp;I$11,Data!$A$4:$AL$1118,MATCH(I$16,Data!$A$1:$AK$1,0),0)),"-")</f>
        <v>209108</v>
      </c>
      <c r="J24" s="249">
        <f>IFERROR(SUM(VLOOKUP($B$18&amp;$C24&amp;J$10,Data!$A$4:$AL$1118,MATCH(I$16,Data!$A$1:$AK$1,0),0))+SUM(VLOOKUP($B$18&amp;$C24&amp;J$9,Data!$A$4:$AL$1118,MATCH(I$16,Data!$A$1:$AK$1,0),0))+SUM(VLOOKUP($B$18&amp;$C24&amp;J$8,Data!$A$4:$AL$1118,MATCH(I$16,Data!$A$1:$AK$1,0),0))+SUM(VLOOKUP($B$18&amp;$C24&amp;J$11,Data!$A$4:$AL$1118,MATCH(I$16,Data!$A$1:$AK$1,0),0))+SUM(VLOOKUP($B$18&amp;$C24&amp;J$7,Data!$A$4:$AL$1118,MATCH(I$16,Data!$A$1:$AK$1,0),0)),"-")</f>
        <v>83754</v>
      </c>
      <c r="K24" s="249">
        <f>IFERROR(SUM(VLOOKUP($B$18&amp;$C24&amp;K$10,Data!$A$4:$AL$1118,MATCH(I$16,Data!$A$1:$AK$1,0),0))+SUM(VLOOKUP($B$18&amp;$C24&amp;K$9,Data!$A$4:$AL$1118,MATCH(I$16,Data!$A$1:$AK$1,0),0))+SUM(VLOOKUP($B$18&amp;$C24&amp;K$8,Data!$A$4:$AL$1118,MATCH(I$16,Data!$A$1:$AK$1,0),0))+SUM(VLOOKUP($B$18&amp;$C24&amp;K$11,Data!$A$4:$AL$1118,MATCH(I$16,Data!$A$1:$AK$1,0),0)),"-")</f>
        <v>73091</v>
      </c>
      <c r="L24" s="249">
        <f>IFERROR(SUM(VLOOKUP($B$18&amp;$C24&amp;L$11,Data!$A$4:$AL$1118,MATCH(I$16,Data!$A$1:$AK$1,0),0)),"-")</f>
        <v>32100</v>
      </c>
      <c r="M24" s="250">
        <f>IFERROR(SUM(VLOOKUP($B$18&amp;$C24&amp;M$10,Data!$A$4:$AL$1118,MATCH(I$16,Data!$A$1:$AK$1,0),0))+SUM(VLOOKUP($B$18&amp;$C24&amp;M$11,Data!$A$4:$AL$1118,MATCH(I$16,Data!$A$1:$AK$1,0),0)),"-")</f>
        <v>20163</v>
      </c>
      <c r="N24" s="245">
        <f t="shared" si="1"/>
        <v>0.96619598565778286</v>
      </c>
      <c r="O24" s="246">
        <f t="shared" si="0"/>
        <v>0.94963490407728246</v>
      </c>
      <c r="P24" s="246">
        <f t="shared" si="0"/>
        <v>0.976043266341724</v>
      </c>
      <c r="Q24" s="246">
        <f t="shared" si="0"/>
        <v>0.9922106824925816</v>
      </c>
      <c r="R24" s="247">
        <f t="shared" si="0"/>
        <v>0.9605545233671573</v>
      </c>
    </row>
    <row r="25" spans="2:18" x14ac:dyDescent="0.2">
      <c r="B25" s="121"/>
      <c r="C25" s="122" t="s">
        <v>63</v>
      </c>
      <c r="D25" s="248">
        <f>IFERROR(SUM(VLOOKUP($B$18&amp;$C25&amp;D$11,Data!$A$4:$AL$1118,MATCH(D$16,Data!$A$1:$AK$1,0),0)),"-")</f>
        <v>206934</v>
      </c>
      <c r="E25" s="249">
        <f>IFERROR(SUM(VLOOKUP($B$18&amp;$C25&amp;E$10,Data!$A$4:$AL$1118,MATCH(D$16,Data!$A$1:$AK$1,0),0))+SUM(VLOOKUP($B$18&amp;$C25&amp;E$9,Data!$A$4:$AL$1118,MATCH(D$16,Data!$A$1:$AK$1,0),0))+SUM(VLOOKUP($B$18&amp;$C25&amp;E$8,Data!$A$4:$AL$1118,MATCH(D$16,Data!$A$1:$AK$1,0),0))+SUM(VLOOKUP($B$18&amp;$C25&amp;E$11,Data!$A$4:$AL$1118,MATCH(D$16,Data!$A$1:$AK$1,0),0))+SUM(VLOOKUP($B$18&amp;$C25&amp;E$7,Data!$A$4:$AL$1118,MATCH(D$16,Data!$A$1:$AK$1,0),0)),"-")</f>
        <v>84586</v>
      </c>
      <c r="F25" s="249">
        <f>IFERROR(SUM(VLOOKUP($B$18&amp;$C25&amp;F$10,Data!$A$4:$AL$1118,MATCH(D$16,Data!$A$1:$AK$1,0),0))+SUM(VLOOKUP($B$18&amp;$C25&amp;F$9,Data!$A$4:$AL$1118,MATCH(D$16,Data!$A$1:$AK$1,0),0))+SUM(VLOOKUP($B$18&amp;$C25&amp;F$8,Data!$A$4:$AL$1118,MATCH(D$16,Data!$A$1:$AK$1,0),0))+SUM(VLOOKUP($B$18&amp;$C25&amp;F$11,Data!$A$4:$AL$1118,MATCH(D$16,Data!$A$1:$AK$1,0),0)),"-")</f>
        <v>71559</v>
      </c>
      <c r="G25" s="249">
        <f>IFERROR(SUM(VLOOKUP($B$18&amp;$C25&amp;G$11,Data!$A$4:$AL$1118,MATCH(D$16,Data!$A$1:$AK$1,0),0)),"-")</f>
        <v>30756</v>
      </c>
      <c r="H25" s="250">
        <f>IFERROR(SUM(VLOOKUP($B$18&amp;$C25&amp;H$10,Data!$A$4:$AL$1118,MATCH(D$16,Data!$A$1:$AK$1,0),0))+SUM(VLOOKUP($B$18&amp;$C25&amp;H$11,Data!$A$4:$AL$1118,MATCH(D$16,Data!$A$1:$AK$1,0),0)),"-")</f>
        <v>20033</v>
      </c>
      <c r="I25" s="248">
        <f>IFERROR(SUM(VLOOKUP($B$18&amp;$C25&amp;I$11,Data!$A$4:$AL$1118,MATCH(I$16,Data!$A$1:$AK$1,0),0)),"-")</f>
        <v>200422</v>
      </c>
      <c r="J25" s="249">
        <f>IFERROR(SUM(VLOOKUP($B$18&amp;$C25&amp;J$10,Data!$A$4:$AL$1118,MATCH(I$16,Data!$A$1:$AK$1,0),0))+SUM(VLOOKUP($B$18&amp;$C25&amp;J$9,Data!$A$4:$AL$1118,MATCH(I$16,Data!$A$1:$AK$1,0),0))+SUM(VLOOKUP($B$18&amp;$C25&amp;J$8,Data!$A$4:$AL$1118,MATCH(I$16,Data!$A$1:$AK$1,0),0))+SUM(VLOOKUP($B$18&amp;$C25&amp;J$11,Data!$A$4:$AL$1118,MATCH(I$16,Data!$A$1:$AK$1,0),0))+SUM(VLOOKUP($B$18&amp;$C25&amp;J$7,Data!$A$4:$AL$1118,MATCH(I$16,Data!$A$1:$AK$1,0),0)),"-")</f>
        <v>80795</v>
      </c>
      <c r="K25" s="249">
        <f>IFERROR(SUM(VLOOKUP($B$18&amp;$C25&amp;K$10,Data!$A$4:$AL$1118,MATCH(I$16,Data!$A$1:$AK$1,0),0))+SUM(VLOOKUP($B$18&amp;$C25&amp;K$9,Data!$A$4:$AL$1118,MATCH(I$16,Data!$A$1:$AK$1,0),0))+SUM(VLOOKUP($B$18&amp;$C25&amp;K$8,Data!$A$4:$AL$1118,MATCH(I$16,Data!$A$1:$AK$1,0),0))+SUM(VLOOKUP($B$18&amp;$C25&amp;K$11,Data!$A$4:$AL$1118,MATCH(I$16,Data!$A$1:$AK$1,0),0)),"-")</f>
        <v>70001</v>
      </c>
      <c r="L25" s="249">
        <f>IFERROR(SUM(VLOOKUP($B$18&amp;$C25&amp;L$11,Data!$A$4:$AL$1118,MATCH(I$16,Data!$A$1:$AK$1,0),0)),"-")</f>
        <v>30332</v>
      </c>
      <c r="M25" s="250">
        <f>IFERROR(SUM(VLOOKUP($B$18&amp;$C25&amp;M$10,Data!$A$4:$AL$1118,MATCH(I$16,Data!$A$1:$AK$1,0),0))+SUM(VLOOKUP($B$18&amp;$C25&amp;M$11,Data!$A$4:$AL$1118,MATCH(I$16,Data!$A$1:$AK$1,0),0)),"-")</f>
        <v>19294</v>
      </c>
      <c r="N25" s="245">
        <f t="shared" si="1"/>
        <v>0.96853102921704504</v>
      </c>
      <c r="O25" s="246">
        <f t="shared" si="0"/>
        <v>0.9551817085569716</v>
      </c>
      <c r="P25" s="246">
        <f t="shared" si="0"/>
        <v>0.97822775611732971</v>
      </c>
      <c r="Q25" s="246">
        <f t="shared" si="0"/>
        <v>0.98621407205098188</v>
      </c>
      <c r="R25" s="247">
        <f t="shared" si="0"/>
        <v>0.96311086706933557</v>
      </c>
    </row>
    <row r="26" spans="2:18" x14ac:dyDescent="0.2">
      <c r="B26" s="121"/>
      <c r="C26" s="122" t="s">
        <v>64</v>
      </c>
      <c r="D26" s="248">
        <f>IFERROR(SUM(VLOOKUP($B$18&amp;$C26&amp;D$11,Data!$A$4:$AL$1118,MATCH(D$16,Data!$A$1:$AK$1,0),0)),"-")</f>
        <v>233711</v>
      </c>
      <c r="E26" s="249">
        <f>IFERROR(SUM(VLOOKUP($B$18&amp;$C26&amp;E$10,Data!$A$4:$AL$1118,MATCH(D$16,Data!$A$1:$AK$1,0),0))+SUM(VLOOKUP($B$18&amp;$C26&amp;E$9,Data!$A$4:$AL$1118,MATCH(D$16,Data!$A$1:$AK$1,0),0))+SUM(VLOOKUP($B$18&amp;$C26&amp;E$8,Data!$A$4:$AL$1118,MATCH(D$16,Data!$A$1:$AK$1,0),0))+SUM(VLOOKUP($B$18&amp;$C26&amp;E$11,Data!$A$4:$AL$1118,MATCH(D$16,Data!$A$1:$AK$1,0),0))+SUM(VLOOKUP($B$18&amp;$C26&amp;E$7,Data!$A$4:$AL$1118,MATCH(D$16,Data!$A$1:$AK$1,0),0)),"-")</f>
        <v>96576</v>
      </c>
      <c r="F26" s="249">
        <f>IFERROR(SUM(VLOOKUP($B$18&amp;$C26&amp;F$10,Data!$A$4:$AL$1118,MATCH(D$16,Data!$A$1:$AK$1,0),0))+SUM(VLOOKUP($B$18&amp;$C26&amp;F$9,Data!$A$4:$AL$1118,MATCH(D$16,Data!$A$1:$AK$1,0),0))+SUM(VLOOKUP($B$18&amp;$C26&amp;F$8,Data!$A$4:$AL$1118,MATCH(D$16,Data!$A$1:$AK$1,0),0))+SUM(VLOOKUP($B$18&amp;$C26&amp;F$11,Data!$A$4:$AL$1118,MATCH(D$16,Data!$A$1:$AK$1,0),0)),"-")</f>
        <v>79556</v>
      </c>
      <c r="G26" s="249">
        <f>IFERROR(SUM(VLOOKUP($B$18&amp;$C26&amp;G$11,Data!$A$4:$AL$1118,MATCH(D$16,Data!$A$1:$AK$1,0),0)),"-")</f>
        <v>34658</v>
      </c>
      <c r="H26" s="250">
        <f>IFERROR(SUM(VLOOKUP($B$18&amp;$C26&amp;H$10,Data!$A$4:$AL$1118,MATCH(D$16,Data!$A$1:$AK$1,0),0))+SUM(VLOOKUP($B$18&amp;$C26&amp;H$11,Data!$A$4:$AL$1118,MATCH(D$16,Data!$A$1:$AK$1,0),0)),"-")</f>
        <v>22921</v>
      </c>
      <c r="I26" s="248">
        <f>IFERROR(SUM(VLOOKUP($B$18&amp;$C26&amp;I$11,Data!$A$4:$AL$1118,MATCH(I$16,Data!$A$1:$AK$1,0),0)),"-")</f>
        <v>224659</v>
      </c>
      <c r="J26" s="249">
        <f>IFERROR(SUM(VLOOKUP($B$18&amp;$C26&amp;J$10,Data!$A$4:$AL$1118,MATCH(I$16,Data!$A$1:$AK$1,0),0))+SUM(VLOOKUP($B$18&amp;$C26&amp;J$9,Data!$A$4:$AL$1118,MATCH(I$16,Data!$A$1:$AK$1,0),0))+SUM(VLOOKUP($B$18&amp;$C26&amp;J$8,Data!$A$4:$AL$1118,MATCH(I$16,Data!$A$1:$AK$1,0),0))+SUM(VLOOKUP($B$18&amp;$C26&amp;J$11,Data!$A$4:$AL$1118,MATCH(I$16,Data!$A$1:$AK$1,0),0))+SUM(VLOOKUP($B$18&amp;$C26&amp;J$7,Data!$A$4:$AL$1118,MATCH(I$16,Data!$A$1:$AK$1,0),0)),"-")</f>
        <v>91141</v>
      </c>
      <c r="K26" s="249">
        <f>IFERROR(SUM(VLOOKUP($B$18&amp;$C26&amp;K$10,Data!$A$4:$AL$1118,MATCH(I$16,Data!$A$1:$AK$1,0),0))+SUM(VLOOKUP($B$18&amp;$C26&amp;K$9,Data!$A$4:$AL$1118,MATCH(I$16,Data!$A$1:$AK$1,0),0))+SUM(VLOOKUP($B$18&amp;$C26&amp;K$8,Data!$A$4:$AL$1118,MATCH(I$16,Data!$A$1:$AK$1,0),0))+SUM(VLOOKUP($B$18&amp;$C26&amp;K$11,Data!$A$4:$AL$1118,MATCH(I$16,Data!$A$1:$AK$1,0),0)),"-")</f>
        <v>77236</v>
      </c>
      <c r="L26" s="249">
        <f>IFERROR(SUM(VLOOKUP($B$18&amp;$C26&amp;L$11,Data!$A$4:$AL$1118,MATCH(I$16,Data!$A$1:$AK$1,0),0)),"-")</f>
        <v>34296</v>
      </c>
      <c r="M26" s="250">
        <f>IFERROR(SUM(VLOOKUP($B$18&amp;$C26&amp;M$10,Data!$A$4:$AL$1118,MATCH(I$16,Data!$A$1:$AK$1,0),0))+SUM(VLOOKUP($B$18&amp;$C26&amp;M$11,Data!$A$4:$AL$1118,MATCH(I$16,Data!$A$1:$AK$1,0),0)),"-")</f>
        <v>21986</v>
      </c>
      <c r="N26" s="245">
        <f t="shared" si="1"/>
        <v>0.96126840414015602</v>
      </c>
      <c r="O26" s="246">
        <f t="shared" si="0"/>
        <v>0.9437230781974818</v>
      </c>
      <c r="P26" s="246">
        <f t="shared" si="0"/>
        <v>0.97083815174216903</v>
      </c>
      <c r="Q26" s="246">
        <f t="shared" si="0"/>
        <v>0.98955508107796175</v>
      </c>
      <c r="R26" s="247">
        <f t="shared" si="0"/>
        <v>0.95920771345054756</v>
      </c>
    </row>
    <row r="27" spans="2:18" x14ac:dyDescent="0.2">
      <c r="B27" s="121"/>
      <c r="C27" s="122" t="s">
        <v>65</v>
      </c>
      <c r="D27" s="248">
        <f>IFERROR(SUM(VLOOKUP($B$18&amp;$C27&amp;D$11,Data!$A$4:$AL$1118,MATCH(D$16,Data!$A$1:$AK$1,0),0)),"-")</f>
        <v>222275</v>
      </c>
      <c r="E27" s="249">
        <f>IFERROR(SUM(VLOOKUP($B$18&amp;$C27&amp;E$10,Data!$A$4:$AL$1118,MATCH(D$16,Data!$A$1:$AK$1,0),0))+SUM(VLOOKUP($B$18&amp;$C27&amp;E$9,Data!$A$4:$AL$1118,MATCH(D$16,Data!$A$1:$AK$1,0),0))+SUM(VLOOKUP($B$18&amp;$C27&amp;E$8,Data!$A$4:$AL$1118,MATCH(D$16,Data!$A$1:$AK$1,0),0))+SUM(VLOOKUP($B$18&amp;$C27&amp;E$11,Data!$A$4:$AL$1118,MATCH(D$16,Data!$A$1:$AK$1,0),0))+SUM(VLOOKUP($B$18&amp;$C27&amp;E$7,Data!$A$4:$AL$1118,MATCH(D$16,Data!$A$1:$AK$1,0),0)),"-")</f>
        <v>92975</v>
      </c>
      <c r="F27" s="249">
        <f>IFERROR(SUM(VLOOKUP($B$18&amp;$C27&amp;F$10,Data!$A$4:$AL$1118,MATCH(D$16,Data!$A$1:$AK$1,0),0))+SUM(VLOOKUP($B$18&amp;$C27&amp;F$9,Data!$A$4:$AL$1118,MATCH(D$16,Data!$A$1:$AK$1,0),0))+SUM(VLOOKUP($B$18&amp;$C27&amp;F$8,Data!$A$4:$AL$1118,MATCH(D$16,Data!$A$1:$AK$1,0),0))+SUM(VLOOKUP($B$18&amp;$C27&amp;F$11,Data!$A$4:$AL$1118,MATCH(D$16,Data!$A$1:$AK$1,0),0)),"-")</f>
        <v>75196</v>
      </c>
      <c r="G27" s="249">
        <f>IFERROR(SUM(VLOOKUP($B$18&amp;$C27&amp;G$11,Data!$A$4:$AL$1118,MATCH(D$16,Data!$A$1:$AK$1,0),0)),"-")</f>
        <v>32889</v>
      </c>
      <c r="H27" s="250">
        <f>IFERROR(SUM(VLOOKUP($B$18&amp;$C27&amp;H$10,Data!$A$4:$AL$1118,MATCH(D$16,Data!$A$1:$AK$1,0),0))+SUM(VLOOKUP($B$18&amp;$C27&amp;H$11,Data!$A$4:$AL$1118,MATCH(D$16,Data!$A$1:$AK$1,0),0)),"-")</f>
        <v>21215</v>
      </c>
      <c r="I27" s="248">
        <f>IFERROR(SUM(VLOOKUP($B$18&amp;$C27&amp;I$11,Data!$A$4:$AL$1118,MATCH(I$16,Data!$A$1:$AK$1,0),0)),"-")</f>
        <v>215673</v>
      </c>
      <c r="J27" s="249">
        <f>IFERROR(SUM(VLOOKUP($B$18&amp;$C27&amp;J$10,Data!$A$4:$AL$1118,MATCH(I$16,Data!$A$1:$AK$1,0),0))+SUM(VLOOKUP($B$18&amp;$C27&amp;J$9,Data!$A$4:$AL$1118,MATCH(I$16,Data!$A$1:$AK$1,0),0))+SUM(VLOOKUP($B$18&amp;$C27&amp;J$8,Data!$A$4:$AL$1118,MATCH(I$16,Data!$A$1:$AK$1,0),0))+SUM(VLOOKUP($B$18&amp;$C27&amp;J$11,Data!$A$4:$AL$1118,MATCH(I$16,Data!$A$1:$AK$1,0),0))+SUM(VLOOKUP($B$18&amp;$C27&amp;J$7,Data!$A$4:$AL$1118,MATCH(I$16,Data!$A$1:$AK$1,0),0)),"-")</f>
        <v>89011</v>
      </c>
      <c r="K27" s="249">
        <f>IFERROR(SUM(VLOOKUP($B$18&amp;$C27&amp;K$10,Data!$A$4:$AL$1118,MATCH(I$16,Data!$A$1:$AK$1,0),0))+SUM(VLOOKUP($B$18&amp;$C27&amp;K$9,Data!$A$4:$AL$1118,MATCH(I$16,Data!$A$1:$AK$1,0),0))+SUM(VLOOKUP($B$18&amp;$C27&amp;K$8,Data!$A$4:$AL$1118,MATCH(I$16,Data!$A$1:$AK$1,0),0))+SUM(VLOOKUP($B$18&amp;$C27&amp;K$11,Data!$A$4:$AL$1118,MATCH(I$16,Data!$A$1:$AK$1,0),0)),"-")</f>
        <v>73668</v>
      </c>
      <c r="L27" s="249">
        <f>IFERROR(SUM(VLOOKUP($B$18&amp;$C27&amp;L$11,Data!$A$4:$AL$1118,MATCH(I$16,Data!$A$1:$AK$1,0),0)),"-")</f>
        <v>32661</v>
      </c>
      <c r="M27" s="250">
        <f>IFERROR(SUM(VLOOKUP($B$18&amp;$C27&amp;M$10,Data!$A$4:$AL$1118,MATCH(I$16,Data!$A$1:$AK$1,0),0))+SUM(VLOOKUP($B$18&amp;$C27&amp;M$11,Data!$A$4:$AL$1118,MATCH(I$16,Data!$A$1:$AK$1,0),0)),"-")</f>
        <v>20333</v>
      </c>
      <c r="N27" s="245">
        <f t="shared" si="1"/>
        <v>0.97029805421212467</v>
      </c>
      <c r="O27" s="246">
        <f t="shared" si="0"/>
        <v>0.95736488303307343</v>
      </c>
      <c r="P27" s="246">
        <f t="shared" si="0"/>
        <v>0.97967977020054253</v>
      </c>
      <c r="Q27" s="246">
        <f t="shared" si="0"/>
        <v>0.99306759098786823</v>
      </c>
      <c r="R27" s="247">
        <f t="shared" si="0"/>
        <v>0.95842564223426818</v>
      </c>
    </row>
    <row r="28" spans="2:18" x14ac:dyDescent="0.2">
      <c r="B28" s="121"/>
      <c r="C28" s="122" t="s">
        <v>66</v>
      </c>
      <c r="D28" s="248">
        <f>IFERROR(SUM(VLOOKUP($B$18&amp;$C28&amp;D$11,Data!$A$4:$AL$1118,MATCH(D$16,Data!$A$1:$AK$1,0),0)),"-")</f>
        <v>215170</v>
      </c>
      <c r="E28" s="249">
        <f>IFERROR(SUM(VLOOKUP($B$18&amp;$C28&amp;E$10,Data!$A$4:$AL$1118,MATCH(D$16,Data!$A$1:$AK$1,0),0))+SUM(VLOOKUP($B$18&amp;$C28&amp;E$9,Data!$A$4:$AL$1118,MATCH(D$16,Data!$A$1:$AK$1,0),0))+SUM(VLOOKUP($B$18&amp;$C28&amp;E$8,Data!$A$4:$AL$1118,MATCH(D$16,Data!$A$1:$AK$1,0),0))+SUM(VLOOKUP($B$18&amp;$C28&amp;E$11,Data!$A$4:$AL$1118,MATCH(D$16,Data!$A$1:$AK$1,0),0))+SUM(VLOOKUP($B$18&amp;$C28&amp;E$7,Data!$A$4:$AL$1118,MATCH(D$16,Data!$A$1:$AK$1,0),0)),"-")</f>
        <v>89425</v>
      </c>
      <c r="F28" s="249">
        <f>IFERROR(SUM(VLOOKUP($B$18&amp;$C28&amp;F$10,Data!$A$4:$AL$1118,MATCH(D$16,Data!$A$1:$AK$1,0),0))+SUM(VLOOKUP($B$18&amp;$C28&amp;F$9,Data!$A$4:$AL$1118,MATCH(D$16,Data!$A$1:$AK$1,0),0))+SUM(VLOOKUP($B$18&amp;$C28&amp;F$8,Data!$A$4:$AL$1118,MATCH(D$16,Data!$A$1:$AK$1,0),0))+SUM(VLOOKUP($B$18&amp;$C28&amp;F$11,Data!$A$4:$AL$1118,MATCH(D$16,Data!$A$1:$AK$1,0),0)),"-")</f>
        <v>71158</v>
      </c>
      <c r="G28" s="249">
        <f>IFERROR(SUM(VLOOKUP($B$18&amp;$C28&amp;G$11,Data!$A$4:$AL$1118,MATCH(D$16,Data!$A$1:$AK$1,0),0)),"-")</f>
        <v>33775</v>
      </c>
      <c r="H28" s="250">
        <f>IFERROR(SUM(VLOOKUP($B$18&amp;$C28&amp;H$10,Data!$A$4:$AL$1118,MATCH(D$16,Data!$A$1:$AK$1,0),0))+SUM(VLOOKUP($B$18&amp;$C28&amp;H$11,Data!$A$4:$AL$1118,MATCH(D$16,Data!$A$1:$AK$1,0),0)),"-")</f>
        <v>20812</v>
      </c>
      <c r="I28" s="248">
        <f>IFERROR(SUM(VLOOKUP($B$18&amp;$C28&amp;I$11,Data!$A$4:$AL$1118,MATCH(I$16,Data!$A$1:$AK$1,0),0)),"-")</f>
        <v>206421</v>
      </c>
      <c r="J28" s="249">
        <f>IFERROR(SUM(VLOOKUP($B$18&amp;$C28&amp;J$10,Data!$A$4:$AL$1118,MATCH(I$16,Data!$A$1:$AK$1,0),0))+SUM(VLOOKUP($B$18&amp;$C28&amp;J$9,Data!$A$4:$AL$1118,MATCH(I$16,Data!$A$1:$AK$1,0),0))+SUM(VLOOKUP($B$18&amp;$C28&amp;J$8,Data!$A$4:$AL$1118,MATCH(I$16,Data!$A$1:$AK$1,0),0))+SUM(VLOOKUP($B$18&amp;$C28&amp;J$11,Data!$A$4:$AL$1118,MATCH(I$16,Data!$A$1:$AK$1,0),0))+SUM(VLOOKUP($B$18&amp;$C28&amp;J$7,Data!$A$4:$AL$1118,MATCH(I$16,Data!$A$1:$AK$1,0),0)),"-")</f>
        <v>84015</v>
      </c>
      <c r="K28" s="249">
        <f>IFERROR(SUM(VLOOKUP($B$18&amp;$C28&amp;K$10,Data!$A$4:$AL$1118,MATCH(I$16,Data!$A$1:$AK$1,0),0))+SUM(VLOOKUP($B$18&amp;$C28&amp;K$9,Data!$A$4:$AL$1118,MATCH(I$16,Data!$A$1:$AK$1,0),0))+SUM(VLOOKUP($B$18&amp;$C28&amp;K$8,Data!$A$4:$AL$1118,MATCH(I$16,Data!$A$1:$AK$1,0),0))+SUM(VLOOKUP($B$18&amp;$C28&amp;K$11,Data!$A$4:$AL$1118,MATCH(I$16,Data!$A$1:$AK$1,0),0)),"-")</f>
        <v>69096</v>
      </c>
      <c r="L28" s="249">
        <f>IFERROR(SUM(VLOOKUP($B$18&amp;$C28&amp;L$11,Data!$A$4:$AL$1118,MATCH(I$16,Data!$A$1:$AK$1,0),0)),"-")</f>
        <v>33448</v>
      </c>
      <c r="M28" s="250">
        <f>IFERROR(SUM(VLOOKUP($B$18&amp;$C28&amp;M$10,Data!$A$4:$AL$1118,MATCH(I$16,Data!$A$1:$AK$1,0),0))+SUM(VLOOKUP($B$18&amp;$C28&amp;M$11,Data!$A$4:$AL$1118,MATCH(I$16,Data!$A$1:$AK$1,0),0)),"-")</f>
        <v>19862</v>
      </c>
      <c r="N28" s="245">
        <f t="shared" si="1"/>
        <v>0.95933912720174741</v>
      </c>
      <c r="O28" s="246">
        <f t="shared" si="0"/>
        <v>0.93950237629298294</v>
      </c>
      <c r="P28" s="246">
        <f t="shared" si="0"/>
        <v>0.97102223221563277</v>
      </c>
      <c r="Q28" s="246">
        <f t="shared" si="0"/>
        <v>0.99031828275351597</v>
      </c>
      <c r="R28" s="247">
        <f t="shared" si="0"/>
        <v>0.95435325773592161</v>
      </c>
    </row>
    <row r="29" spans="2:18" x14ac:dyDescent="0.2">
      <c r="B29" s="121"/>
      <c r="C29" s="122" t="s">
        <v>67</v>
      </c>
      <c r="D29" s="248">
        <f>IFERROR(SUM(VLOOKUP($B$18&amp;$C29&amp;D$11,Data!$A$4:$AL$1118,MATCH(D$16,Data!$A$1:$AK$1,0),0)),"-")</f>
        <v>227348</v>
      </c>
      <c r="E29" s="249">
        <f>IFERROR(SUM(VLOOKUP($B$18&amp;$C29&amp;E$10,Data!$A$4:$AL$1118,MATCH(D$16,Data!$A$1:$AK$1,0),0))+SUM(VLOOKUP($B$18&amp;$C29&amp;E$9,Data!$A$4:$AL$1118,MATCH(D$16,Data!$A$1:$AK$1,0),0))+SUM(VLOOKUP($B$18&amp;$C29&amp;E$8,Data!$A$4:$AL$1118,MATCH(D$16,Data!$A$1:$AK$1,0),0))+SUM(VLOOKUP($B$18&amp;$C29&amp;E$11,Data!$A$4:$AL$1118,MATCH(D$16,Data!$A$1:$AK$1,0),0))+SUM(VLOOKUP($B$18&amp;$C29&amp;E$7,Data!$A$4:$AL$1118,MATCH(D$16,Data!$A$1:$AK$1,0),0)),"-")</f>
        <v>95161</v>
      </c>
      <c r="F29" s="249">
        <f>IFERROR(SUM(VLOOKUP($B$18&amp;$C29&amp;F$10,Data!$A$4:$AL$1118,MATCH(D$16,Data!$A$1:$AK$1,0),0))+SUM(VLOOKUP($B$18&amp;$C29&amp;F$9,Data!$A$4:$AL$1118,MATCH(D$16,Data!$A$1:$AK$1,0),0))+SUM(VLOOKUP($B$18&amp;$C29&amp;F$8,Data!$A$4:$AL$1118,MATCH(D$16,Data!$A$1:$AK$1,0),0))+SUM(VLOOKUP($B$18&amp;$C29&amp;F$11,Data!$A$4:$AL$1118,MATCH(D$16,Data!$A$1:$AK$1,0),0)),"-")</f>
        <v>74693</v>
      </c>
      <c r="G29" s="249">
        <f>IFERROR(SUM(VLOOKUP($B$18&amp;$C29&amp;G$11,Data!$A$4:$AL$1118,MATCH(D$16,Data!$A$1:$AK$1,0),0)),"-")</f>
        <v>34820</v>
      </c>
      <c r="H29" s="250">
        <f>IFERROR(SUM(VLOOKUP($B$18&amp;$C29&amp;H$10,Data!$A$4:$AL$1118,MATCH(D$16,Data!$A$1:$AK$1,0),0))+SUM(VLOOKUP($B$18&amp;$C29&amp;H$11,Data!$A$4:$AL$1118,MATCH(D$16,Data!$A$1:$AK$1,0),0)),"-")</f>
        <v>22674</v>
      </c>
      <c r="I29" s="248">
        <f>IFERROR(SUM(VLOOKUP($B$18&amp;$C29&amp;I$11,Data!$A$4:$AL$1118,MATCH(I$16,Data!$A$1:$AK$1,0),0)),"-")</f>
        <v>219371</v>
      </c>
      <c r="J29" s="249">
        <f>IFERROR(SUM(VLOOKUP($B$18&amp;$C29&amp;J$10,Data!$A$4:$AL$1118,MATCH(I$16,Data!$A$1:$AK$1,0),0))+SUM(VLOOKUP($B$18&amp;$C29&amp;J$9,Data!$A$4:$AL$1118,MATCH(I$16,Data!$A$1:$AK$1,0),0))+SUM(VLOOKUP($B$18&amp;$C29&amp;J$8,Data!$A$4:$AL$1118,MATCH(I$16,Data!$A$1:$AK$1,0),0))+SUM(VLOOKUP($B$18&amp;$C29&amp;J$11,Data!$A$4:$AL$1118,MATCH(I$16,Data!$A$1:$AK$1,0),0))+SUM(VLOOKUP($B$18&amp;$C29&amp;J$7,Data!$A$4:$AL$1118,MATCH(I$16,Data!$A$1:$AK$1,0),0)),"-")</f>
        <v>90508</v>
      </c>
      <c r="K29" s="249">
        <f>IFERROR(SUM(VLOOKUP($B$18&amp;$C29&amp;K$10,Data!$A$4:$AL$1118,MATCH(I$16,Data!$A$1:$AK$1,0),0))+SUM(VLOOKUP($B$18&amp;$C29&amp;K$9,Data!$A$4:$AL$1118,MATCH(I$16,Data!$A$1:$AK$1,0),0))+SUM(VLOOKUP($B$18&amp;$C29&amp;K$8,Data!$A$4:$AL$1118,MATCH(I$16,Data!$A$1:$AK$1,0),0))+SUM(VLOOKUP($B$18&amp;$C29&amp;K$11,Data!$A$4:$AL$1118,MATCH(I$16,Data!$A$1:$AK$1,0),0)),"-")</f>
        <v>72817</v>
      </c>
      <c r="L29" s="249">
        <f>IFERROR(SUM(VLOOKUP($B$18&amp;$C29&amp;L$11,Data!$A$4:$AL$1118,MATCH(I$16,Data!$A$1:$AK$1,0),0)),"-")</f>
        <v>34351</v>
      </c>
      <c r="M29" s="250">
        <f>IFERROR(SUM(VLOOKUP($B$18&amp;$C29&amp;M$10,Data!$A$4:$AL$1118,MATCH(I$16,Data!$A$1:$AK$1,0),0))+SUM(VLOOKUP($B$18&amp;$C29&amp;M$11,Data!$A$4:$AL$1118,MATCH(I$16,Data!$A$1:$AK$1,0),0)),"-")</f>
        <v>21695</v>
      </c>
      <c r="N29" s="245">
        <f t="shared" si="1"/>
        <v>0.96491282087372665</v>
      </c>
      <c r="O29" s="246">
        <f t="shared" si="0"/>
        <v>0.95110391862212462</v>
      </c>
      <c r="P29" s="246">
        <f t="shared" si="0"/>
        <v>0.97488385792510679</v>
      </c>
      <c r="Q29" s="246">
        <f t="shared" si="0"/>
        <v>0.98653072946582421</v>
      </c>
      <c r="R29" s="247">
        <f t="shared" si="0"/>
        <v>0.95682279262591519</v>
      </c>
    </row>
    <row r="30" spans="2:18" s="229" customFormat="1" x14ac:dyDescent="0.2">
      <c r="B30" s="123"/>
      <c r="C30" s="124" t="s">
        <v>17</v>
      </c>
      <c r="D30" s="251">
        <f>SUM(D18:D29)</f>
        <v>2509285</v>
      </c>
      <c r="E30" s="252">
        <f t="shared" ref="E30:F30" si="2">SUM(E18:E29)</f>
        <v>1046963</v>
      </c>
      <c r="F30" s="252">
        <f t="shared" si="2"/>
        <v>831042</v>
      </c>
      <c r="G30" s="252">
        <f>SUM(G18:G29)</f>
        <v>378309</v>
      </c>
      <c r="H30" s="253">
        <f>SUM(H18:H29)</f>
        <v>252971</v>
      </c>
      <c r="I30" s="251">
        <f>SUM(I18:I29)</f>
        <v>2428111</v>
      </c>
      <c r="J30" s="252">
        <f t="shared" ref="J30:K30" si="3">SUM(J18:J29)</f>
        <v>997722</v>
      </c>
      <c r="K30" s="252">
        <f t="shared" si="3"/>
        <v>811987</v>
      </c>
      <c r="L30" s="252">
        <f>SUM(L18:L29)</f>
        <v>375050</v>
      </c>
      <c r="M30" s="253">
        <f>SUM(M18:M29)</f>
        <v>243352</v>
      </c>
      <c r="N30" s="160">
        <f t="shared" si="1"/>
        <v>0.96765054587262911</v>
      </c>
      <c r="O30" s="254">
        <f t="shared" si="0"/>
        <v>0.95296777441036595</v>
      </c>
      <c r="P30" s="254">
        <f t="shared" si="0"/>
        <v>0.97707095429593205</v>
      </c>
      <c r="Q30" s="254">
        <f t="shared" si="0"/>
        <v>0.99138534901363695</v>
      </c>
      <c r="R30" s="161">
        <f t="shared" si="0"/>
        <v>0.96197587865802803</v>
      </c>
    </row>
    <row r="31" spans="2:18" x14ac:dyDescent="0.2">
      <c r="B31" s="118" t="s">
        <v>68</v>
      </c>
      <c r="C31" s="122" t="s">
        <v>56</v>
      </c>
      <c r="D31" s="248">
        <f>IFERROR(SUM(VLOOKUP($B$31&amp;$C31&amp;D$11,Data!$A$4:$AL$1118,MATCH(D$16,Data!$A$1:$AK$1,0),0)),"-")</f>
        <v>214830</v>
      </c>
      <c r="E31" s="249">
        <f>IFERROR(SUM(VLOOKUP($B$31&amp;$C31&amp;E$10,Data!$A$4:$AL$1118,MATCH(D$16,Data!$A$1:$AK$1,0),0))+SUM(VLOOKUP($B$31&amp;$C31&amp;E$9,Data!$A$4:$AL$1118,MATCH(D$16,Data!$A$1:$AK$1,0),0))+SUM(VLOOKUP($B$31&amp;$C31&amp;E$8,Data!$A$4:$AL$1118,MATCH(D$16,Data!$A$1:$AK$1,0),0))+SUM(VLOOKUP($B$31&amp;$C31&amp;E$11,Data!$A$4:$AL$1118,MATCH(D$16,Data!$A$1:$AK$1,0),0))+SUM(VLOOKUP($B$31&amp;$C31&amp;E$7,Data!$A$4:$AL$1118,MATCH(D$16,Data!$A$1:$AK$1,0),0)),"-")</f>
        <v>91158</v>
      </c>
      <c r="F31" s="249">
        <f>IFERROR(SUM(VLOOKUP($B$31&amp;$C31&amp;F$10,Data!$A$4:$AL$1118,MATCH(D$16,Data!$A$1:$AK$1,0),0))+SUM(VLOOKUP($B$31&amp;$C31&amp;F$9,Data!$A$4:$AL$1118,MATCH(D$16,Data!$A$1:$AK$1,0),0))+SUM(VLOOKUP($B$31&amp;$C31&amp;F$8,Data!$A$4:$AL$1118,MATCH(D$16,Data!$A$1:$AK$1,0),0))+SUM(VLOOKUP($B$31&amp;$C31&amp;F$11,Data!$A$4:$AL$1118,MATCH(D$16,Data!$A$1:$AK$1,0),0)),"-")</f>
        <v>69712</v>
      </c>
      <c r="G31" s="243">
        <f>IFERROR(SUM(VLOOKUP($B$31&amp;$C31&amp;G$11,Data!$A$4:$AL$1118,MATCH(D$16,Data!$A$1:$AK$1,0),0)),"-")</f>
        <v>33100</v>
      </c>
      <c r="H31" s="250">
        <f>IFERROR(SUM(VLOOKUP($B$31&amp;$C31&amp;H$10,Data!$A$4:$AL$1118,MATCH(D$16,Data!$A$1:$AK$1,0),0))+SUM(VLOOKUP($B$31&amp;$C31&amp;H$11,Data!$A$4:$AL$1118,MATCH(D$16,Data!$A$1:$AK$1,0),0)),"-")</f>
        <v>20860</v>
      </c>
      <c r="I31" s="248">
        <f>IFERROR(SUM(VLOOKUP($B$31&amp;$C31&amp;I$11,Data!$A$4:$AL$1118,MATCH(I$16,Data!$A$1:$AK$1,0),0)),"-")</f>
        <v>207747</v>
      </c>
      <c r="J31" s="249">
        <f>IFERROR(SUM(VLOOKUP($B$31&amp;$C31&amp;J$10,Data!$A$4:$AL$1118,MATCH(I$16,Data!$A$1:$AK$1,0),0))+SUM(VLOOKUP($B$31&amp;$C31&amp;J$9,Data!$A$4:$AL$1118,MATCH(I$16,Data!$A$1:$AK$1,0),0))+SUM(VLOOKUP($B$31&amp;$C31&amp;J$8,Data!$A$4:$AL$1118,MATCH(I$16,Data!$A$1:$AK$1,0),0))+SUM(VLOOKUP($B$31&amp;$C31&amp;J$11,Data!$A$4:$AL$1118,MATCH(I$16,Data!$A$1:$AK$1,0),0))+SUM(VLOOKUP($B$31&amp;$C31&amp;J$7,Data!$A$4:$AL$1118,MATCH(I$16,Data!$A$1:$AK$1,0),0)),"-")</f>
        <v>87006</v>
      </c>
      <c r="K31" s="249">
        <f>IFERROR(SUM(VLOOKUP($B$31&amp;$C31&amp;K$10,Data!$A$4:$AL$1118,MATCH(I$16,Data!$A$1:$AK$1,0),0))+SUM(VLOOKUP($B$31&amp;$C31&amp;K$9,Data!$A$4:$AL$1118,MATCH(I$16,Data!$A$1:$AK$1,0),0))+SUM(VLOOKUP($B$31&amp;$C31&amp;K$8,Data!$A$4:$AL$1118,MATCH(I$16,Data!$A$1:$AK$1,0),0))+SUM(VLOOKUP($B$31&amp;$C31&amp;K$11,Data!$A$4:$AL$1118,MATCH(I$16,Data!$A$1:$AK$1,0),0)),"-")</f>
        <v>68077</v>
      </c>
      <c r="L31" s="249">
        <f>IFERROR(SUM(VLOOKUP($B$31&amp;$C31&amp;L$11,Data!$A$4:$AL$1118,MATCH(I$16,Data!$A$1:$AK$1,0),0)),"-")</f>
        <v>32597</v>
      </c>
      <c r="M31" s="244">
        <f>IFERROR(SUM(VLOOKUP($B$31&amp;$C31&amp;M$10,Data!$A$4:$AL$1118,MATCH(I$16,Data!$A$1:$AK$1,0),0))+SUM(VLOOKUP($B$31&amp;$C31&amp;M$11,Data!$A$4:$AL$1118,MATCH(I$16,Data!$A$1:$AK$1,0),0)),"-")</f>
        <v>20067</v>
      </c>
      <c r="N31" s="245">
        <f t="shared" si="1"/>
        <v>0.96702974444909928</v>
      </c>
      <c r="O31" s="246">
        <f t="shared" si="0"/>
        <v>0.9544527084841703</v>
      </c>
      <c r="P31" s="246">
        <f t="shared" si="0"/>
        <v>0.97654636217580904</v>
      </c>
      <c r="Q31" s="246">
        <f t="shared" si="0"/>
        <v>0.98480362537764354</v>
      </c>
      <c r="R31" s="247">
        <f t="shared" si="0"/>
        <v>0.96198465963566637</v>
      </c>
    </row>
    <row r="32" spans="2:18" x14ac:dyDescent="0.2">
      <c r="B32" s="126"/>
      <c r="C32" s="122" t="s">
        <v>57</v>
      </c>
      <c r="D32" s="248">
        <f>IFERROR(SUM(VLOOKUP($B$31&amp;$C32&amp;D$11,Data!$A$4:$AL$1118,MATCH(D$16,Data!$A$1:$AK$1,0),0)),"-")</f>
        <v>224871</v>
      </c>
      <c r="E32" s="249">
        <f>IFERROR(SUM(VLOOKUP($B$31&amp;$C32&amp;E$10,Data!$A$4:$AL$1118,MATCH(D$16,Data!$A$1:$AK$1,0),0))+SUM(VLOOKUP($B$31&amp;$C32&amp;E$9,Data!$A$4:$AL$1118,MATCH(D$16,Data!$A$1:$AK$1,0),0))+SUM(VLOOKUP($B$31&amp;$C32&amp;E$8,Data!$A$4:$AL$1118,MATCH(D$16,Data!$A$1:$AK$1,0),0))+SUM(VLOOKUP($B$31&amp;$C32&amp;E$11,Data!$A$4:$AL$1118,MATCH(D$16,Data!$A$1:$AK$1,0),0))+SUM(VLOOKUP($B$31&amp;$C32&amp;E$7,Data!$A$4:$AL$1118,MATCH(D$16,Data!$A$1:$AK$1,0),0)),"-")</f>
        <v>94017</v>
      </c>
      <c r="F32" s="249">
        <f>IFERROR(SUM(VLOOKUP($B$31&amp;$C32&amp;F$10,Data!$A$4:$AL$1118,MATCH(D$16,Data!$A$1:$AK$1,0),0))+SUM(VLOOKUP($B$31&amp;$C32&amp;F$9,Data!$A$4:$AL$1118,MATCH(D$16,Data!$A$1:$AK$1,0),0))+SUM(VLOOKUP($B$31&amp;$C32&amp;F$8,Data!$A$4:$AL$1118,MATCH(D$16,Data!$A$1:$AK$1,0),0))+SUM(VLOOKUP($B$31&amp;$C32&amp;F$11,Data!$A$4:$AL$1118,MATCH(D$16,Data!$A$1:$AK$1,0),0)),"-")</f>
        <v>72060</v>
      </c>
      <c r="G32" s="249">
        <f>IFERROR(SUM(VLOOKUP($B$31&amp;$C32&amp;G$11,Data!$A$4:$AL$1118,MATCH(D$16,Data!$A$1:$AK$1,0),0)),"-")</f>
        <v>37115</v>
      </c>
      <c r="H32" s="250">
        <f>IFERROR(SUM(VLOOKUP($B$31&amp;$C32&amp;H$10,Data!$A$4:$AL$1118,MATCH(D$16,Data!$A$1:$AK$1,0),0))+SUM(VLOOKUP($B$31&amp;$C32&amp;H$11,Data!$A$4:$AL$1118,MATCH(D$16,Data!$A$1:$AK$1,0),0)),"-")</f>
        <v>21679</v>
      </c>
      <c r="I32" s="248">
        <f>IFERROR(SUM(VLOOKUP($B$31&amp;$C32&amp;I$11,Data!$A$4:$AL$1118,MATCH(I$16,Data!$A$1:$AK$1,0),0)),"-")</f>
        <v>216519</v>
      </c>
      <c r="J32" s="249">
        <f>IFERROR(SUM(VLOOKUP($B$31&amp;$C32&amp;J$10,Data!$A$4:$AL$1118,MATCH(I$16,Data!$A$1:$AK$1,0),0))+SUM(VLOOKUP($B$31&amp;$C32&amp;J$9,Data!$A$4:$AL$1118,MATCH(I$16,Data!$A$1:$AK$1,0),0))+SUM(VLOOKUP($B$31&amp;$C32&amp;J$8,Data!$A$4:$AL$1118,MATCH(I$16,Data!$A$1:$AK$1,0),0))+SUM(VLOOKUP($B$31&amp;$C32&amp;J$11,Data!$A$4:$AL$1118,MATCH(I$16,Data!$A$1:$AK$1,0),0))+SUM(VLOOKUP($B$31&amp;$C32&amp;J$7,Data!$A$4:$AL$1118,MATCH(I$16,Data!$A$1:$AK$1,0),0)),"-")</f>
        <v>89276</v>
      </c>
      <c r="K32" s="249">
        <f>IFERROR(SUM(VLOOKUP($B$31&amp;$C32&amp;K$10,Data!$A$4:$AL$1118,MATCH(I$16,Data!$A$1:$AK$1,0),0))+SUM(VLOOKUP($B$31&amp;$C32&amp;K$9,Data!$A$4:$AL$1118,MATCH(I$16,Data!$A$1:$AK$1,0),0))+SUM(VLOOKUP($B$31&amp;$C32&amp;K$8,Data!$A$4:$AL$1118,MATCH(I$16,Data!$A$1:$AK$1,0),0))+SUM(VLOOKUP($B$31&amp;$C32&amp;K$11,Data!$A$4:$AL$1118,MATCH(I$16,Data!$A$1:$AK$1,0),0)),"-")</f>
        <v>70179</v>
      </c>
      <c r="L32" s="249">
        <f>IFERROR(SUM(VLOOKUP($B$31&amp;$C32&amp;L$11,Data!$A$4:$AL$1118,MATCH(I$16,Data!$A$1:$AK$1,0),0)),"-")</f>
        <v>36256</v>
      </c>
      <c r="M32" s="250">
        <f>IFERROR(SUM(VLOOKUP($B$31&amp;$C32&amp;M$10,Data!$A$4:$AL$1118,MATCH(I$16,Data!$A$1:$AK$1,0),0))+SUM(VLOOKUP($B$31&amp;$C32&amp;M$11,Data!$A$4:$AL$1118,MATCH(I$16,Data!$A$1:$AK$1,0),0)),"-")</f>
        <v>20808</v>
      </c>
      <c r="N32" s="245">
        <f t="shared" si="1"/>
        <v>0.96285870565791054</v>
      </c>
      <c r="O32" s="246">
        <f t="shared" si="0"/>
        <v>0.94957294957294958</v>
      </c>
      <c r="P32" s="246">
        <f t="shared" si="0"/>
        <v>0.97389675270607823</v>
      </c>
      <c r="Q32" s="246">
        <f t="shared" si="0"/>
        <v>0.97685571871211097</v>
      </c>
      <c r="R32" s="247">
        <f t="shared" si="0"/>
        <v>0.95982287005858202</v>
      </c>
    </row>
    <row r="33" spans="2:18" x14ac:dyDescent="0.2">
      <c r="B33" s="126"/>
      <c r="C33" s="122" t="s">
        <v>58</v>
      </c>
      <c r="D33" s="248">
        <f>IFERROR(SUM(VLOOKUP($B$31&amp;$C33&amp;D$11,Data!$A$4:$AL$1118,MATCH(D$16,Data!$A$1:$AK$1,0),0)),"-")</f>
        <v>213373</v>
      </c>
      <c r="E33" s="249">
        <f>IFERROR(SUM(VLOOKUP($B$31&amp;$C33&amp;E$10,Data!$A$4:$AL$1118,MATCH(D$16,Data!$A$1:$AK$1,0),0))+SUM(VLOOKUP($B$31&amp;$C33&amp;E$9,Data!$A$4:$AL$1118,MATCH(D$16,Data!$A$1:$AK$1,0),0))+SUM(VLOOKUP($B$31&amp;$C33&amp;E$8,Data!$A$4:$AL$1118,MATCH(D$16,Data!$A$1:$AK$1,0),0))+SUM(VLOOKUP($B$31&amp;$C33&amp;E$11,Data!$A$4:$AL$1118,MATCH(D$16,Data!$A$1:$AK$1,0),0))+SUM(VLOOKUP($B$31&amp;$C33&amp;E$7,Data!$A$4:$AL$1118,MATCH(D$16,Data!$A$1:$AK$1,0),0)),"-")</f>
        <v>89068</v>
      </c>
      <c r="F33" s="249">
        <f>IFERROR(SUM(VLOOKUP($B$31&amp;$C33&amp;F$10,Data!$A$4:$AL$1118,MATCH(D$16,Data!$A$1:$AK$1,0),0))+SUM(VLOOKUP($B$31&amp;$C33&amp;F$9,Data!$A$4:$AL$1118,MATCH(D$16,Data!$A$1:$AK$1,0),0))+SUM(VLOOKUP($B$31&amp;$C33&amp;F$8,Data!$A$4:$AL$1118,MATCH(D$16,Data!$A$1:$AK$1,0),0))+SUM(VLOOKUP($B$31&amp;$C33&amp;F$11,Data!$A$4:$AL$1118,MATCH(D$16,Data!$A$1:$AK$1,0),0)),"-")</f>
        <v>68324</v>
      </c>
      <c r="G33" s="249">
        <f>IFERROR(SUM(VLOOKUP($B$31&amp;$C33&amp;G$11,Data!$A$4:$AL$1118,MATCH(D$16,Data!$A$1:$AK$1,0),0)),"-")</f>
        <v>34653</v>
      </c>
      <c r="H33" s="250">
        <f>IFERROR(SUM(VLOOKUP($B$31&amp;$C33&amp;H$10,Data!$A$4:$AL$1118,MATCH(D$16,Data!$A$1:$AK$1,0),0))+SUM(VLOOKUP($B$31&amp;$C33&amp;H$11,Data!$A$4:$AL$1118,MATCH(D$16,Data!$A$1:$AK$1,0),0)),"-")</f>
        <v>21328</v>
      </c>
      <c r="I33" s="248">
        <f>IFERROR(SUM(VLOOKUP($B$31&amp;$C33&amp;I$11,Data!$A$4:$AL$1118,MATCH(I$16,Data!$A$1:$AK$1,0),0)),"-")</f>
        <v>206122</v>
      </c>
      <c r="J33" s="249">
        <f>IFERROR(SUM(VLOOKUP($B$31&amp;$C33&amp;J$10,Data!$A$4:$AL$1118,MATCH(I$16,Data!$A$1:$AK$1,0),0))+SUM(VLOOKUP($B$31&amp;$C33&amp;J$9,Data!$A$4:$AL$1118,MATCH(I$16,Data!$A$1:$AK$1,0),0))+SUM(VLOOKUP($B$31&amp;$C33&amp;J$8,Data!$A$4:$AL$1118,MATCH(I$16,Data!$A$1:$AK$1,0),0))+SUM(VLOOKUP($B$31&amp;$C33&amp;J$11,Data!$A$4:$AL$1118,MATCH(I$16,Data!$A$1:$AK$1,0),0))+SUM(VLOOKUP($B$31&amp;$C33&amp;J$7,Data!$A$4:$AL$1118,MATCH(I$16,Data!$A$1:$AK$1,0),0)),"-")</f>
        <v>85116</v>
      </c>
      <c r="K33" s="249">
        <f>IFERROR(SUM(VLOOKUP($B$31&amp;$C33&amp;K$10,Data!$A$4:$AL$1118,MATCH(I$16,Data!$A$1:$AK$1,0),0))+SUM(VLOOKUP($B$31&amp;$C33&amp;K$9,Data!$A$4:$AL$1118,MATCH(I$16,Data!$A$1:$AK$1,0),0))+SUM(VLOOKUP($B$31&amp;$C33&amp;K$8,Data!$A$4:$AL$1118,MATCH(I$16,Data!$A$1:$AK$1,0),0))+SUM(VLOOKUP($B$31&amp;$C33&amp;K$11,Data!$A$4:$AL$1118,MATCH(I$16,Data!$A$1:$AK$1,0),0)),"-")</f>
        <v>66488</v>
      </c>
      <c r="L33" s="249">
        <f>IFERROR(SUM(VLOOKUP($B$31&amp;$C33&amp;L$11,Data!$A$4:$AL$1118,MATCH(I$16,Data!$A$1:$AK$1,0),0)),"-")</f>
        <v>34089</v>
      </c>
      <c r="M33" s="250">
        <f>IFERROR(SUM(VLOOKUP($B$31&amp;$C33&amp;M$10,Data!$A$4:$AL$1118,MATCH(I$16,Data!$A$1:$AK$1,0),0))+SUM(VLOOKUP($B$31&amp;$C33&amp;M$11,Data!$A$4:$AL$1118,MATCH(I$16,Data!$A$1:$AK$1,0),0)),"-")</f>
        <v>20429</v>
      </c>
      <c r="N33" s="245">
        <f t="shared" si="1"/>
        <v>0.96601725616643153</v>
      </c>
      <c r="O33" s="246">
        <f t="shared" si="0"/>
        <v>0.95562940674540797</v>
      </c>
      <c r="P33" s="246">
        <f t="shared" si="0"/>
        <v>0.97312803700017558</v>
      </c>
      <c r="Q33" s="246">
        <f t="shared" si="0"/>
        <v>0.98372435286988136</v>
      </c>
      <c r="R33" s="247">
        <f t="shared" si="0"/>
        <v>0.95784883720930236</v>
      </c>
    </row>
    <row r="34" spans="2:18" x14ac:dyDescent="0.2">
      <c r="B34" s="126"/>
      <c r="C34" s="122" t="s">
        <v>59</v>
      </c>
      <c r="D34" s="248">
        <f>IFERROR(SUM(VLOOKUP($B$31&amp;$C34&amp;D$11,Data!$A$4:$AL$1118,MATCH(D$16,Data!$A$1:$AK$1,0),0)),"-")</f>
        <v>221893</v>
      </c>
      <c r="E34" s="249">
        <f>IFERROR(SUM(VLOOKUP($B$31&amp;$C34&amp;E$10,Data!$A$4:$AL$1118,MATCH(D$16,Data!$A$1:$AK$1,0),0))+SUM(VLOOKUP($B$31&amp;$C34&amp;E$9,Data!$A$4:$AL$1118,MATCH(D$16,Data!$A$1:$AK$1,0),0))+SUM(VLOOKUP($B$31&amp;$C34&amp;E$8,Data!$A$4:$AL$1118,MATCH(D$16,Data!$A$1:$AK$1,0),0))+SUM(VLOOKUP($B$31&amp;$C34&amp;E$11,Data!$A$4:$AL$1118,MATCH(D$16,Data!$A$1:$AK$1,0),0))+SUM(VLOOKUP($B$31&amp;$C34&amp;E$7,Data!$A$4:$AL$1118,MATCH(D$16,Data!$A$1:$AK$1,0),0)),"-")</f>
        <v>93036</v>
      </c>
      <c r="F34" s="249">
        <f>IFERROR(SUM(VLOOKUP($B$31&amp;$C34&amp;F$10,Data!$A$4:$AL$1118,MATCH(D$16,Data!$A$1:$AK$1,0),0))+SUM(VLOOKUP($B$31&amp;$C34&amp;F$9,Data!$A$4:$AL$1118,MATCH(D$16,Data!$A$1:$AK$1,0),0))+SUM(VLOOKUP($B$31&amp;$C34&amp;F$8,Data!$A$4:$AL$1118,MATCH(D$16,Data!$A$1:$AK$1,0),0))+SUM(VLOOKUP($B$31&amp;$C34&amp;F$11,Data!$A$4:$AL$1118,MATCH(D$16,Data!$A$1:$AK$1,0),0)),"-")</f>
        <v>71204</v>
      </c>
      <c r="G34" s="249">
        <f>IFERROR(SUM(VLOOKUP($B$31&amp;$C34&amp;G$11,Data!$A$4:$AL$1118,MATCH(D$16,Data!$A$1:$AK$1,0),0)),"-")</f>
        <v>35767</v>
      </c>
      <c r="H34" s="250">
        <f>IFERROR(SUM(VLOOKUP($B$31&amp;$C34&amp;H$10,Data!$A$4:$AL$1118,MATCH(D$16,Data!$A$1:$AK$1,0),0))+SUM(VLOOKUP($B$31&amp;$C34&amp;H$11,Data!$A$4:$AL$1118,MATCH(D$16,Data!$A$1:$AK$1,0),0)),"-")</f>
        <v>21886</v>
      </c>
      <c r="I34" s="248">
        <f>IFERROR(SUM(VLOOKUP($B$31&amp;$C34&amp;I$11,Data!$A$4:$AL$1118,MATCH(I$16,Data!$A$1:$AK$1,0),0)),"-")</f>
        <v>213946</v>
      </c>
      <c r="J34" s="249">
        <f>IFERROR(SUM(VLOOKUP($B$31&amp;$C34&amp;J$10,Data!$A$4:$AL$1118,MATCH(I$16,Data!$A$1:$AK$1,0),0))+SUM(VLOOKUP($B$31&amp;$C34&amp;J$9,Data!$A$4:$AL$1118,MATCH(I$16,Data!$A$1:$AK$1,0),0))+SUM(VLOOKUP($B$31&amp;$C34&amp;J$8,Data!$A$4:$AL$1118,MATCH(I$16,Data!$A$1:$AK$1,0),0))+SUM(VLOOKUP($B$31&amp;$C34&amp;J$11,Data!$A$4:$AL$1118,MATCH(I$16,Data!$A$1:$AK$1,0),0))+SUM(VLOOKUP($B$31&amp;$C34&amp;J$7,Data!$A$4:$AL$1118,MATCH(I$16,Data!$A$1:$AK$1,0),0)),"-")</f>
        <v>88849</v>
      </c>
      <c r="K34" s="249">
        <f>IFERROR(SUM(VLOOKUP($B$31&amp;$C34&amp;K$10,Data!$A$4:$AL$1118,MATCH(I$16,Data!$A$1:$AK$1,0),0))+SUM(VLOOKUP($B$31&amp;$C34&amp;K$9,Data!$A$4:$AL$1118,MATCH(I$16,Data!$A$1:$AK$1,0),0))+SUM(VLOOKUP($B$31&amp;$C34&amp;K$8,Data!$A$4:$AL$1118,MATCH(I$16,Data!$A$1:$AK$1,0),0))+SUM(VLOOKUP($B$31&amp;$C34&amp;K$11,Data!$A$4:$AL$1118,MATCH(I$16,Data!$A$1:$AK$1,0),0)),"-")</f>
        <v>68937</v>
      </c>
      <c r="L34" s="249">
        <f>IFERROR(SUM(VLOOKUP($B$31&amp;$C34&amp;L$11,Data!$A$4:$AL$1118,MATCH(I$16,Data!$A$1:$AK$1,0),0)),"-")</f>
        <v>35266</v>
      </c>
      <c r="M34" s="250">
        <f>IFERROR(SUM(VLOOKUP($B$31&amp;$C34&amp;M$10,Data!$A$4:$AL$1118,MATCH(I$16,Data!$A$1:$AK$1,0),0))+SUM(VLOOKUP($B$31&amp;$C34&amp;M$11,Data!$A$4:$AL$1118,MATCH(I$16,Data!$A$1:$AK$1,0),0)),"-")</f>
        <v>20894</v>
      </c>
      <c r="N34" s="245">
        <f t="shared" si="1"/>
        <v>0.9641854407304421</v>
      </c>
      <c r="O34" s="246">
        <f t="shared" si="0"/>
        <v>0.95499591555956831</v>
      </c>
      <c r="P34" s="246">
        <f t="shared" si="0"/>
        <v>0.96816190101679678</v>
      </c>
      <c r="Q34" s="246">
        <f t="shared" si="0"/>
        <v>0.9859926748119775</v>
      </c>
      <c r="R34" s="247">
        <f t="shared" si="0"/>
        <v>0.95467422096317278</v>
      </c>
    </row>
    <row r="35" spans="2:18" x14ac:dyDescent="0.2">
      <c r="B35" s="126"/>
      <c r="C35" s="122" t="s">
        <v>60</v>
      </c>
      <c r="D35" s="248">
        <f>IFERROR(SUM(VLOOKUP($B$31&amp;$C35&amp;D$11,Data!$A$4:$AL$1118,MATCH(D$16,Data!$A$1:$AK$1,0),0)),"-")</f>
        <v>214531</v>
      </c>
      <c r="E35" s="249">
        <f>IFERROR(SUM(VLOOKUP($B$31&amp;$C35&amp;E$10,Data!$A$4:$AL$1118,MATCH(D$16,Data!$A$1:$AK$1,0),0))+SUM(VLOOKUP($B$31&amp;$C35&amp;E$9,Data!$A$4:$AL$1118,MATCH(D$16,Data!$A$1:$AK$1,0),0))+SUM(VLOOKUP($B$31&amp;$C35&amp;E$8,Data!$A$4:$AL$1118,MATCH(D$16,Data!$A$1:$AK$1,0),0))+SUM(VLOOKUP($B$31&amp;$C35&amp;E$11,Data!$A$4:$AL$1118,MATCH(D$16,Data!$A$1:$AK$1,0),0))+SUM(VLOOKUP($B$31&amp;$C35&amp;E$7,Data!$A$4:$AL$1118,MATCH(D$16,Data!$A$1:$AK$1,0),0)),"-")</f>
        <v>89906</v>
      </c>
      <c r="F35" s="249">
        <f>IFERROR(SUM(VLOOKUP($B$31&amp;$C35&amp;F$10,Data!$A$4:$AL$1118,MATCH(D$16,Data!$A$1:$AK$1,0),0))+SUM(VLOOKUP($B$31&amp;$C35&amp;F$9,Data!$A$4:$AL$1118,MATCH(D$16,Data!$A$1:$AK$1,0),0))+SUM(VLOOKUP($B$31&amp;$C35&amp;F$8,Data!$A$4:$AL$1118,MATCH(D$16,Data!$A$1:$AK$1,0),0))+SUM(VLOOKUP($B$31&amp;$C35&amp;F$11,Data!$A$4:$AL$1118,MATCH(D$16,Data!$A$1:$AK$1,0),0)),"-")</f>
        <v>69648</v>
      </c>
      <c r="G35" s="249">
        <f>IFERROR(SUM(VLOOKUP($B$31&amp;$C35&amp;G$11,Data!$A$4:$AL$1118,MATCH(D$16,Data!$A$1:$AK$1,0),0)),"-")</f>
        <v>33996</v>
      </c>
      <c r="H35" s="250">
        <f>IFERROR(SUM(VLOOKUP($B$31&amp;$C35&amp;H$10,Data!$A$4:$AL$1118,MATCH(D$16,Data!$A$1:$AK$1,0),0))+SUM(VLOOKUP($B$31&amp;$C35&amp;H$11,Data!$A$4:$AL$1118,MATCH(D$16,Data!$A$1:$AK$1,0),0)),"-")</f>
        <v>20981</v>
      </c>
      <c r="I35" s="248">
        <f>IFERROR(SUM(VLOOKUP($B$31&amp;$C35&amp;I$11,Data!$A$4:$AL$1118,MATCH(I$16,Data!$A$1:$AK$1,0),0)),"-")</f>
        <v>206937</v>
      </c>
      <c r="J35" s="249">
        <f>IFERROR(SUM(VLOOKUP($B$31&amp;$C35&amp;J$10,Data!$A$4:$AL$1118,MATCH(I$16,Data!$A$1:$AK$1,0),0))+SUM(VLOOKUP($B$31&amp;$C35&amp;J$9,Data!$A$4:$AL$1118,MATCH(I$16,Data!$A$1:$AK$1,0),0))+SUM(VLOOKUP($B$31&amp;$C35&amp;J$8,Data!$A$4:$AL$1118,MATCH(I$16,Data!$A$1:$AK$1,0),0))+SUM(VLOOKUP($B$31&amp;$C35&amp;J$11,Data!$A$4:$AL$1118,MATCH(I$16,Data!$A$1:$AK$1,0),0))+SUM(VLOOKUP($B$31&amp;$C35&amp;J$7,Data!$A$4:$AL$1118,MATCH(I$16,Data!$A$1:$AK$1,0),0)),"-")</f>
        <v>85837</v>
      </c>
      <c r="K35" s="249">
        <f>IFERROR(SUM(VLOOKUP($B$31&amp;$C35&amp;K$10,Data!$A$4:$AL$1118,MATCH(I$16,Data!$A$1:$AK$1,0),0))+SUM(VLOOKUP($B$31&amp;$C35&amp;K$9,Data!$A$4:$AL$1118,MATCH(I$16,Data!$A$1:$AK$1,0),0))+SUM(VLOOKUP($B$31&amp;$C35&amp;K$8,Data!$A$4:$AL$1118,MATCH(I$16,Data!$A$1:$AK$1,0),0))+SUM(VLOOKUP($B$31&amp;$C35&amp;K$11,Data!$A$4:$AL$1118,MATCH(I$16,Data!$A$1:$AK$1,0),0)),"-")</f>
        <v>67368</v>
      </c>
      <c r="L35" s="249">
        <f>IFERROR(SUM(VLOOKUP($B$31&amp;$C35&amp;L$11,Data!$A$4:$AL$1118,MATCH(I$16,Data!$A$1:$AK$1,0),0)),"-")</f>
        <v>33648</v>
      </c>
      <c r="M35" s="250">
        <f>IFERROR(SUM(VLOOKUP($B$31&amp;$C35&amp;M$10,Data!$A$4:$AL$1118,MATCH(I$16,Data!$A$1:$AK$1,0),0))+SUM(VLOOKUP($B$31&amp;$C35&amp;M$11,Data!$A$4:$AL$1118,MATCH(I$16,Data!$A$1:$AK$1,0),0)),"-")</f>
        <v>20084</v>
      </c>
      <c r="N35" s="245">
        <f t="shared" si="1"/>
        <v>0.96460185241293794</v>
      </c>
      <c r="O35" s="246">
        <f t="shared" si="0"/>
        <v>0.95474161902431431</v>
      </c>
      <c r="P35" s="246">
        <f t="shared" si="0"/>
        <v>0.96726395589248793</v>
      </c>
      <c r="Q35" s="246">
        <f t="shared" si="0"/>
        <v>0.98976350158842219</v>
      </c>
      <c r="R35" s="247">
        <f t="shared" si="0"/>
        <v>0.95724703302988423</v>
      </c>
    </row>
    <row r="36" spans="2:18" x14ac:dyDescent="0.2">
      <c r="B36" s="126"/>
      <c r="C36" s="122" t="s">
        <v>61</v>
      </c>
      <c r="D36" s="248">
        <f>IFERROR(SUM(VLOOKUP($B$31&amp;$C36&amp;D$11,Data!$A$4:$AL$1118,MATCH(D$16,Data!$A$1:$AK$1,0),0)),"-")</f>
        <v>213229</v>
      </c>
      <c r="E36" s="249">
        <f>IFERROR(SUM(VLOOKUP($B$31&amp;$C36&amp;E$10,Data!$A$4:$AL$1118,MATCH(D$16,Data!$A$1:$AK$1,0),0))+SUM(VLOOKUP($B$31&amp;$C36&amp;E$9,Data!$A$4:$AL$1118,MATCH(D$16,Data!$A$1:$AK$1,0),0))+SUM(VLOOKUP($B$31&amp;$C36&amp;E$8,Data!$A$4:$AL$1118,MATCH(D$16,Data!$A$1:$AK$1,0),0))+SUM(VLOOKUP($B$31&amp;$C36&amp;E$11,Data!$A$4:$AL$1118,MATCH(D$16,Data!$A$1:$AK$1,0),0))+SUM(VLOOKUP($B$31&amp;$C36&amp;E$7,Data!$A$4:$AL$1118,MATCH(D$16,Data!$A$1:$AK$1,0),0)),"-")</f>
        <v>88013</v>
      </c>
      <c r="F36" s="249">
        <f>IFERROR(SUM(VLOOKUP($B$31&amp;$C36&amp;F$10,Data!$A$4:$AL$1118,MATCH(D$16,Data!$A$1:$AK$1,0),0))+SUM(VLOOKUP($B$31&amp;$C36&amp;F$9,Data!$A$4:$AL$1118,MATCH(D$16,Data!$A$1:$AK$1,0),0))+SUM(VLOOKUP($B$31&amp;$C36&amp;F$8,Data!$A$4:$AL$1118,MATCH(D$16,Data!$A$1:$AK$1,0),0))+SUM(VLOOKUP($B$31&amp;$C36&amp;F$11,Data!$A$4:$AL$1118,MATCH(D$16,Data!$A$1:$AK$1,0),0)),"-")</f>
        <v>70297</v>
      </c>
      <c r="G36" s="249">
        <f>IFERROR(SUM(VLOOKUP($B$31&amp;$C36&amp;G$11,Data!$A$4:$AL$1118,MATCH(D$16,Data!$A$1:$AK$1,0),0)),"-")</f>
        <v>34370</v>
      </c>
      <c r="H36" s="250">
        <f>IFERROR(SUM(VLOOKUP($B$31&amp;$C36&amp;H$10,Data!$A$4:$AL$1118,MATCH(D$16,Data!$A$1:$AK$1,0),0))+SUM(VLOOKUP($B$31&amp;$C36&amp;H$11,Data!$A$4:$AL$1118,MATCH(D$16,Data!$A$1:$AK$1,0),0)),"-")</f>
        <v>20549</v>
      </c>
      <c r="I36" s="248">
        <f>IFERROR(SUM(VLOOKUP($B$31&amp;$C36&amp;I$11,Data!$A$4:$AL$1118,MATCH(I$16,Data!$A$1:$AK$1,0),0)),"-")</f>
        <v>204470</v>
      </c>
      <c r="J36" s="249">
        <f>IFERROR(SUM(VLOOKUP($B$31&amp;$C36&amp;J$10,Data!$A$4:$AL$1118,MATCH(I$16,Data!$A$1:$AK$1,0),0))+SUM(VLOOKUP($B$31&amp;$C36&amp;J$9,Data!$A$4:$AL$1118,MATCH(I$16,Data!$A$1:$AK$1,0),0))+SUM(VLOOKUP($B$31&amp;$C36&amp;J$8,Data!$A$4:$AL$1118,MATCH(I$16,Data!$A$1:$AK$1,0),0))+SUM(VLOOKUP($B$31&amp;$C36&amp;J$11,Data!$A$4:$AL$1118,MATCH(I$16,Data!$A$1:$AK$1,0),0))+SUM(VLOOKUP($B$31&amp;$C36&amp;J$7,Data!$A$4:$AL$1118,MATCH(I$16,Data!$A$1:$AK$1,0),0)),"-")</f>
        <v>83156</v>
      </c>
      <c r="K36" s="249">
        <f>IFERROR(SUM(VLOOKUP($B$31&amp;$C36&amp;K$10,Data!$A$4:$AL$1118,MATCH(I$16,Data!$A$1:$AK$1,0),0))+SUM(VLOOKUP($B$31&amp;$C36&amp;K$9,Data!$A$4:$AL$1118,MATCH(I$16,Data!$A$1:$AK$1,0),0))+SUM(VLOOKUP($B$31&amp;$C36&amp;K$8,Data!$A$4:$AL$1118,MATCH(I$16,Data!$A$1:$AK$1,0),0))+SUM(VLOOKUP($B$31&amp;$C36&amp;K$11,Data!$A$4:$AL$1118,MATCH(I$16,Data!$A$1:$AK$1,0),0)),"-")</f>
        <v>67998</v>
      </c>
      <c r="L36" s="249">
        <f>IFERROR(SUM(VLOOKUP($B$31&amp;$C36&amp;L$11,Data!$A$4:$AL$1118,MATCH(I$16,Data!$A$1:$AK$1,0),0)),"-")</f>
        <v>33686</v>
      </c>
      <c r="M36" s="250">
        <f>IFERROR(SUM(VLOOKUP($B$31&amp;$C36&amp;M$10,Data!$A$4:$AL$1118,MATCH(I$16,Data!$A$1:$AK$1,0),0))+SUM(VLOOKUP($B$31&amp;$C36&amp;M$11,Data!$A$4:$AL$1118,MATCH(I$16,Data!$A$1:$AK$1,0),0)),"-")</f>
        <v>19630</v>
      </c>
      <c r="N36" s="245">
        <f t="shared" si="1"/>
        <v>0.95892209783847415</v>
      </c>
      <c r="O36" s="246">
        <f t="shared" si="0"/>
        <v>0.94481497051571928</v>
      </c>
      <c r="P36" s="246">
        <f t="shared" si="0"/>
        <v>0.96729590167432467</v>
      </c>
      <c r="Q36" s="246">
        <f t="shared" si="0"/>
        <v>0.98009892347977889</v>
      </c>
      <c r="R36" s="247">
        <f t="shared" si="0"/>
        <v>0.9552776290817071</v>
      </c>
    </row>
    <row r="37" spans="2:18" x14ac:dyDescent="0.2">
      <c r="B37" s="126"/>
      <c r="C37" s="122" t="s">
        <v>62</v>
      </c>
      <c r="D37" s="248">
        <f>IFERROR(SUM(VLOOKUP($B$31&amp;$C37&amp;D$11,Data!$A$4:$AL$1118,MATCH(D$16,Data!$A$1:$AK$1,0),0)),"-")</f>
        <v>227030</v>
      </c>
      <c r="E37" s="249">
        <f>IFERROR(SUM(VLOOKUP($B$31&amp;$C37&amp;E$10,Data!$A$4:$AL$1118,MATCH(D$16,Data!$A$1:$AK$1,0),0))+SUM(VLOOKUP($B$31&amp;$C37&amp;E$9,Data!$A$4:$AL$1118,MATCH(D$16,Data!$A$1:$AK$1,0),0))+SUM(VLOOKUP($B$31&amp;$C37&amp;E$8,Data!$A$4:$AL$1118,MATCH(D$16,Data!$A$1:$AK$1,0),0))+SUM(VLOOKUP($B$31&amp;$C37&amp;E$11,Data!$A$4:$AL$1118,MATCH(D$16,Data!$A$1:$AK$1,0),0))+SUM(VLOOKUP($B$31&amp;$C37&amp;E$7,Data!$A$4:$AL$1118,MATCH(D$16,Data!$A$1:$AK$1,0),0)),"-")</f>
        <v>94663</v>
      </c>
      <c r="F37" s="249">
        <f>IFERROR(SUM(VLOOKUP($B$31&amp;$C37&amp;F$10,Data!$A$4:$AL$1118,MATCH(D$16,Data!$A$1:$AK$1,0),0))+SUM(VLOOKUP($B$31&amp;$C37&amp;F$9,Data!$A$4:$AL$1118,MATCH(D$16,Data!$A$1:$AK$1,0),0))+SUM(VLOOKUP($B$31&amp;$C37&amp;F$8,Data!$A$4:$AL$1118,MATCH(D$16,Data!$A$1:$AK$1,0),0))+SUM(VLOOKUP($B$31&amp;$C37&amp;F$11,Data!$A$4:$AL$1118,MATCH(D$16,Data!$A$1:$AK$1,0),0)),"-")</f>
        <v>74880</v>
      </c>
      <c r="G37" s="249">
        <f>IFERROR(SUM(VLOOKUP($B$31&amp;$C37&amp;G$11,Data!$A$4:$AL$1118,MATCH(D$16,Data!$A$1:$AK$1,0),0)),"-")</f>
        <v>35671</v>
      </c>
      <c r="H37" s="250">
        <f>IFERROR(SUM(VLOOKUP($B$31&amp;$C37&amp;H$10,Data!$A$4:$AL$1118,MATCH(D$16,Data!$A$1:$AK$1,0),0))+SUM(VLOOKUP($B$31&amp;$C37&amp;H$11,Data!$A$4:$AL$1118,MATCH(D$16,Data!$A$1:$AK$1,0),0)),"-")</f>
        <v>21816</v>
      </c>
      <c r="I37" s="248">
        <f>IFERROR(SUM(VLOOKUP($B$31&amp;$C37&amp;I$11,Data!$A$4:$AL$1118,MATCH(I$16,Data!$A$1:$AK$1,0),0)),"-")</f>
        <v>218293</v>
      </c>
      <c r="J37" s="249">
        <f>IFERROR(SUM(VLOOKUP($B$31&amp;$C37&amp;J$10,Data!$A$4:$AL$1118,MATCH(I$16,Data!$A$1:$AK$1,0),0))+SUM(VLOOKUP($B$31&amp;$C37&amp;J$9,Data!$A$4:$AL$1118,MATCH(I$16,Data!$A$1:$AK$1,0),0))+SUM(VLOOKUP($B$31&amp;$C37&amp;J$8,Data!$A$4:$AL$1118,MATCH(I$16,Data!$A$1:$AK$1,0),0))+SUM(VLOOKUP($B$31&amp;$C37&amp;J$11,Data!$A$4:$AL$1118,MATCH(I$16,Data!$A$1:$AK$1,0),0))+SUM(VLOOKUP($B$31&amp;$C37&amp;J$7,Data!$A$4:$AL$1118,MATCH(I$16,Data!$A$1:$AK$1,0),0)),"-")</f>
        <v>89828</v>
      </c>
      <c r="K37" s="249">
        <f>IFERROR(SUM(VLOOKUP($B$31&amp;$C37&amp;K$10,Data!$A$4:$AL$1118,MATCH(I$16,Data!$A$1:$AK$1,0),0))+SUM(VLOOKUP($B$31&amp;$C37&amp;K$9,Data!$A$4:$AL$1118,MATCH(I$16,Data!$A$1:$AK$1,0),0))+SUM(VLOOKUP($B$31&amp;$C37&amp;K$8,Data!$A$4:$AL$1118,MATCH(I$16,Data!$A$1:$AK$1,0),0))+SUM(VLOOKUP($B$31&amp;$C37&amp;K$11,Data!$A$4:$AL$1118,MATCH(I$16,Data!$A$1:$AK$1,0),0)),"-")</f>
        <v>72699</v>
      </c>
      <c r="L37" s="249">
        <f>IFERROR(SUM(VLOOKUP($B$31&amp;$C37&amp;L$11,Data!$A$4:$AL$1118,MATCH(I$16,Data!$A$1:$AK$1,0),0)),"-")</f>
        <v>34956</v>
      </c>
      <c r="M37" s="250">
        <f>IFERROR(SUM(VLOOKUP($B$31&amp;$C37&amp;M$10,Data!$A$4:$AL$1118,MATCH(I$16,Data!$A$1:$AK$1,0),0))+SUM(VLOOKUP($B$31&amp;$C37&amp;M$11,Data!$A$4:$AL$1118,MATCH(I$16,Data!$A$1:$AK$1,0),0)),"-")</f>
        <v>20810</v>
      </c>
      <c r="N37" s="245">
        <f t="shared" si="1"/>
        <v>0.9615160991939391</v>
      </c>
      <c r="O37" s="246">
        <f t="shared" si="0"/>
        <v>0.94892407804527645</v>
      </c>
      <c r="P37" s="246">
        <f t="shared" si="0"/>
        <v>0.9708733974358974</v>
      </c>
      <c r="Q37" s="246">
        <f t="shared" si="0"/>
        <v>0.97995570631605511</v>
      </c>
      <c r="R37" s="247">
        <f t="shared" si="0"/>
        <v>0.95388705537220386</v>
      </c>
    </row>
    <row r="38" spans="2:18" x14ac:dyDescent="0.2">
      <c r="B38" s="126"/>
      <c r="C38" s="122" t="s">
        <v>63</v>
      </c>
      <c r="D38" s="248">
        <f>IFERROR(SUM(VLOOKUP($B$31&amp;$C38&amp;D$11,Data!$A$4:$AL$1118,MATCH(D$16,Data!$A$1:$AK$1,0),0)),"-")</f>
        <v>224718</v>
      </c>
      <c r="E38" s="249">
        <f>IFERROR(SUM(VLOOKUP($B$31&amp;$C38&amp;E$10,Data!$A$4:$AL$1118,MATCH(D$16,Data!$A$1:$AK$1,0),0))+SUM(VLOOKUP($B$31&amp;$C38&amp;E$9,Data!$A$4:$AL$1118,MATCH(D$16,Data!$A$1:$AK$1,0),0))+SUM(VLOOKUP($B$31&amp;$C38&amp;E$8,Data!$A$4:$AL$1118,MATCH(D$16,Data!$A$1:$AK$1,0),0))+SUM(VLOOKUP($B$31&amp;$C38&amp;E$11,Data!$A$4:$AL$1118,MATCH(D$16,Data!$A$1:$AK$1,0),0))+SUM(VLOOKUP($B$31&amp;$C38&amp;E$7,Data!$A$4:$AL$1118,MATCH(D$16,Data!$A$1:$AK$1,0),0)),"-")</f>
        <v>93917</v>
      </c>
      <c r="F38" s="249">
        <f>IFERROR(SUM(VLOOKUP($B$31&amp;$C38&amp;F$10,Data!$A$4:$AL$1118,MATCH(D$16,Data!$A$1:$AK$1,0),0))+SUM(VLOOKUP($B$31&amp;$C38&amp;F$9,Data!$A$4:$AL$1118,MATCH(D$16,Data!$A$1:$AK$1,0),0))+SUM(VLOOKUP($B$31&amp;$C38&amp;F$8,Data!$A$4:$AL$1118,MATCH(D$16,Data!$A$1:$AK$1,0),0))+SUM(VLOOKUP($B$31&amp;$C38&amp;F$11,Data!$A$4:$AL$1118,MATCH(D$16,Data!$A$1:$AK$1,0),0)),"-")</f>
        <v>74092</v>
      </c>
      <c r="G38" s="249">
        <f>IFERROR(SUM(VLOOKUP($B$31&amp;$C38&amp;G$11,Data!$A$4:$AL$1118,MATCH(D$16,Data!$A$1:$AK$1,0),0)),"-")</f>
        <v>35576</v>
      </c>
      <c r="H38" s="250">
        <f>IFERROR(SUM(VLOOKUP($B$31&amp;$C38&amp;H$10,Data!$A$4:$AL$1118,MATCH(D$16,Data!$A$1:$AK$1,0),0))+SUM(VLOOKUP($B$31&amp;$C38&amp;H$11,Data!$A$4:$AL$1118,MATCH(D$16,Data!$A$1:$AK$1,0),0)),"-")</f>
        <v>21133</v>
      </c>
      <c r="I38" s="248">
        <f>IFERROR(SUM(VLOOKUP($B$31&amp;$C38&amp;I$11,Data!$A$4:$AL$1118,MATCH(I$16,Data!$A$1:$AK$1,0),0)),"-")</f>
        <v>216017</v>
      </c>
      <c r="J38" s="249">
        <f>IFERROR(SUM(VLOOKUP($B$31&amp;$C38&amp;J$10,Data!$A$4:$AL$1118,MATCH(I$16,Data!$A$1:$AK$1,0),0))+SUM(VLOOKUP($B$31&amp;$C38&amp;J$9,Data!$A$4:$AL$1118,MATCH(I$16,Data!$A$1:$AK$1,0),0))+SUM(VLOOKUP($B$31&amp;$C38&amp;J$8,Data!$A$4:$AL$1118,MATCH(I$16,Data!$A$1:$AK$1,0),0))+SUM(VLOOKUP($B$31&amp;$C38&amp;J$11,Data!$A$4:$AL$1118,MATCH(I$16,Data!$A$1:$AK$1,0),0))+SUM(VLOOKUP($B$31&amp;$C38&amp;J$7,Data!$A$4:$AL$1118,MATCH(I$16,Data!$A$1:$AK$1,0),0)),"-")</f>
        <v>88989</v>
      </c>
      <c r="K38" s="249">
        <f>IFERROR(SUM(VLOOKUP($B$31&amp;$C38&amp;K$10,Data!$A$4:$AL$1118,MATCH(I$16,Data!$A$1:$AK$1,0),0))+SUM(VLOOKUP($B$31&amp;$C38&amp;K$9,Data!$A$4:$AL$1118,MATCH(I$16,Data!$A$1:$AK$1,0),0))+SUM(VLOOKUP($B$31&amp;$C38&amp;K$8,Data!$A$4:$AL$1118,MATCH(I$16,Data!$A$1:$AK$1,0),0))+SUM(VLOOKUP($B$31&amp;$C38&amp;K$11,Data!$A$4:$AL$1118,MATCH(I$16,Data!$A$1:$AK$1,0),0)),"-")</f>
        <v>71957</v>
      </c>
      <c r="L38" s="249">
        <f>IFERROR(SUM(VLOOKUP($B$31&amp;$C38&amp;L$11,Data!$A$4:$AL$1118,MATCH(I$16,Data!$A$1:$AK$1,0),0)),"-")</f>
        <v>34837</v>
      </c>
      <c r="M38" s="250">
        <f>IFERROR(SUM(VLOOKUP($B$31&amp;$C38&amp;M$10,Data!$A$4:$AL$1118,MATCH(I$16,Data!$A$1:$AK$1,0),0))+SUM(VLOOKUP($B$31&amp;$C38&amp;M$11,Data!$A$4:$AL$1118,MATCH(I$16,Data!$A$1:$AK$1,0),0)),"-")</f>
        <v>20234</v>
      </c>
      <c r="N38" s="245">
        <f t="shared" si="1"/>
        <v>0.96128036027376529</v>
      </c>
      <c r="O38" s="246">
        <f t="shared" si="0"/>
        <v>0.94752813654609924</v>
      </c>
      <c r="P38" s="246">
        <f t="shared" si="0"/>
        <v>0.97118447335744751</v>
      </c>
      <c r="Q38" s="246">
        <f t="shared" si="0"/>
        <v>0.97922756914774001</v>
      </c>
      <c r="R38" s="247">
        <f t="shared" si="0"/>
        <v>0.95745989684379884</v>
      </c>
    </row>
    <row r="39" spans="2:18" x14ac:dyDescent="0.2">
      <c r="B39" s="126"/>
      <c r="C39" s="122" t="s">
        <v>64</v>
      </c>
      <c r="D39" s="248">
        <f>IFERROR(SUM(VLOOKUP($B$31&amp;$C39&amp;D$11,Data!$A$4:$AL$1118,MATCH(D$16,Data!$A$1:$AK$1,0),0)),"-")</f>
        <v>257070</v>
      </c>
      <c r="E39" s="249">
        <f>IFERROR(SUM(VLOOKUP($B$31&amp;$C39&amp;E$10,Data!$A$4:$AL$1118,MATCH(D$16,Data!$A$1:$AK$1,0),0))+SUM(VLOOKUP($B$31&amp;$C39&amp;E$9,Data!$A$4:$AL$1118,MATCH(D$16,Data!$A$1:$AK$1,0),0))+SUM(VLOOKUP($B$31&amp;$C39&amp;E$8,Data!$A$4:$AL$1118,MATCH(D$16,Data!$A$1:$AK$1,0),0))+SUM(VLOOKUP($B$31&amp;$C39&amp;E$11,Data!$A$4:$AL$1118,MATCH(D$16,Data!$A$1:$AK$1,0),0))+SUM(VLOOKUP($B$31&amp;$C39&amp;E$7,Data!$A$4:$AL$1118,MATCH(D$16,Data!$A$1:$AK$1,0),0)),"-")</f>
        <v>106525</v>
      </c>
      <c r="F39" s="249">
        <f>IFERROR(SUM(VLOOKUP($B$31&amp;$C39&amp;F$10,Data!$A$4:$AL$1118,MATCH(D$16,Data!$A$1:$AK$1,0),0))+SUM(VLOOKUP($B$31&amp;$C39&amp;F$9,Data!$A$4:$AL$1118,MATCH(D$16,Data!$A$1:$AK$1,0),0))+SUM(VLOOKUP($B$31&amp;$C39&amp;F$8,Data!$A$4:$AL$1118,MATCH(D$16,Data!$A$1:$AK$1,0),0))+SUM(VLOOKUP($B$31&amp;$C39&amp;F$11,Data!$A$4:$AL$1118,MATCH(D$16,Data!$A$1:$AK$1,0),0)),"-")</f>
        <v>84538</v>
      </c>
      <c r="G39" s="249">
        <f>IFERROR(SUM(VLOOKUP($B$31&amp;$C39&amp;G$11,Data!$A$4:$AL$1118,MATCH(D$16,Data!$A$1:$AK$1,0),0)),"-")</f>
        <v>41708</v>
      </c>
      <c r="H39" s="250">
        <f>IFERROR(SUM(VLOOKUP($B$31&amp;$C39&amp;H$10,Data!$A$4:$AL$1118,MATCH(D$16,Data!$A$1:$AK$1,0),0))+SUM(VLOOKUP($B$31&amp;$C39&amp;H$11,Data!$A$4:$AL$1118,MATCH(D$16,Data!$A$1:$AK$1,0),0)),"-")</f>
        <v>24299</v>
      </c>
      <c r="I39" s="248">
        <f>IFERROR(SUM(VLOOKUP($B$31&amp;$C39&amp;I$11,Data!$A$4:$AL$1118,MATCH(I$16,Data!$A$1:$AK$1,0),0)),"-")</f>
        <v>243239</v>
      </c>
      <c r="J39" s="249">
        <f>IFERROR(SUM(VLOOKUP($B$31&amp;$C39&amp;J$10,Data!$A$4:$AL$1118,MATCH(I$16,Data!$A$1:$AK$1,0),0))+SUM(VLOOKUP($B$31&amp;$C39&amp;J$9,Data!$A$4:$AL$1118,MATCH(I$16,Data!$A$1:$AK$1,0),0))+SUM(VLOOKUP($B$31&amp;$C39&amp;J$8,Data!$A$4:$AL$1118,MATCH(I$16,Data!$A$1:$AK$1,0),0))+SUM(VLOOKUP($B$31&amp;$C39&amp;J$11,Data!$A$4:$AL$1118,MATCH(I$16,Data!$A$1:$AK$1,0),0))+SUM(VLOOKUP($B$31&amp;$C39&amp;J$7,Data!$A$4:$AL$1118,MATCH(I$16,Data!$A$1:$AK$1,0),0)),"-")</f>
        <v>99134</v>
      </c>
      <c r="K39" s="249">
        <f>IFERROR(SUM(VLOOKUP($B$31&amp;$C39&amp;K$10,Data!$A$4:$AL$1118,MATCH(I$16,Data!$A$1:$AK$1,0),0))+SUM(VLOOKUP($B$31&amp;$C39&amp;K$9,Data!$A$4:$AL$1118,MATCH(I$16,Data!$A$1:$AK$1,0),0))+SUM(VLOOKUP($B$31&amp;$C39&amp;K$8,Data!$A$4:$AL$1118,MATCH(I$16,Data!$A$1:$AK$1,0),0))+SUM(VLOOKUP($B$31&amp;$C39&amp;K$11,Data!$A$4:$AL$1118,MATCH(I$16,Data!$A$1:$AK$1,0),0)),"-")</f>
        <v>80684</v>
      </c>
      <c r="L39" s="249">
        <f>IFERROR(SUM(VLOOKUP($B$31&amp;$C39&amp;L$11,Data!$A$4:$AL$1118,MATCH(I$16,Data!$A$1:$AK$1,0),0)),"-")</f>
        <v>40344</v>
      </c>
      <c r="M39" s="250">
        <f>IFERROR(SUM(VLOOKUP($B$31&amp;$C39&amp;M$10,Data!$A$4:$AL$1118,MATCH(I$16,Data!$A$1:$AK$1,0),0))+SUM(VLOOKUP($B$31&amp;$C39&amp;M$11,Data!$A$4:$AL$1118,MATCH(I$16,Data!$A$1:$AK$1,0),0)),"-")</f>
        <v>23077</v>
      </c>
      <c r="N39" s="245">
        <f t="shared" si="1"/>
        <v>0.94619753374567239</v>
      </c>
      <c r="O39" s="246">
        <f t="shared" si="0"/>
        <v>0.93061722600328567</v>
      </c>
      <c r="P39" s="246">
        <f t="shared" si="0"/>
        <v>0.95441103409117789</v>
      </c>
      <c r="Q39" s="246">
        <f t="shared" si="0"/>
        <v>0.96729644192960584</v>
      </c>
      <c r="R39" s="247">
        <f t="shared" si="0"/>
        <v>0.94970986460348161</v>
      </c>
    </row>
    <row r="40" spans="2:18" x14ac:dyDescent="0.2">
      <c r="B40" s="126"/>
      <c r="C40" s="122" t="s">
        <v>65</v>
      </c>
      <c r="D40" s="248">
        <f>IFERROR(SUM(VLOOKUP($B$31&amp;$C40&amp;D$11,Data!$A$4:$AL$1118,MATCH(D$16,Data!$A$1:$AK$1,0),0)),"-")</f>
        <v>236884</v>
      </c>
      <c r="E40" s="249">
        <f>IFERROR(SUM(VLOOKUP($B$31&amp;$C40&amp;E$10,Data!$A$4:$AL$1118,MATCH(D$16,Data!$A$1:$AK$1,0),0))+SUM(VLOOKUP($B$31&amp;$C40&amp;E$9,Data!$A$4:$AL$1118,MATCH(D$16,Data!$A$1:$AK$1,0),0))+SUM(VLOOKUP($B$31&amp;$C40&amp;E$8,Data!$A$4:$AL$1118,MATCH(D$16,Data!$A$1:$AK$1,0),0))+SUM(VLOOKUP($B$31&amp;$C40&amp;E$11,Data!$A$4:$AL$1118,MATCH(D$16,Data!$A$1:$AK$1,0),0))+SUM(VLOOKUP($B$31&amp;$C40&amp;E$7,Data!$A$4:$AL$1118,MATCH(D$16,Data!$A$1:$AK$1,0),0)),"-")</f>
        <v>99227</v>
      </c>
      <c r="F40" s="249">
        <f>IFERROR(SUM(VLOOKUP($B$31&amp;$C40&amp;F$10,Data!$A$4:$AL$1118,MATCH(D$16,Data!$A$1:$AK$1,0),0))+SUM(VLOOKUP($B$31&amp;$C40&amp;F$9,Data!$A$4:$AL$1118,MATCH(D$16,Data!$A$1:$AK$1,0),0))+SUM(VLOOKUP($B$31&amp;$C40&amp;F$8,Data!$A$4:$AL$1118,MATCH(D$16,Data!$A$1:$AK$1,0),0))+SUM(VLOOKUP($B$31&amp;$C40&amp;F$11,Data!$A$4:$AL$1118,MATCH(D$16,Data!$A$1:$AK$1,0),0)),"-")</f>
        <v>76717</v>
      </c>
      <c r="G40" s="249">
        <f>IFERROR(SUM(VLOOKUP($B$31&amp;$C40&amp;G$11,Data!$A$4:$AL$1118,MATCH(D$16,Data!$A$1:$AK$1,0),0)),"-")</f>
        <v>38014</v>
      </c>
      <c r="H40" s="250">
        <f>IFERROR(SUM(VLOOKUP($B$31&amp;$C40&amp;H$10,Data!$A$4:$AL$1118,MATCH(D$16,Data!$A$1:$AK$1,0),0))+SUM(VLOOKUP($B$31&amp;$C40&amp;H$11,Data!$A$4:$AL$1118,MATCH(D$16,Data!$A$1:$AK$1,0),0)),"-")</f>
        <v>22926</v>
      </c>
      <c r="I40" s="248">
        <f>IFERROR(SUM(VLOOKUP($B$31&amp;$C40&amp;I$11,Data!$A$4:$AL$1118,MATCH(I$16,Data!$A$1:$AK$1,0),0)),"-")</f>
        <v>227026</v>
      </c>
      <c r="J40" s="249">
        <f>IFERROR(SUM(VLOOKUP($B$31&amp;$C40&amp;J$10,Data!$A$4:$AL$1118,MATCH(I$16,Data!$A$1:$AK$1,0),0))+SUM(VLOOKUP($B$31&amp;$C40&amp;J$9,Data!$A$4:$AL$1118,MATCH(I$16,Data!$A$1:$AK$1,0),0))+SUM(VLOOKUP($B$31&amp;$C40&amp;J$8,Data!$A$4:$AL$1118,MATCH(I$16,Data!$A$1:$AK$1,0),0))+SUM(VLOOKUP($B$31&amp;$C40&amp;J$11,Data!$A$4:$AL$1118,MATCH(I$16,Data!$A$1:$AK$1,0),0))+SUM(VLOOKUP($B$31&amp;$C40&amp;J$7,Data!$A$4:$AL$1118,MATCH(I$16,Data!$A$1:$AK$1,0),0)),"-")</f>
        <v>93449</v>
      </c>
      <c r="K40" s="249">
        <f>IFERROR(SUM(VLOOKUP($B$31&amp;$C40&amp;K$10,Data!$A$4:$AL$1118,MATCH(I$16,Data!$A$1:$AK$1,0),0))+SUM(VLOOKUP($B$31&amp;$C40&amp;K$9,Data!$A$4:$AL$1118,MATCH(I$16,Data!$A$1:$AK$1,0),0))+SUM(VLOOKUP($B$31&amp;$C40&amp;K$8,Data!$A$4:$AL$1118,MATCH(I$16,Data!$A$1:$AK$1,0),0))+SUM(VLOOKUP($B$31&amp;$C40&amp;K$11,Data!$A$4:$AL$1118,MATCH(I$16,Data!$A$1:$AK$1,0),0)),"-")</f>
        <v>74249</v>
      </c>
      <c r="L40" s="249">
        <f>IFERROR(SUM(VLOOKUP($B$31&amp;$C40&amp;L$11,Data!$A$4:$AL$1118,MATCH(I$16,Data!$A$1:$AK$1,0),0)),"-")</f>
        <v>37467</v>
      </c>
      <c r="M40" s="250">
        <f>IFERROR(SUM(VLOOKUP($B$31&amp;$C40&amp;M$10,Data!$A$4:$AL$1118,MATCH(I$16,Data!$A$1:$AK$1,0),0))+SUM(VLOOKUP($B$31&amp;$C40&amp;M$11,Data!$A$4:$AL$1118,MATCH(I$16,Data!$A$1:$AK$1,0),0)),"-")</f>
        <v>21861</v>
      </c>
      <c r="N40" s="245">
        <f t="shared" si="1"/>
        <v>0.9583846946184631</v>
      </c>
      <c r="O40" s="246">
        <f t="shared" si="0"/>
        <v>0.94176988118153326</v>
      </c>
      <c r="P40" s="246">
        <f t="shared" si="0"/>
        <v>0.96782981607727103</v>
      </c>
      <c r="Q40" s="246">
        <f t="shared" si="0"/>
        <v>0.98561056452885776</v>
      </c>
      <c r="R40" s="247">
        <f t="shared" si="0"/>
        <v>0.95354619209630986</v>
      </c>
    </row>
    <row r="41" spans="2:18" x14ac:dyDescent="0.2">
      <c r="B41" s="126"/>
      <c r="C41" s="122" t="s">
        <v>66</v>
      </c>
      <c r="D41" s="248">
        <f>IFERROR(SUM(VLOOKUP($B$31&amp;$C41&amp;D$11,Data!$A$4:$AL$1118,MATCH(D$16,Data!$A$1:$AK$1,0),0)),"-")</f>
        <v>215693</v>
      </c>
      <c r="E41" s="249">
        <f>IFERROR(SUM(VLOOKUP($B$31&amp;$C41&amp;E$10,Data!$A$4:$AL$1118,MATCH(D$16,Data!$A$1:$AK$1,0),0))+SUM(VLOOKUP($B$31&amp;$C41&amp;E$9,Data!$A$4:$AL$1118,MATCH(D$16,Data!$A$1:$AK$1,0),0))+SUM(VLOOKUP($B$31&amp;$C41&amp;E$8,Data!$A$4:$AL$1118,MATCH(D$16,Data!$A$1:$AK$1,0),0))+SUM(VLOOKUP($B$31&amp;$C41&amp;E$11,Data!$A$4:$AL$1118,MATCH(D$16,Data!$A$1:$AK$1,0),0))+SUM(VLOOKUP($B$31&amp;$C41&amp;E$7,Data!$A$4:$AL$1118,MATCH(D$16,Data!$A$1:$AK$1,0),0)),"-")</f>
        <v>90559</v>
      </c>
      <c r="F41" s="249">
        <f>IFERROR(SUM(VLOOKUP($B$31&amp;$C41&amp;F$10,Data!$A$4:$AL$1118,MATCH(D$16,Data!$A$1:$AK$1,0),0))+SUM(VLOOKUP($B$31&amp;$C41&amp;F$9,Data!$A$4:$AL$1118,MATCH(D$16,Data!$A$1:$AK$1,0),0))+SUM(VLOOKUP($B$31&amp;$C41&amp;F$8,Data!$A$4:$AL$1118,MATCH(D$16,Data!$A$1:$AK$1,0),0))+SUM(VLOOKUP($B$31&amp;$C41&amp;F$11,Data!$A$4:$AL$1118,MATCH(D$16,Data!$A$1:$AK$1,0),0)),"-")</f>
        <v>68907</v>
      </c>
      <c r="G41" s="249">
        <f>IFERROR(SUM(VLOOKUP($B$31&amp;$C41&amp;G$11,Data!$A$4:$AL$1118,MATCH(D$16,Data!$A$1:$AK$1,0),0)),"-")</f>
        <v>35163</v>
      </c>
      <c r="H41" s="250">
        <f>IFERROR(SUM(VLOOKUP($B$31&amp;$C41&amp;H$11,Data!$A$4:$AL$1118,MATCH(D$16,Data!$A$1:$AK$1,0),0)),"-")</f>
        <v>21064</v>
      </c>
      <c r="I41" s="248">
        <f>IFERROR(SUM(VLOOKUP($B$31&amp;$C41&amp;I$11,Data!$A$4:$AL$1118,MATCH(I$16,Data!$A$1:$AK$1,0),0)),"-")</f>
        <v>206843</v>
      </c>
      <c r="J41" s="249">
        <f>IFERROR(SUM(VLOOKUP($B$31&amp;$C41&amp;J$10,Data!$A$4:$AL$1118,MATCH(I$16,Data!$A$1:$AK$1,0),0))+SUM(VLOOKUP($B$31&amp;$C41&amp;J$9,Data!$A$4:$AL$1118,MATCH(I$16,Data!$A$1:$AK$1,0),0))+SUM(VLOOKUP($B$31&amp;$C41&amp;J$8,Data!$A$4:$AL$1118,MATCH(I$16,Data!$A$1:$AK$1,0),0))+SUM(VLOOKUP($B$31&amp;$C41&amp;J$11,Data!$A$4:$AL$1118,MATCH(I$16,Data!$A$1:$AK$1,0),0))+SUM(VLOOKUP($B$31&amp;$C41&amp;J$7,Data!$A$4:$AL$1118,MATCH(I$16,Data!$A$1:$AK$1,0),0)),"-")</f>
        <v>85329</v>
      </c>
      <c r="K41" s="249">
        <f>IFERROR(SUM(VLOOKUP($B$31&amp;$C41&amp;K$10,Data!$A$4:$AL$1118,MATCH(I$16,Data!$A$1:$AK$1,0),0))+SUM(VLOOKUP($B$31&amp;$C41&amp;K$9,Data!$A$4:$AL$1118,MATCH(I$16,Data!$A$1:$AK$1,0),0))+SUM(VLOOKUP($B$31&amp;$C41&amp;K$8,Data!$A$4:$AL$1118,MATCH(I$16,Data!$A$1:$AK$1,0),0))+SUM(VLOOKUP($B$31&amp;$C41&amp;K$11,Data!$A$4:$AL$1118,MATCH(I$16,Data!$A$1:$AK$1,0),0)),"-")</f>
        <v>66751</v>
      </c>
      <c r="L41" s="249">
        <f>IFERROR(SUM(VLOOKUP($B$31&amp;$C41&amp;L$11,Data!$A$4:$AL$1118,MATCH(I$16,Data!$A$1:$AK$1,0),0)),"-")</f>
        <v>34647</v>
      </c>
      <c r="M41" s="250">
        <f>IFERROR(SUM(VLOOKUP($B$31&amp;$C41&amp;M$11,Data!$A$4:$AL$1118,MATCH(I$16,Data!$A$1:$AK$1,0),0)),"-")</f>
        <v>20116</v>
      </c>
      <c r="N41" s="245">
        <f t="shared" si="1"/>
        <v>0.95896946122498183</v>
      </c>
      <c r="O41" s="246">
        <f t="shared" si="0"/>
        <v>0.94224759549023285</v>
      </c>
      <c r="P41" s="246">
        <f t="shared" si="0"/>
        <v>0.96871145166673922</v>
      </c>
      <c r="Q41" s="246">
        <f t="shared" si="0"/>
        <v>0.98532548417370536</v>
      </c>
      <c r="R41" s="247">
        <f t="shared" si="0"/>
        <v>0.95499430307633881</v>
      </c>
    </row>
    <row r="42" spans="2:18" x14ac:dyDescent="0.2">
      <c r="B42" s="126"/>
      <c r="C42" s="122" t="s">
        <v>67</v>
      </c>
      <c r="D42" s="248">
        <f>IFERROR(SUM(VLOOKUP($B$31&amp;$C42&amp;D$11,Data!$A$4:$AL$1118,MATCH(D$16,Data!$A$1:$AK$1,0),0)),"-")</f>
        <v>248295</v>
      </c>
      <c r="E42" s="249">
        <f>IFERROR(SUM(VLOOKUP($B$31&amp;$C42&amp;E$10,Data!$A$4:$AL$1118,MATCH(D$16,Data!$A$1:$AK$1,0),0))+SUM(VLOOKUP($B$31&amp;$C42&amp;E$9,Data!$A$4:$AL$1118,MATCH(D$16,Data!$A$1:$AK$1,0),0))+SUM(VLOOKUP($B$31&amp;$C42&amp;E$8,Data!$A$4:$AL$1118,MATCH(D$16,Data!$A$1:$AK$1,0),0))+SUM(VLOOKUP($B$31&amp;$C42&amp;E$11,Data!$A$4:$AL$1118,MATCH(D$16,Data!$A$1:$AK$1,0),0))+SUM(VLOOKUP($B$31&amp;$C42&amp;E$7,Data!$A$4:$AL$1118,MATCH(D$16,Data!$A$1:$AK$1,0),0)),"-")</f>
        <v>103307</v>
      </c>
      <c r="F42" s="249">
        <f>IFERROR(SUM(VLOOKUP($B$31&amp;$C42&amp;F$10,Data!$A$4:$AL$1118,MATCH(D$16,Data!$A$1:$AK$1,0),0))+SUM(VLOOKUP($B$31&amp;$C42&amp;F$9,Data!$A$4:$AL$1118,MATCH(D$16,Data!$A$1:$AK$1,0),0))+SUM(VLOOKUP($B$31&amp;$C42&amp;F$8,Data!$A$4:$AL$1118,MATCH(D$16,Data!$A$1:$AK$1,0),0))+SUM(VLOOKUP($B$31&amp;$C42&amp;F$11,Data!$A$4:$AL$1118,MATCH(D$16,Data!$A$1:$AK$1,0),0)),"-")</f>
        <v>79926</v>
      </c>
      <c r="G42" s="249">
        <f>IFERROR(SUM(VLOOKUP($B$31&amp;$C42&amp;G$11,Data!$A$4:$AL$1118,MATCH(D$16,Data!$A$1:$AK$1,0),0)),"-")</f>
        <v>39682</v>
      </c>
      <c r="H42" s="250">
        <f>IFERROR(SUM(VLOOKUP($B$31&amp;$C42&amp;H$11,Data!$A$4:$AL$1118,MATCH(D$16,Data!$A$1:$AK$1,0),0)),"-")</f>
        <v>25380</v>
      </c>
      <c r="I42" s="248">
        <f>IFERROR(SUM(VLOOKUP($B$31&amp;$C42&amp;I$11,Data!$A$4:$AL$1118,MATCH(I$16,Data!$A$1:$AK$1,0),0)),"-")</f>
        <v>236834</v>
      </c>
      <c r="J42" s="249">
        <f>IFERROR(SUM(VLOOKUP($B$31&amp;$C42&amp;J$10,Data!$A$4:$AL$1118,MATCH(I$16,Data!$A$1:$AK$1,0),0))+SUM(VLOOKUP($B$31&amp;$C42&amp;J$9,Data!$A$4:$AL$1118,MATCH(I$16,Data!$A$1:$AK$1,0),0))+SUM(VLOOKUP($B$31&amp;$C42&amp;J$8,Data!$A$4:$AL$1118,MATCH(I$16,Data!$A$1:$AK$1,0),0))+SUM(VLOOKUP($B$31&amp;$C42&amp;J$11,Data!$A$4:$AL$1118,MATCH(I$16,Data!$A$1:$AK$1,0),0))+SUM(VLOOKUP($B$31&amp;$C42&amp;J$7,Data!$A$4:$AL$1118,MATCH(I$16,Data!$A$1:$AK$1,0),0)),"-")</f>
        <v>96614</v>
      </c>
      <c r="K42" s="249">
        <f>IFERROR(SUM(VLOOKUP($B$31&amp;$C42&amp;K$10,Data!$A$4:$AL$1118,MATCH(I$16,Data!$A$1:$AK$1,0),0))+SUM(VLOOKUP($B$31&amp;$C42&amp;K$9,Data!$A$4:$AL$1118,MATCH(I$16,Data!$A$1:$AK$1,0),0))+SUM(VLOOKUP($B$31&amp;$C42&amp;K$8,Data!$A$4:$AL$1118,MATCH(I$16,Data!$A$1:$AK$1,0),0))+SUM(VLOOKUP($B$31&amp;$C42&amp;K$11,Data!$A$4:$AL$1118,MATCH(I$16,Data!$A$1:$AK$1,0),0)),"-")</f>
        <v>77190</v>
      </c>
      <c r="L42" s="249">
        <f>IFERROR(SUM(VLOOKUP($B$31&amp;$C42&amp;L$11,Data!$A$4:$AL$1118,MATCH(I$16,Data!$A$1:$AK$1,0),0)),"-")</f>
        <v>39070</v>
      </c>
      <c r="M42" s="250">
        <f>IFERROR(SUM(VLOOKUP($B$31&amp;$C42&amp;M$11,Data!$A$4:$AL$1118,MATCH(I$16,Data!$A$1:$AK$1,0),0)),"-")</f>
        <v>23960</v>
      </c>
      <c r="N42" s="245">
        <f t="shared" si="1"/>
        <v>0.95384119696328962</v>
      </c>
      <c r="O42" s="246">
        <f t="shared" si="0"/>
        <v>0.93521252190074244</v>
      </c>
      <c r="P42" s="246">
        <f t="shared" si="0"/>
        <v>0.96576833571053222</v>
      </c>
      <c r="Q42" s="246">
        <f t="shared" si="0"/>
        <v>0.98457739025250746</v>
      </c>
      <c r="R42" s="247">
        <f t="shared" si="0"/>
        <v>0.94405043341213557</v>
      </c>
    </row>
    <row r="43" spans="2:18" s="229" customFormat="1" x14ac:dyDescent="0.2">
      <c r="B43" s="123"/>
      <c r="C43" s="124" t="s">
        <v>157</v>
      </c>
      <c r="D43" s="251">
        <f t="shared" ref="D43:M43" si="4">SUM(D31:D42)</f>
        <v>2712417</v>
      </c>
      <c r="E43" s="252">
        <f t="shared" si="4"/>
        <v>1133396</v>
      </c>
      <c r="F43" s="252">
        <f t="shared" si="4"/>
        <v>880305</v>
      </c>
      <c r="G43" s="252">
        <f t="shared" si="4"/>
        <v>434815</v>
      </c>
      <c r="H43" s="253">
        <f t="shared" si="4"/>
        <v>263901</v>
      </c>
      <c r="I43" s="251">
        <f t="shared" si="4"/>
        <v>2603993</v>
      </c>
      <c r="J43" s="252">
        <f t="shared" si="4"/>
        <v>1072583</v>
      </c>
      <c r="K43" s="252">
        <f t="shared" si="4"/>
        <v>852577</v>
      </c>
      <c r="L43" s="252">
        <f t="shared" si="4"/>
        <v>426863</v>
      </c>
      <c r="M43" s="253">
        <f t="shared" si="4"/>
        <v>251970</v>
      </c>
      <c r="N43" s="160">
        <f t="shared" si="1"/>
        <v>0.96002679528995727</v>
      </c>
      <c r="O43" s="254">
        <f t="shared" si="0"/>
        <v>0.94634443742522467</v>
      </c>
      <c r="P43" s="254">
        <f t="shared" si="0"/>
        <v>0.96850182607164559</v>
      </c>
      <c r="Q43" s="254">
        <f t="shared" si="0"/>
        <v>0.98171176247369574</v>
      </c>
      <c r="R43" s="161">
        <f t="shared" si="0"/>
        <v>0.95478986438096103</v>
      </c>
    </row>
    <row r="44" spans="2:18" x14ac:dyDescent="0.2">
      <c r="B44" s="186" t="s">
        <v>69</v>
      </c>
      <c r="C44" s="119" t="s">
        <v>56</v>
      </c>
      <c r="D44" s="248">
        <f>IFERROR(SUM(VLOOKUP($B$44&amp;$C44&amp;D$11,Data!$A$4:$AL$1118,MATCH(D$16,Data!$A$1:$AK$1,0),0)),"-")</f>
        <v>234947</v>
      </c>
      <c r="E44" s="249">
        <f>IFERROR(SUM(VLOOKUP($B$44&amp;$C44&amp;E$10,Data!$A$4:$AL$1118,MATCH(D$16,Data!$A$1:$AK$1,0),0))+SUM(VLOOKUP($B$44&amp;$C44&amp;E$9,Data!$A$4:$AL$1118,MATCH(D$16,Data!$A$1:$AK$1,0),0))+SUM(VLOOKUP($B$44&amp;$C44&amp;E$8,Data!$A$4:$AL$1118,MATCH(D$16,Data!$A$1:$AK$1,0),0))+SUM(VLOOKUP($B$44&amp;$C44&amp;E$11,Data!$A$4:$AL$1118,MATCH(D$16,Data!$A$1:$AK$1,0),0))+SUM(VLOOKUP($B$44&amp;$C44&amp;E$7,Data!$A$4:$AL$1118,MATCH(D$16,Data!$A$1:$AK$1,0),0)),"-")</f>
        <v>96192</v>
      </c>
      <c r="F44" s="249">
        <f>IFERROR(SUM(VLOOKUP($B$44&amp;$C44&amp;F$10,Data!$A$4:$AL$1118,MATCH(D$16,Data!$A$1:$AK$1,0),0))+SUM(VLOOKUP($B$44&amp;$C44&amp;F$9,Data!$A$4:$AL$1118,MATCH(D$16,Data!$A$1:$AK$1,0),0))+SUM(VLOOKUP($B$44&amp;$C44&amp;F$8,Data!$A$4:$AL$1118,MATCH(D$16,Data!$A$1:$AK$1,0),0))+SUM(VLOOKUP($B$44&amp;$C44&amp;F$11,Data!$A$4:$AL$1118,MATCH(D$16,Data!$A$1:$AK$1,0),0)),"-")</f>
        <v>75275</v>
      </c>
      <c r="G44" s="249">
        <f>IFERROR(SUM(VLOOKUP($B$44&amp;$C44&amp;G$11,Data!$A$4:$AL$1118,MATCH(D$16,Data!$A$1:$AK$1,0),0)),"-")</f>
        <v>37987</v>
      </c>
      <c r="H44" s="244">
        <f>IFERROR(SUM(VLOOKUP($B$44&amp;$C44&amp;H$11,Data!$A$4:$AL$1118,MATCH(D$16,Data!$A$1:$AK$1,0),0)),"-")</f>
        <v>25493</v>
      </c>
      <c r="I44" s="248">
        <f>IFERROR(SUM(VLOOKUP($B$44&amp;$C44&amp;I$11,Data!$A$4:$AL$1118,MATCH(I$16,Data!$A$1:$AK$1,0),0)),"-")</f>
        <v>226404</v>
      </c>
      <c r="J44" s="249">
        <f>IFERROR(SUM(VLOOKUP($B$44&amp;$C44&amp;J$10,Data!$A$4:$AL$1118,MATCH(I$16,Data!$A$1:$AK$1,0),0))+SUM(VLOOKUP($B$44&amp;$C44&amp;J$9,Data!$A$4:$AL$1118,MATCH(I$16,Data!$A$1:$AK$1,0),0))+SUM(VLOOKUP($B$44&amp;$C44&amp;J$8,Data!$A$4:$AL$1118,MATCH(I$16,Data!$A$1:$AK$1,0),0))+SUM(VLOOKUP($B$44&amp;$C44&amp;J$11,Data!$A$4:$AL$1118,MATCH(I$16,Data!$A$1:$AK$1,0),0))+SUM(VLOOKUP($B$44&amp;$C44&amp;J$7,Data!$A$4:$AL$1118,MATCH(I$16,Data!$A$1:$AK$1,0),0)),"-")</f>
        <v>91548</v>
      </c>
      <c r="K44" s="249">
        <f>IFERROR(SUM(VLOOKUP($B$44&amp;$C44&amp;K$10,Data!$A$4:$AL$1118,MATCH(I$16,Data!$A$1:$AK$1,0),0))+SUM(VLOOKUP($B$44&amp;$C44&amp;K$9,Data!$A$4:$AL$1118,MATCH(I$16,Data!$A$1:$AK$1,0),0))+SUM(VLOOKUP($B$44&amp;$C44&amp;K$8,Data!$A$4:$AL$1118,MATCH(I$16,Data!$A$1:$AK$1,0),0))+SUM(VLOOKUP($B$44&amp;$C44&amp;K$11,Data!$A$4:$AL$1118,MATCH(I$16,Data!$A$1:$AK$1,0),0)),"-")</f>
        <v>73165</v>
      </c>
      <c r="L44" s="249">
        <f>IFERROR(SUM(VLOOKUP($B$44&amp;$C44&amp;L$11,Data!$A$4:$AL$1118,MATCH(I$16,Data!$A$1:$AK$1,0),0)),"-")</f>
        <v>37252</v>
      </c>
      <c r="M44" s="244">
        <f>IFERROR(SUM(VLOOKUP($B$44&amp;$C44&amp;M$11,Data!$A$4:$AL$1118,MATCH(I$16,Data!$A$1:$AK$1,0),0)),"-")</f>
        <v>24439</v>
      </c>
      <c r="N44" s="245">
        <f t="shared" si="1"/>
        <v>0.96363860785623989</v>
      </c>
      <c r="O44" s="246">
        <f t="shared" si="0"/>
        <v>0.9517215568862275</v>
      </c>
      <c r="P44" s="246">
        <f t="shared" si="0"/>
        <v>0.97196944536698771</v>
      </c>
      <c r="Q44" s="246">
        <f t="shared" si="0"/>
        <v>0.98065127543633346</v>
      </c>
      <c r="R44" s="247">
        <f t="shared" si="0"/>
        <v>0.95865531714588315</v>
      </c>
    </row>
    <row r="45" spans="2:18" x14ac:dyDescent="0.2">
      <c r="B45" s="126"/>
      <c r="C45" s="122" t="s">
        <v>57</v>
      </c>
      <c r="D45" s="248">
        <f>IFERROR(SUM(VLOOKUP($B$44&amp;$C45&amp;D$11,Data!$A$4:$AL$1118,MATCH(D$16,Data!$A$1:$AK$1,0),0)),"-")</f>
        <v>235170</v>
      </c>
      <c r="E45" s="249">
        <f>IFERROR(SUM(VLOOKUP($B$44&amp;$C45&amp;E$10,Data!$A$4:$AL$1118,MATCH(D$16,Data!$A$1:$AK$1,0),0))+SUM(VLOOKUP($B$44&amp;$C45&amp;E$9,Data!$A$4:$AL$1118,MATCH(D$16,Data!$A$1:$AK$1,0),0))+SUM(VLOOKUP($B$44&amp;$C45&amp;E$8,Data!$A$4:$AL$1118,MATCH(D$16,Data!$A$1:$AK$1,0),0))+SUM(VLOOKUP($B$44&amp;$C45&amp;E$11,Data!$A$4:$AL$1118,MATCH(D$16,Data!$A$1:$AK$1,0),0))+SUM(VLOOKUP($B$44&amp;$C45&amp;E$7,Data!$A$4:$AL$1118,MATCH(D$16,Data!$A$1:$AK$1,0),0)),"-")</f>
        <v>95553</v>
      </c>
      <c r="F45" s="249">
        <f>IFERROR(SUM(VLOOKUP($B$44&amp;$C45&amp;F$10,Data!$A$4:$AL$1118,MATCH(D$16,Data!$A$1:$AK$1,0),0))+SUM(VLOOKUP($B$44&amp;$C45&amp;F$9,Data!$A$4:$AL$1118,MATCH(D$16,Data!$A$1:$AK$1,0),0))+SUM(VLOOKUP($B$44&amp;$C45&amp;F$8,Data!$A$4:$AL$1118,MATCH(D$16,Data!$A$1:$AK$1,0),0))+SUM(VLOOKUP($B$44&amp;$C45&amp;F$11,Data!$A$4:$AL$1118,MATCH(D$16,Data!$A$1:$AK$1,0),0)),"-")</f>
        <v>76425</v>
      </c>
      <c r="G45" s="249">
        <f>IFERROR(SUM(VLOOKUP($B$44&amp;$C45&amp;G$11,Data!$A$4:$AL$1118,MATCH(D$16,Data!$A$1:$AK$1,0),0)),"-")</f>
        <v>37812</v>
      </c>
      <c r="H45" s="250">
        <f>IFERROR(SUM(VLOOKUP($B$44&amp;$C45&amp;H$11,Data!$A$4:$AL$1118,MATCH(D$16,Data!$A$1:$AK$1,0),0)),"-")</f>
        <v>25380</v>
      </c>
      <c r="I45" s="248">
        <f>IFERROR(SUM(VLOOKUP($B$44&amp;$C45&amp;I$11,Data!$A$4:$AL$1118,MATCH(I$16,Data!$A$1:$AK$1,0),0)),"-")</f>
        <v>227936</v>
      </c>
      <c r="J45" s="249">
        <f>IFERROR(SUM(VLOOKUP($B$44&amp;$C45&amp;J$10,Data!$A$4:$AL$1118,MATCH(I$16,Data!$A$1:$AK$1,0),0))+SUM(VLOOKUP($B$44&amp;$C45&amp;J$9,Data!$A$4:$AL$1118,MATCH(I$16,Data!$A$1:$AK$1,0),0))+SUM(VLOOKUP($B$44&amp;$C45&amp;J$8,Data!$A$4:$AL$1118,MATCH(I$16,Data!$A$1:$AK$1,0),0))+SUM(VLOOKUP($B$44&amp;$C45&amp;J$11,Data!$A$4:$AL$1118,MATCH(I$16,Data!$A$1:$AK$1,0),0))+SUM(VLOOKUP($B$44&amp;$C45&amp;J$7,Data!$A$4:$AL$1118,MATCH(I$16,Data!$A$1:$AK$1,0),0)),"-")</f>
        <v>91687</v>
      </c>
      <c r="K45" s="249">
        <f>IFERROR(SUM(VLOOKUP($B$44&amp;$C45&amp;K$10,Data!$A$4:$AL$1118,MATCH(I$16,Data!$A$1:$AK$1,0),0))+SUM(VLOOKUP($B$44&amp;$C45&amp;K$9,Data!$A$4:$AL$1118,MATCH(I$16,Data!$A$1:$AK$1,0),0))+SUM(VLOOKUP($B$44&amp;$C45&amp;K$8,Data!$A$4:$AL$1118,MATCH(I$16,Data!$A$1:$AK$1,0),0))+SUM(VLOOKUP($B$44&amp;$C45&amp;K$11,Data!$A$4:$AL$1118,MATCH(I$16,Data!$A$1:$AK$1,0),0)),"-")</f>
        <v>74547</v>
      </c>
      <c r="L45" s="249">
        <f>IFERROR(SUM(VLOOKUP($B$44&amp;$C45&amp;L$11,Data!$A$4:$AL$1118,MATCH(I$16,Data!$A$1:$AK$1,0),0)),"-")</f>
        <v>37245</v>
      </c>
      <c r="M45" s="250">
        <f>IFERROR(SUM(VLOOKUP($B$44&amp;$C45&amp;M$11,Data!$A$4:$AL$1118,MATCH(I$16,Data!$A$1:$AK$1,0),0)),"-")</f>
        <v>24457</v>
      </c>
      <c r="N45" s="245">
        <f t="shared" si="1"/>
        <v>0.96923927371688567</v>
      </c>
      <c r="O45" s="246">
        <f t="shared" si="0"/>
        <v>0.95954077841616692</v>
      </c>
      <c r="P45" s="246">
        <f t="shared" si="0"/>
        <v>0.97542688910696762</v>
      </c>
      <c r="Q45" s="246">
        <f t="shared" si="0"/>
        <v>0.98500476039352591</v>
      </c>
      <c r="R45" s="247">
        <f t="shared" si="0"/>
        <v>0.96363278171788813</v>
      </c>
    </row>
    <row r="46" spans="2:18" x14ac:dyDescent="0.2">
      <c r="B46" s="126"/>
      <c r="C46" s="122" t="s">
        <v>58</v>
      </c>
      <c r="D46" s="248">
        <f>IFERROR(SUM(VLOOKUP($B$44&amp;$C46&amp;D$11,Data!$A$4:$AL$1118,MATCH(D$16,Data!$A$1:$AK$1,0),0)),"-")</f>
        <v>224411</v>
      </c>
      <c r="E46" s="249">
        <f>IFERROR(SUM(VLOOKUP($B$44&amp;$C46&amp;E$10,Data!$A$4:$AL$1118,MATCH(D$16,Data!$A$1:$AK$1,0),0))+SUM(VLOOKUP($B$44&amp;$C46&amp;E$9,Data!$A$4:$AL$1118,MATCH(D$16,Data!$A$1:$AK$1,0),0))+SUM(VLOOKUP($B$44&amp;$C46&amp;E$8,Data!$A$4:$AL$1118,MATCH(D$16,Data!$A$1:$AK$1,0),0))+SUM(VLOOKUP($B$44&amp;$C46&amp;E$11,Data!$A$4:$AL$1118,MATCH(D$16,Data!$A$1:$AK$1,0),0))+SUM(VLOOKUP($B$44&amp;$C46&amp;E$7,Data!$A$4:$AL$1118,MATCH(D$16,Data!$A$1:$AK$1,0),0)),"-")</f>
        <v>91085</v>
      </c>
      <c r="F46" s="249">
        <f>IFERROR(SUM(VLOOKUP($B$44&amp;$C46&amp;F$10,Data!$A$4:$AL$1118,MATCH(D$16,Data!$A$1:$AK$1,0),0))+SUM(VLOOKUP($B$44&amp;$C46&amp;F$9,Data!$A$4:$AL$1118,MATCH(D$16,Data!$A$1:$AK$1,0),0))+SUM(VLOOKUP($B$44&amp;$C46&amp;F$8,Data!$A$4:$AL$1118,MATCH(D$16,Data!$A$1:$AK$1,0),0))+SUM(VLOOKUP($B$44&amp;$C46&amp;F$11,Data!$A$4:$AL$1118,MATCH(D$16,Data!$A$1:$AK$1,0),0)),"-")</f>
        <v>71694</v>
      </c>
      <c r="G46" s="249">
        <f>IFERROR(SUM(VLOOKUP($B$44&amp;$C46&amp;G$11,Data!$A$4:$AL$1118,MATCH(D$16,Data!$A$1:$AK$1,0),0)),"-")</f>
        <v>36829</v>
      </c>
      <c r="H46" s="250">
        <f>IFERROR(SUM(VLOOKUP($B$44&amp;$C46&amp;H$11,Data!$A$4:$AL$1118,MATCH(D$16,Data!$A$1:$AK$1,0),0)),"-")</f>
        <v>24803</v>
      </c>
      <c r="I46" s="248">
        <f>IFERROR(SUM(VLOOKUP($B$44&amp;$C46&amp;I$11,Data!$A$4:$AL$1118,MATCH(I$16,Data!$A$1:$AK$1,0),0)),"-")</f>
        <v>216951</v>
      </c>
      <c r="J46" s="249">
        <f>IFERROR(SUM(VLOOKUP($B$44&amp;$C46&amp;J$10,Data!$A$4:$AL$1118,MATCH(I$16,Data!$A$1:$AK$1,0),0))+SUM(VLOOKUP($B$44&amp;$C46&amp;J$9,Data!$A$4:$AL$1118,MATCH(I$16,Data!$A$1:$AK$1,0),0))+SUM(VLOOKUP($B$44&amp;$C46&amp;J$8,Data!$A$4:$AL$1118,MATCH(I$16,Data!$A$1:$AK$1,0),0))+SUM(VLOOKUP($B$44&amp;$C46&amp;J$11,Data!$A$4:$AL$1118,MATCH(I$16,Data!$A$1:$AK$1,0),0))+SUM(VLOOKUP($B$44&amp;$C46&amp;J$7,Data!$A$4:$AL$1118,MATCH(I$16,Data!$A$1:$AK$1,0),0)),"-")</f>
        <v>87072</v>
      </c>
      <c r="K46" s="249">
        <f>IFERROR(SUM(VLOOKUP($B$44&amp;$C46&amp;K$10,Data!$A$4:$AL$1118,MATCH(I$16,Data!$A$1:$AK$1,0),0))+SUM(VLOOKUP($B$44&amp;$C46&amp;K$9,Data!$A$4:$AL$1118,MATCH(I$16,Data!$A$1:$AK$1,0),0))+SUM(VLOOKUP($B$44&amp;$C46&amp;K$8,Data!$A$4:$AL$1118,MATCH(I$16,Data!$A$1:$AK$1,0),0))+SUM(VLOOKUP($B$44&amp;$C46&amp;K$11,Data!$A$4:$AL$1118,MATCH(I$16,Data!$A$1:$AK$1,0),0)),"-")</f>
        <v>69904</v>
      </c>
      <c r="L46" s="249">
        <f>IFERROR(SUM(VLOOKUP($B$44&amp;$C46&amp;L$11,Data!$A$4:$AL$1118,MATCH(I$16,Data!$A$1:$AK$1,0),0)),"-")</f>
        <v>36180</v>
      </c>
      <c r="M46" s="250">
        <f>IFERROR(SUM(VLOOKUP($B$44&amp;$C46&amp;M$11,Data!$A$4:$AL$1118,MATCH(I$16,Data!$A$1:$AK$1,0),0)),"-")</f>
        <v>23795</v>
      </c>
      <c r="N46" s="245">
        <f t="shared" si="1"/>
        <v>0.96675742276448129</v>
      </c>
      <c r="O46" s="246">
        <f t="shared" si="0"/>
        <v>0.9559422517428775</v>
      </c>
      <c r="P46" s="246">
        <f t="shared" si="0"/>
        <v>0.9750327781962228</v>
      </c>
      <c r="Q46" s="246">
        <f t="shared" si="0"/>
        <v>0.98237801732330499</v>
      </c>
      <c r="R46" s="247">
        <f t="shared" si="0"/>
        <v>0.95935975486836267</v>
      </c>
    </row>
    <row r="47" spans="2:18" x14ac:dyDescent="0.2">
      <c r="B47" s="126"/>
      <c r="C47" s="122" t="s">
        <v>59</v>
      </c>
      <c r="D47" s="248">
        <f>IFERROR(SUM(VLOOKUP($B$44&amp;$C47&amp;D$11,Data!$A$4:$AL$1118,MATCH(D$16,Data!$A$1:$AK$1,0),0)),"-")</f>
        <v>239245</v>
      </c>
      <c r="E47" s="249">
        <f>IFERROR(SUM(VLOOKUP($B$44&amp;$C47&amp;E$10,Data!$A$4:$AL$1118,MATCH(D$16,Data!$A$1:$AK$1,0),0))+SUM(VLOOKUP($B$44&amp;$C47&amp;E$9,Data!$A$4:$AL$1118,MATCH(D$16,Data!$A$1:$AK$1,0),0))+SUM(VLOOKUP($B$44&amp;$C47&amp;E$8,Data!$A$4:$AL$1118,MATCH(D$16,Data!$A$1:$AK$1,0),0))+SUM(VLOOKUP($B$44&amp;$C47&amp;E$11,Data!$A$4:$AL$1118,MATCH(D$16,Data!$A$1:$AK$1,0),0))+SUM(VLOOKUP($B$44&amp;$C47&amp;E$7,Data!$A$4:$AL$1118,MATCH(D$16,Data!$A$1:$AK$1,0),0)),"-")</f>
        <v>96620</v>
      </c>
      <c r="F47" s="249">
        <f>IFERROR(SUM(VLOOKUP($B$44&amp;$C47&amp;F$10,Data!$A$4:$AL$1118,MATCH(D$16,Data!$A$1:$AK$1,0),0))+SUM(VLOOKUP($B$44&amp;$C47&amp;F$9,Data!$A$4:$AL$1118,MATCH(D$16,Data!$A$1:$AK$1,0),0))+SUM(VLOOKUP($B$44&amp;$C47&amp;F$8,Data!$A$4:$AL$1118,MATCH(D$16,Data!$A$1:$AK$1,0),0))+SUM(VLOOKUP($B$44&amp;$C47&amp;F$11,Data!$A$4:$AL$1118,MATCH(D$16,Data!$A$1:$AK$1,0),0)),"-")</f>
        <v>77174</v>
      </c>
      <c r="G47" s="249">
        <f>IFERROR(SUM(VLOOKUP($B$44&amp;$C47&amp;G$11,Data!$A$4:$AL$1118,MATCH(D$16,Data!$A$1:$AK$1,0),0)),"-")</f>
        <v>39611</v>
      </c>
      <c r="H47" s="250">
        <f>IFERROR(SUM(VLOOKUP($B$44&amp;$C47&amp;H$11,Data!$A$4:$AL$1118,MATCH(D$16,Data!$A$1:$AK$1,0),0)),"-")</f>
        <v>25840</v>
      </c>
      <c r="I47" s="248">
        <f>IFERROR(SUM(VLOOKUP($B$44&amp;$C47&amp;I$11,Data!$A$4:$AL$1118,MATCH(I$16,Data!$A$1:$AK$1,0),0)),"-")</f>
        <v>229232</v>
      </c>
      <c r="J47" s="249">
        <f>IFERROR(SUM(VLOOKUP($B$44&amp;$C47&amp;J$10,Data!$A$4:$AL$1118,MATCH(I$16,Data!$A$1:$AK$1,0),0))+SUM(VLOOKUP($B$44&amp;$C47&amp;J$9,Data!$A$4:$AL$1118,MATCH(I$16,Data!$A$1:$AK$1,0),0))+SUM(VLOOKUP($B$44&amp;$C47&amp;J$8,Data!$A$4:$AL$1118,MATCH(I$16,Data!$A$1:$AK$1,0),0))+SUM(VLOOKUP($B$44&amp;$C47&amp;J$11,Data!$A$4:$AL$1118,MATCH(I$16,Data!$A$1:$AK$1,0),0))+SUM(VLOOKUP($B$44&amp;$C47&amp;J$7,Data!$A$4:$AL$1118,MATCH(I$16,Data!$A$1:$AK$1,0),0)),"-")</f>
        <v>91361</v>
      </c>
      <c r="K47" s="249">
        <f>IFERROR(SUM(VLOOKUP($B$44&amp;$C47&amp;K$10,Data!$A$4:$AL$1118,MATCH(I$16,Data!$A$1:$AK$1,0),0))+SUM(VLOOKUP($B$44&amp;$C47&amp;K$9,Data!$A$4:$AL$1118,MATCH(I$16,Data!$A$1:$AK$1,0),0))+SUM(VLOOKUP($B$44&amp;$C47&amp;K$8,Data!$A$4:$AL$1118,MATCH(I$16,Data!$A$1:$AK$1,0),0))+SUM(VLOOKUP($B$44&amp;$C47&amp;K$11,Data!$A$4:$AL$1118,MATCH(I$16,Data!$A$1:$AK$1,0),0)),"-")</f>
        <v>74570</v>
      </c>
      <c r="L47" s="249">
        <f>IFERROR(SUM(VLOOKUP($B$44&amp;$C47&amp;L$11,Data!$A$4:$AL$1118,MATCH(I$16,Data!$A$1:$AK$1,0),0)),"-")</f>
        <v>38753</v>
      </c>
      <c r="M47" s="250">
        <f>IFERROR(SUM(VLOOKUP($B$44&amp;$C47&amp;M$11,Data!$A$4:$AL$1118,MATCH(I$16,Data!$A$1:$AK$1,0),0)),"-")</f>
        <v>24548</v>
      </c>
      <c r="N47" s="245">
        <f t="shared" si="1"/>
        <v>0.95814750569499885</v>
      </c>
      <c r="O47" s="246">
        <f t="shared" si="0"/>
        <v>0.94557027530531979</v>
      </c>
      <c r="P47" s="246">
        <f t="shared" si="0"/>
        <v>0.9662580661880944</v>
      </c>
      <c r="Q47" s="246">
        <f t="shared" si="0"/>
        <v>0.97833935018050544</v>
      </c>
      <c r="R47" s="247">
        <f t="shared" si="0"/>
        <v>0.95</v>
      </c>
    </row>
    <row r="48" spans="2:18" x14ac:dyDescent="0.2">
      <c r="B48" s="126"/>
      <c r="C48" s="122" t="s">
        <v>60</v>
      </c>
      <c r="D48" s="248">
        <f>IFERROR(SUM(VLOOKUP($B$44&amp;$C48&amp;D$11,Data!$A$4:$AL$1118,MATCH(D$16,Data!$A$1:$AK$1,0),0)),"-")</f>
        <v>231875</v>
      </c>
      <c r="E48" s="249">
        <f>IFERROR(SUM(VLOOKUP($B$44&amp;$C48&amp;E$10,Data!$A$4:$AL$1118,MATCH(D$16,Data!$A$1:$AK$1,0),0))+SUM(VLOOKUP($B$44&amp;$C48&amp;E$9,Data!$A$4:$AL$1118,MATCH(D$16,Data!$A$1:$AK$1,0),0))+SUM(VLOOKUP($B$44&amp;$C48&amp;E$8,Data!$A$4:$AL$1118,MATCH(D$16,Data!$A$1:$AK$1,0),0))+SUM(VLOOKUP($B$44&amp;$C48&amp;E$11,Data!$A$4:$AL$1118,MATCH(D$16,Data!$A$1:$AK$1,0),0))+SUM(VLOOKUP($B$44&amp;$C48&amp;E$7,Data!$A$4:$AL$1118,MATCH(D$16,Data!$A$1:$AK$1,0),0)),"-")</f>
        <v>93298</v>
      </c>
      <c r="F48" s="249">
        <f>IFERROR(SUM(VLOOKUP($B$44&amp;$C48&amp;F$10,Data!$A$4:$AL$1118,MATCH(D$16,Data!$A$1:$AK$1,0),0))+SUM(VLOOKUP($B$44&amp;$C48&amp;F$9,Data!$A$4:$AL$1118,MATCH(D$16,Data!$A$1:$AK$1,0),0))+SUM(VLOOKUP($B$44&amp;$C48&amp;F$8,Data!$A$4:$AL$1118,MATCH(D$16,Data!$A$1:$AK$1,0),0))+SUM(VLOOKUP($B$44&amp;$C48&amp;F$11,Data!$A$4:$AL$1118,MATCH(D$16,Data!$A$1:$AK$1,0),0)),"-")</f>
        <v>75660</v>
      </c>
      <c r="G48" s="249">
        <f>IFERROR(SUM(VLOOKUP($B$44&amp;$C48&amp;G$11,Data!$A$4:$AL$1118,MATCH(D$16,Data!$A$1:$AK$1,0),0)),"-")</f>
        <v>36558</v>
      </c>
      <c r="H48" s="250">
        <f>IFERROR(SUM(VLOOKUP($B$44&amp;$C48&amp;H$11,Data!$A$4:$AL$1118,MATCH(D$16,Data!$A$1:$AK$1,0),0)),"-")</f>
        <v>26359</v>
      </c>
      <c r="I48" s="248">
        <f>IFERROR(SUM(VLOOKUP($B$44&amp;$C48&amp;I$11,Data!$A$4:$AL$1118,MATCH(I$16,Data!$A$1:$AK$1,0),0)),"-")</f>
        <v>223106</v>
      </c>
      <c r="J48" s="249">
        <f>IFERROR(SUM(VLOOKUP($B$44&amp;$C48&amp;J$10,Data!$A$4:$AL$1118,MATCH(I$16,Data!$A$1:$AK$1,0),0))+SUM(VLOOKUP($B$44&amp;$C48&amp;J$9,Data!$A$4:$AL$1118,MATCH(I$16,Data!$A$1:$AK$1,0),0))+SUM(VLOOKUP($B$44&amp;$C48&amp;J$8,Data!$A$4:$AL$1118,MATCH(I$16,Data!$A$1:$AK$1,0),0))+SUM(VLOOKUP($B$44&amp;$C48&amp;J$11,Data!$A$4:$AL$1118,MATCH(I$16,Data!$A$1:$AK$1,0),0))+SUM(VLOOKUP($B$44&amp;$C48&amp;J$7,Data!$A$4:$AL$1118,MATCH(I$16,Data!$A$1:$AK$1,0),0)),"-")</f>
        <v>88740</v>
      </c>
      <c r="K48" s="249">
        <f>IFERROR(SUM(VLOOKUP($B$44&amp;$C48&amp;K$10,Data!$A$4:$AL$1118,MATCH(I$16,Data!$A$1:$AK$1,0),0))+SUM(VLOOKUP($B$44&amp;$C48&amp;K$9,Data!$A$4:$AL$1118,MATCH(I$16,Data!$A$1:$AK$1,0),0))+SUM(VLOOKUP($B$44&amp;$C48&amp;K$8,Data!$A$4:$AL$1118,MATCH(I$16,Data!$A$1:$AK$1,0),0))+SUM(VLOOKUP($B$44&amp;$C48&amp;K$11,Data!$A$4:$AL$1118,MATCH(I$16,Data!$A$1:$AK$1,0),0)),"-")</f>
        <v>73367</v>
      </c>
      <c r="L48" s="249">
        <f>IFERROR(SUM(VLOOKUP($B$44&amp;$C48&amp;L$11,Data!$A$4:$AL$1118,MATCH(I$16,Data!$A$1:$AK$1,0),0)),"-")</f>
        <v>35829</v>
      </c>
      <c r="M48" s="250">
        <f>IFERROR(SUM(VLOOKUP($B$44&amp;$C48&amp;M$11,Data!$A$4:$AL$1118,MATCH(I$16,Data!$A$1:$AK$1,0),0)),"-")</f>
        <v>25170</v>
      </c>
      <c r="N48" s="245">
        <f t="shared" si="1"/>
        <v>0.96218221024258765</v>
      </c>
      <c r="O48" s="246">
        <f t="shared" si="0"/>
        <v>0.95114579090655749</v>
      </c>
      <c r="P48" s="246">
        <f t="shared" si="0"/>
        <v>0.96969336505418979</v>
      </c>
      <c r="Q48" s="246">
        <f t="shared" si="0"/>
        <v>0.98005908419497789</v>
      </c>
      <c r="R48" s="247">
        <f t="shared" si="0"/>
        <v>0.95489206722561559</v>
      </c>
    </row>
    <row r="49" spans="2:18" x14ac:dyDescent="0.2">
      <c r="B49" s="126"/>
      <c r="C49" s="122" t="s">
        <v>61</v>
      </c>
      <c r="D49" s="248">
        <f>IFERROR(SUM(VLOOKUP($B$44&amp;$C49&amp;D$11,Data!$A$4:$AL$1118,MATCH(D$16,Data!$A$1:$AK$1,0),0)),"-")</f>
        <v>226963</v>
      </c>
      <c r="E49" s="249">
        <f>IFERROR(SUM(VLOOKUP($B$44&amp;$C49&amp;E$10,Data!$A$4:$AL$1118,MATCH(D$16,Data!$A$1:$AK$1,0),0))+SUM(VLOOKUP($B$44&amp;$C49&amp;E$9,Data!$A$4:$AL$1118,MATCH(D$16,Data!$A$1:$AK$1,0),0))+SUM(VLOOKUP($B$44&amp;$C49&amp;E$8,Data!$A$4:$AL$1118,MATCH(D$16,Data!$A$1:$AK$1,0),0))+SUM(VLOOKUP($B$44&amp;$C49&amp;E$11,Data!$A$4:$AL$1118,MATCH(D$16,Data!$A$1:$AK$1,0),0))+SUM(VLOOKUP($B$44&amp;$C49&amp;E$7,Data!$A$4:$AL$1118,MATCH(D$16,Data!$A$1:$AK$1,0),0)),"-")</f>
        <v>91784</v>
      </c>
      <c r="F49" s="249">
        <f>IFERROR(SUM(VLOOKUP($B$44&amp;$C49&amp;F$10,Data!$A$4:$AL$1118,MATCH(D$16,Data!$A$1:$AK$1,0),0))+SUM(VLOOKUP($B$44&amp;$C49&amp;F$9,Data!$A$4:$AL$1118,MATCH(D$16,Data!$A$1:$AK$1,0),0))+SUM(VLOOKUP($B$44&amp;$C49&amp;F$8,Data!$A$4:$AL$1118,MATCH(D$16,Data!$A$1:$AK$1,0),0))+SUM(VLOOKUP($B$44&amp;$C49&amp;F$11,Data!$A$4:$AL$1118,MATCH(D$16,Data!$A$1:$AK$1,0),0)),"-")</f>
        <v>74652</v>
      </c>
      <c r="G49" s="249">
        <f>IFERROR(SUM(VLOOKUP($B$44&amp;$C49&amp;G$11,Data!$A$4:$AL$1118,MATCH(D$16,Data!$A$1:$AK$1,0),0)),"-")</f>
        <v>36390</v>
      </c>
      <c r="H49" s="250">
        <f>IFERROR(SUM(VLOOKUP($B$44&amp;$C49&amp;H$11,Data!$A$4:$AL$1118,MATCH(D$16,Data!$A$1:$AK$1,0),0)),"-")</f>
        <v>24137</v>
      </c>
      <c r="I49" s="248">
        <f>IFERROR(SUM(VLOOKUP($B$44&amp;$C49&amp;I$11,Data!$A$4:$AL$1118,MATCH(I$16,Data!$A$1:$AK$1,0),0)),"-")</f>
        <v>217746</v>
      </c>
      <c r="J49" s="249">
        <f>IFERROR(SUM(VLOOKUP($B$44&amp;$C49&amp;J$10,Data!$A$4:$AL$1118,MATCH(I$16,Data!$A$1:$AK$1,0),0))+SUM(VLOOKUP($B$44&amp;$C49&amp;J$9,Data!$A$4:$AL$1118,MATCH(I$16,Data!$A$1:$AK$1,0),0))+SUM(VLOOKUP($B$44&amp;$C49&amp;J$8,Data!$A$4:$AL$1118,MATCH(I$16,Data!$A$1:$AK$1,0),0))+SUM(VLOOKUP($B$44&amp;$C49&amp;J$11,Data!$A$4:$AL$1118,MATCH(I$16,Data!$A$1:$AK$1,0),0))+SUM(VLOOKUP($B$44&amp;$C49&amp;J$7,Data!$A$4:$AL$1118,MATCH(I$16,Data!$A$1:$AK$1,0),0)),"-")</f>
        <v>86737</v>
      </c>
      <c r="K49" s="249">
        <f>IFERROR(SUM(VLOOKUP($B$44&amp;$C49&amp;K$10,Data!$A$4:$AL$1118,MATCH(I$16,Data!$A$1:$AK$1,0),0))+SUM(VLOOKUP($B$44&amp;$C49&amp;K$9,Data!$A$4:$AL$1118,MATCH(I$16,Data!$A$1:$AK$1,0),0))+SUM(VLOOKUP($B$44&amp;$C49&amp;K$8,Data!$A$4:$AL$1118,MATCH(I$16,Data!$A$1:$AK$1,0),0))+SUM(VLOOKUP($B$44&amp;$C49&amp;K$11,Data!$A$4:$AL$1118,MATCH(I$16,Data!$A$1:$AK$1,0),0)),"-")</f>
        <v>72518</v>
      </c>
      <c r="L49" s="249">
        <f>IFERROR(SUM(VLOOKUP($B$44&amp;$C49&amp;L$11,Data!$A$4:$AL$1118,MATCH(I$16,Data!$A$1:$AK$1,0),0)),"-")</f>
        <v>35392</v>
      </c>
      <c r="M49" s="250">
        <f>IFERROR(SUM(VLOOKUP($B$44&amp;$C49&amp;M$11,Data!$A$4:$AL$1118,MATCH(I$16,Data!$A$1:$AK$1,0),0)),"-")</f>
        <v>23099</v>
      </c>
      <c r="N49" s="245">
        <f t="shared" si="1"/>
        <v>0.95938985649643338</v>
      </c>
      <c r="O49" s="246">
        <f t="shared" si="0"/>
        <v>0.94501220256253815</v>
      </c>
      <c r="P49" s="246">
        <f t="shared" si="0"/>
        <v>0.97141402775545194</v>
      </c>
      <c r="Q49" s="246">
        <f t="shared" si="0"/>
        <v>0.972574883209673</v>
      </c>
      <c r="R49" s="247">
        <f t="shared" si="0"/>
        <v>0.95699548411153001</v>
      </c>
    </row>
    <row r="50" spans="2:18" x14ac:dyDescent="0.2">
      <c r="B50" s="126"/>
      <c r="C50" s="122" t="s">
        <v>62</v>
      </c>
      <c r="D50" s="248">
        <f>IFERROR(SUM(VLOOKUP($B$44&amp;$C50&amp;D$11,Data!$A$4:$AL$1118,MATCH(D$16,Data!$A$1:$AK$1,0),0)),"-")</f>
        <v>243987</v>
      </c>
      <c r="E50" s="249">
        <f>IFERROR(SUM(VLOOKUP($B$44&amp;$C50&amp;E$10,Data!$A$4:$AL$1118,MATCH(D$16,Data!$A$1:$AK$1,0),0))+SUM(VLOOKUP($B$44&amp;$C50&amp;E$9,Data!$A$4:$AL$1118,MATCH(D$16,Data!$A$1:$AK$1,0),0))+SUM(VLOOKUP($B$44&amp;$C50&amp;E$8,Data!$A$4:$AL$1118,MATCH(D$16,Data!$A$1:$AK$1,0),0))+SUM(VLOOKUP($B$44&amp;$C50&amp;E$11,Data!$A$4:$AL$1118,MATCH(D$16,Data!$A$1:$AK$1,0),0))+SUM(VLOOKUP($B$44&amp;$C50&amp;E$7,Data!$A$4:$AL$1118,MATCH(D$16,Data!$A$1:$AK$1,0),0)),"-")</f>
        <v>98241</v>
      </c>
      <c r="F50" s="249">
        <f>IFERROR(SUM(VLOOKUP($B$44&amp;$C50&amp;F$10,Data!$A$4:$AL$1118,MATCH(D$16,Data!$A$1:$AK$1,0),0))+SUM(VLOOKUP($B$44&amp;$C50&amp;F$9,Data!$A$4:$AL$1118,MATCH(D$16,Data!$A$1:$AK$1,0),0))+SUM(VLOOKUP($B$44&amp;$C50&amp;F$8,Data!$A$4:$AL$1118,MATCH(D$16,Data!$A$1:$AK$1,0),0))+SUM(VLOOKUP($B$44&amp;$C50&amp;F$11,Data!$A$4:$AL$1118,MATCH(D$16,Data!$A$1:$AK$1,0),0)),"-")</f>
        <v>80492</v>
      </c>
      <c r="G50" s="249">
        <f>IFERROR(SUM(VLOOKUP($B$44&amp;$C50&amp;G$11,Data!$A$4:$AL$1118,MATCH(D$16,Data!$A$1:$AK$1,0),0)),"-")</f>
        <v>39440</v>
      </c>
      <c r="H50" s="250">
        <f>IFERROR(SUM(VLOOKUP($B$44&amp;$C50&amp;H$11,Data!$A$4:$AL$1118,MATCH(D$16,Data!$A$1:$AK$1,0),0)),"-")</f>
        <v>25814</v>
      </c>
      <c r="I50" s="248">
        <f>IFERROR(SUM(VLOOKUP($B$44&amp;$C50&amp;I$11,Data!$A$4:$AL$1118,MATCH(I$16,Data!$A$1:$AK$1,0),0)),"-")</f>
        <v>234548</v>
      </c>
      <c r="J50" s="249">
        <f>IFERROR(SUM(VLOOKUP($B$44&amp;$C50&amp;J$10,Data!$A$4:$AL$1118,MATCH(I$16,Data!$A$1:$AK$1,0),0))+SUM(VLOOKUP($B$44&amp;$C50&amp;J$9,Data!$A$4:$AL$1118,MATCH(I$16,Data!$A$1:$AK$1,0),0))+SUM(VLOOKUP($B$44&amp;$C50&amp;J$8,Data!$A$4:$AL$1118,MATCH(I$16,Data!$A$1:$AK$1,0),0))+SUM(VLOOKUP($B$44&amp;$C50&amp;J$11,Data!$A$4:$AL$1118,MATCH(I$16,Data!$A$1:$AK$1,0),0))+SUM(VLOOKUP($B$44&amp;$C50&amp;J$7,Data!$A$4:$AL$1118,MATCH(I$16,Data!$A$1:$AK$1,0),0)),"-")</f>
        <v>93437</v>
      </c>
      <c r="K50" s="249">
        <f>IFERROR(SUM(VLOOKUP($B$44&amp;$C50&amp;K$10,Data!$A$4:$AL$1118,MATCH(I$16,Data!$A$1:$AK$1,0),0))+SUM(VLOOKUP($B$44&amp;$C50&amp;K$9,Data!$A$4:$AL$1118,MATCH(I$16,Data!$A$1:$AK$1,0),0))+SUM(VLOOKUP($B$44&amp;$C50&amp;K$8,Data!$A$4:$AL$1118,MATCH(I$16,Data!$A$1:$AK$1,0),0))+SUM(VLOOKUP($B$44&amp;$C50&amp;K$11,Data!$A$4:$AL$1118,MATCH(I$16,Data!$A$1:$AK$1,0),0)),"-")</f>
        <v>78055</v>
      </c>
      <c r="L50" s="249">
        <f>IFERROR(SUM(VLOOKUP($B$44&amp;$C50&amp;L$11,Data!$A$4:$AL$1118,MATCH(I$16,Data!$A$1:$AK$1,0),0)),"-")</f>
        <v>38292</v>
      </c>
      <c r="M50" s="250">
        <f>IFERROR(SUM(VLOOKUP($B$44&amp;$C50&amp;M$11,Data!$A$4:$AL$1118,MATCH(I$16,Data!$A$1:$AK$1,0),0)),"-")</f>
        <v>24764</v>
      </c>
      <c r="N50" s="245">
        <f t="shared" si="1"/>
        <v>0.96131351260517983</v>
      </c>
      <c r="O50" s="246">
        <f t="shared" si="0"/>
        <v>0.9510998462963528</v>
      </c>
      <c r="P50" s="246">
        <f t="shared" si="0"/>
        <v>0.96972369924961488</v>
      </c>
      <c r="Q50" s="246">
        <f t="shared" si="0"/>
        <v>0.97089249492900609</v>
      </c>
      <c r="R50" s="247">
        <f t="shared" si="0"/>
        <v>0.95932439761369803</v>
      </c>
    </row>
    <row r="51" spans="2:18" x14ac:dyDescent="0.2">
      <c r="B51" s="126"/>
      <c r="C51" s="122" t="s">
        <v>63</v>
      </c>
      <c r="D51" s="248">
        <f>IFERROR(SUM(VLOOKUP($B$44&amp;$C51&amp;D$11,Data!$A$4:$AL$1118,MATCH(D$16,Data!$A$1:$AK$1,0),0)),"-")</f>
        <v>237647</v>
      </c>
      <c r="E51" s="249">
        <f>IFERROR(SUM(VLOOKUP($B$44&amp;$C51&amp;E$10,Data!$A$4:$AL$1118,MATCH(D$16,Data!$A$1:$AK$1,0),0))+SUM(VLOOKUP($B$44&amp;$C51&amp;E$9,Data!$A$4:$AL$1118,MATCH(D$16,Data!$A$1:$AK$1,0),0))+SUM(VLOOKUP($B$44&amp;$C51&amp;E$8,Data!$A$4:$AL$1118,MATCH(D$16,Data!$A$1:$AK$1,0),0))+SUM(VLOOKUP($B$44&amp;$C51&amp;E$11,Data!$A$4:$AL$1118,MATCH(D$16,Data!$A$1:$AK$1,0),0))+SUM(VLOOKUP($B$44&amp;$C51&amp;E$7,Data!$A$4:$AL$1118,MATCH(D$16,Data!$A$1:$AK$1,0),0)),"-")</f>
        <v>96952</v>
      </c>
      <c r="F51" s="249">
        <f>IFERROR(SUM(VLOOKUP($B$44&amp;$C51&amp;F$10,Data!$A$4:$AL$1118,MATCH(D$16,Data!$A$1:$AK$1,0),0))+SUM(VLOOKUP($B$44&amp;$C51&amp;F$9,Data!$A$4:$AL$1118,MATCH(D$16,Data!$A$1:$AK$1,0),0))+SUM(VLOOKUP($B$44&amp;$C51&amp;F$8,Data!$A$4:$AL$1118,MATCH(D$16,Data!$A$1:$AK$1,0),0))+SUM(VLOOKUP($B$44&amp;$C51&amp;F$11,Data!$A$4:$AL$1118,MATCH(D$16,Data!$A$1:$AK$1,0),0)),"-")</f>
        <v>77289</v>
      </c>
      <c r="G51" s="249">
        <f>IFERROR(SUM(VLOOKUP($B$44&amp;$C51&amp;G$11,Data!$A$4:$AL$1118,MATCH(D$16,Data!$A$1:$AK$1,0),0)),"-")</f>
        <v>37948</v>
      </c>
      <c r="H51" s="250">
        <f>IFERROR(SUM(VLOOKUP($B$44&amp;$C51&amp;H$11,Data!$A$4:$AL$1118,MATCH(D$16,Data!$A$1:$AK$1,0),0)),"-")</f>
        <v>25458</v>
      </c>
      <c r="I51" s="248">
        <f>IFERROR(SUM(VLOOKUP($B$44&amp;$C51&amp;I$11,Data!$A$4:$AL$1118,MATCH(I$16,Data!$A$1:$AK$1,0),0)),"-")</f>
        <v>227969</v>
      </c>
      <c r="J51" s="249">
        <f>IFERROR(SUM(VLOOKUP($B$44&amp;$C51&amp;J$10,Data!$A$4:$AL$1118,MATCH(I$16,Data!$A$1:$AK$1,0),0))+SUM(VLOOKUP($B$44&amp;$C51&amp;J$9,Data!$A$4:$AL$1118,MATCH(I$16,Data!$A$1:$AK$1,0),0))+SUM(VLOOKUP($B$44&amp;$C51&amp;J$8,Data!$A$4:$AL$1118,MATCH(I$16,Data!$A$1:$AK$1,0),0))+SUM(VLOOKUP($B$44&amp;$C51&amp;J$11,Data!$A$4:$AL$1118,MATCH(I$16,Data!$A$1:$AK$1,0),0))+SUM(VLOOKUP($B$44&amp;$C51&amp;J$7,Data!$A$4:$AL$1118,MATCH(I$16,Data!$A$1:$AK$1,0),0)),"-")</f>
        <v>91718</v>
      </c>
      <c r="K51" s="249">
        <f>IFERROR(SUM(VLOOKUP($B$44&amp;$C51&amp;K$10,Data!$A$4:$AL$1118,MATCH(I$16,Data!$A$1:$AK$1,0),0))+SUM(VLOOKUP($B$44&amp;$C51&amp;K$9,Data!$A$4:$AL$1118,MATCH(I$16,Data!$A$1:$AK$1,0),0))+SUM(VLOOKUP($B$44&amp;$C51&amp;K$8,Data!$A$4:$AL$1118,MATCH(I$16,Data!$A$1:$AK$1,0),0))+SUM(VLOOKUP($B$44&amp;$C51&amp;K$11,Data!$A$4:$AL$1118,MATCH(I$16,Data!$A$1:$AK$1,0),0)),"-")</f>
        <v>74887</v>
      </c>
      <c r="L51" s="249">
        <f>IFERROR(SUM(VLOOKUP($B$44&amp;$C51&amp;L$11,Data!$A$4:$AL$1118,MATCH(I$16,Data!$A$1:$AK$1,0),0)),"-")</f>
        <v>37026</v>
      </c>
      <c r="M51" s="250">
        <f>IFERROR(SUM(VLOOKUP($B$44&amp;$C51&amp;M$11,Data!$A$4:$AL$1118,MATCH(I$16,Data!$A$1:$AK$1,0),0)),"-")</f>
        <v>24338</v>
      </c>
      <c r="N51" s="245">
        <f t="shared" si="1"/>
        <v>0.95927573249399323</v>
      </c>
      <c r="O51" s="246">
        <f t="shared" si="0"/>
        <v>0.94601452265038366</v>
      </c>
      <c r="P51" s="246">
        <f t="shared" si="0"/>
        <v>0.96892183881276761</v>
      </c>
      <c r="Q51" s="246">
        <f t="shared" si="0"/>
        <v>0.97570359439232635</v>
      </c>
      <c r="R51" s="247">
        <f t="shared" si="0"/>
        <v>0.95600597061827319</v>
      </c>
    </row>
    <row r="52" spans="2:18" x14ac:dyDescent="0.2">
      <c r="B52" s="126"/>
      <c r="C52" s="122" t="s">
        <v>64</v>
      </c>
      <c r="D52" s="248">
        <f>IFERROR(SUM(VLOOKUP($B$44&amp;$C52&amp;D$11,Data!$A$4:$AL$1118,MATCH(D$16,Data!$A$1:$AK$1,0),0)),"-")</f>
        <v>261883</v>
      </c>
      <c r="E52" s="249">
        <f>IFERROR(SUM(VLOOKUP($B$44&amp;$C52&amp;E$10,Data!$A$4:$AL$1118,MATCH(D$16,Data!$A$1:$AK$1,0),0))+SUM(VLOOKUP($B$44&amp;$C52&amp;E$9,Data!$A$4:$AL$1118,MATCH(D$16,Data!$A$1:$AK$1,0),0))+SUM(VLOOKUP($B$44&amp;$C52&amp;E$8,Data!$A$4:$AL$1118,MATCH(D$16,Data!$A$1:$AK$1,0),0))+SUM(VLOOKUP($B$44&amp;$C52&amp;E$11,Data!$A$4:$AL$1118,MATCH(D$16,Data!$A$1:$AK$1,0),0))+SUM(VLOOKUP($B$44&amp;$C52&amp;E$7,Data!$A$4:$AL$1118,MATCH(D$16,Data!$A$1:$AK$1,0),0)),"-")</f>
        <v>106986</v>
      </c>
      <c r="F52" s="249">
        <f>IFERROR(SUM(VLOOKUP($B$44&amp;$C52&amp;F$10,Data!$A$4:$AL$1118,MATCH(D$16,Data!$A$1:$AK$1,0),0))+SUM(VLOOKUP($B$44&amp;$C52&amp;F$9,Data!$A$4:$AL$1118,MATCH(D$16,Data!$A$1:$AK$1,0),0))+SUM(VLOOKUP($B$44&amp;$C52&amp;F$8,Data!$A$4:$AL$1118,MATCH(D$16,Data!$A$1:$AK$1,0),0))+SUM(VLOOKUP($B$44&amp;$C52&amp;F$11,Data!$A$4:$AL$1118,MATCH(D$16,Data!$A$1:$AK$1,0),0)),"-")</f>
        <v>85869</v>
      </c>
      <c r="G52" s="249">
        <f>IFERROR(SUM(VLOOKUP($B$44&amp;$C52&amp;G$11,Data!$A$4:$AL$1118,MATCH(D$16,Data!$A$1:$AK$1,0),0)),"-")</f>
        <v>40833</v>
      </c>
      <c r="H52" s="250">
        <f>IFERROR(SUM(VLOOKUP($B$44&amp;$C52&amp;H$11,Data!$A$4:$AL$1118,MATCH(D$16,Data!$A$1:$AK$1,0),0)),"-")</f>
        <v>28195</v>
      </c>
      <c r="I52" s="248">
        <f>IFERROR(SUM(VLOOKUP($B$44&amp;$C52&amp;I$11,Data!$A$4:$AL$1118,MATCH(I$16,Data!$A$1:$AK$1,0),0)),"-")</f>
        <v>249888</v>
      </c>
      <c r="J52" s="249">
        <f>IFERROR(SUM(VLOOKUP($B$44&amp;$C52&amp;J$10,Data!$A$4:$AL$1118,MATCH(I$16,Data!$A$1:$AK$1,0),0))+SUM(VLOOKUP($B$44&amp;$C52&amp;J$9,Data!$A$4:$AL$1118,MATCH(I$16,Data!$A$1:$AK$1,0),0))+SUM(VLOOKUP($B$44&amp;$C52&amp;J$8,Data!$A$4:$AL$1118,MATCH(I$16,Data!$A$1:$AK$1,0),0))+SUM(VLOOKUP($B$44&amp;$C52&amp;J$11,Data!$A$4:$AL$1118,MATCH(I$16,Data!$A$1:$AK$1,0),0))+SUM(VLOOKUP($B$44&amp;$C52&amp;J$7,Data!$A$4:$AL$1118,MATCH(I$16,Data!$A$1:$AK$1,0),0)),"-")</f>
        <v>100527</v>
      </c>
      <c r="K52" s="249">
        <f>IFERROR(SUM(VLOOKUP($B$44&amp;$C52&amp;K$10,Data!$A$4:$AL$1118,MATCH(I$16,Data!$A$1:$AK$1,0),0))+SUM(VLOOKUP($B$44&amp;$C52&amp;K$9,Data!$A$4:$AL$1118,MATCH(I$16,Data!$A$1:$AK$1,0),0))+SUM(VLOOKUP($B$44&amp;$C52&amp;K$8,Data!$A$4:$AL$1118,MATCH(I$16,Data!$A$1:$AK$1,0),0))+SUM(VLOOKUP($B$44&amp;$C52&amp;K$11,Data!$A$4:$AL$1118,MATCH(I$16,Data!$A$1:$AK$1,0),0)),"-")</f>
        <v>82731</v>
      </c>
      <c r="L52" s="249">
        <f>IFERROR(SUM(VLOOKUP($B$44&amp;$C52&amp;L$11,Data!$A$4:$AL$1118,MATCH(I$16,Data!$A$1:$AK$1,0),0)),"-")</f>
        <v>39637</v>
      </c>
      <c r="M52" s="250">
        <f>IFERROR(SUM(VLOOKUP($B$44&amp;$C52&amp;M$11,Data!$A$4:$AL$1118,MATCH(I$16,Data!$A$1:$AK$1,0),0)),"-")</f>
        <v>26993</v>
      </c>
      <c r="N52" s="245">
        <f t="shared" si="1"/>
        <v>0.95419710328658214</v>
      </c>
      <c r="O52" s="246">
        <f t="shared" si="0"/>
        <v>0.9396276148281083</v>
      </c>
      <c r="P52" s="246">
        <f t="shared" si="0"/>
        <v>0.96345596198861061</v>
      </c>
      <c r="Q52" s="246">
        <f t="shared" si="0"/>
        <v>0.97070996497930595</v>
      </c>
      <c r="R52" s="247">
        <f t="shared" si="0"/>
        <v>0.95736832771768043</v>
      </c>
    </row>
    <row r="53" spans="2:18" x14ac:dyDescent="0.2">
      <c r="B53" s="126"/>
      <c r="C53" s="122" t="s">
        <v>65</v>
      </c>
      <c r="D53" s="248">
        <f>IFERROR(SUM(VLOOKUP($B$44&amp;$C53&amp;D$11,Data!$A$4:$AL$1118,MATCH(D$16,Data!$A$1:$AK$1,0),0)),"-")</f>
        <v>245533</v>
      </c>
      <c r="E53" s="249">
        <f>IFERROR(SUM(VLOOKUP($B$44&amp;$C53&amp;E$10,Data!$A$4:$AL$1118,MATCH(D$16,Data!$A$1:$AK$1,0),0))+SUM(VLOOKUP($B$44&amp;$C53&amp;E$9,Data!$A$4:$AL$1118,MATCH(D$16,Data!$A$1:$AK$1,0),0))+SUM(VLOOKUP($B$44&amp;$C53&amp;E$8,Data!$A$4:$AL$1118,MATCH(D$16,Data!$A$1:$AK$1,0),0))+SUM(VLOOKUP($B$44&amp;$C53&amp;E$11,Data!$A$4:$AL$1118,MATCH(D$16,Data!$A$1:$AK$1,0),0))+SUM(VLOOKUP($B$44&amp;$C53&amp;E$7,Data!$A$4:$AL$1118,MATCH(D$16,Data!$A$1:$AK$1,0),0)),"-")</f>
        <v>100103</v>
      </c>
      <c r="F53" s="249">
        <f>IFERROR(SUM(VLOOKUP($B$44&amp;$C53&amp;F$10,Data!$A$4:$AL$1118,MATCH(D$16,Data!$A$1:$AK$1,0),0))+SUM(VLOOKUP($B$44&amp;$C53&amp;F$9,Data!$A$4:$AL$1118,MATCH(D$16,Data!$A$1:$AK$1,0),0))+SUM(VLOOKUP($B$44&amp;$C53&amp;F$8,Data!$A$4:$AL$1118,MATCH(D$16,Data!$A$1:$AK$1,0),0))+SUM(VLOOKUP($B$44&amp;$C53&amp;F$11,Data!$A$4:$AL$1118,MATCH(D$16,Data!$A$1:$AK$1,0),0)),"-")</f>
        <v>80692</v>
      </c>
      <c r="G53" s="249">
        <f>IFERROR(SUM(VLOOKUP($B$44&amp;$C53&amp;G$11,Data!$A$4:$AL$1118,MATCH(D$16,Data!$A$1:$AK$1,0),0)),"-")</f>
        <v>38266</v>
      </c>
      <c r="H53" s="250">
        <f>IFERROR(SUM(VLOOKUP($B$44&amp;$C53&amp;H$11,Data!$A$4:$AL$1118,MATCH(D$16,Data!$A$1:$AK$1,0),0)),"-")</f>
        <v>26472</v>
      </c>
      <c r="I53" s="248">
        <f>IFERROR(SUM(VLOOKUP($B$44&amp;$C53&amp;I$11,Data!$A$4:$AL$1118,MATCH(I$16,Data!$A$1:$AK$1,0),0)),"-")</f>
        <v>236682</v>
      </c>
      <c r="J53" s="249">
        <f>IFERROR(SUM(VLOOKUP($B$44&amp;$C53&amp;J$10,Data!$A$4:$AL$1118,MATCH(I$16,Data!$A$1:$AK$1,0),0))+SUM(VLOOKUP($B$44&amp;$C53&amp;J$9,Data!$A$4:$AL$1118,MATCH(I$16,Data!$A$1:$AK$1,0),0))+SUM(VLOOKUP($B$44&amp;$C53&amp;J$8,Data!$A$4:$AL$1118,MATCH(I$16,Data!$A$1:$AK$1,0),0))+SUM(VLOOKUP($B$44&amp;$C53&amp;J$11,Data!$A$4:$AL$1118,MATCH(I$16,Data!$A$1:$AK$1,0),0))+SUM(VLOOKUP($B$44&amp;$C53&amp;J$7,Data!$A$4:$AL$1118,MATCH(I$16,Data!$A$1:$AK$1,0),0)),"-")</f>
        <v>95608</v>
      </c>
      <c r="K53" s="249">
        <f>IFERROR(SUM(VLOOKUP($B$44&amp;$C53&amp;K$10,Data!$A$4:$AL$1118,MATCH(I$16,Data!$A$1:$AK$1,0),0))+SUM(VLOOKUP($B$44&amp;$C53&amp;K$9,Data!$A$4:$AL$1118,MATCH(I$16,Data!$A$1:$AK$1,0),0))+SUM(VLOOKUP($B$44&amp;$C53&amp;K$8,Data!$A$4:$AL$1118,MATCH(I$16,Data!$A$1:$AK$1,0),0))+SUM(VLOOKUP($B$44&amp;$C53&amp;K$11,Data!$A$4:$AL$1118,MATCH(I$16,Data!$A$1:$AK$1,0),0)),"-")</f>
        <v>78049</v>
      </c>
      <c r="L53" s="249">
        <f>IFERROR(SUM(VLOOKUP($B$44&amp;$C53&amp;L$11,Data!$A$4:$AL$1118,MATCH(I$16,Data!$A$1:$AK$1,0),0)),"-")</f>
        <v>37607</v>
      </c>
      <c r="M53" s="250">
        <f>IFERROR(SUM(VLOOKUP($B$44&amp;$C53&amp;M$11,Data!$A$4:$AL$1118,MATCH(I$16,Data!$A$1:$AK$1,0),0)),"-")</f>
        <v>25418</v>
      </c>
      <c r="N53" s="245">
        <f t="shared" si="1"/>
        <v>0.96395189241364709</v>
      </c>
      <c r="O53" s="246">
        <f t="shared" si="0"/>
        <v>0.95509625086161254</v>
      </c>
      <c r="P53" s="246">
        <f t="shared" si="0"/>
        <v>0.96724582362563827</v>
      </c>
      <c r="Q53" s="246">
        <f t="shared" si="0"/>
        <v>0.98277844561751948</v>
      </c>
      <c r="R53" s="247">
        <f t="shared" si="0"/>
        <v>0.96018434572378364</v>
      </c>
    </row>
    <row r="54" spans="2:18" x14ac:dyDescent="0.2">
      <c r="B54" s="126"/>
      <c r="C54" s="122" t="s">
        <v>66</v>
      </c>
      <c r="D54" s="248">
        <f>IFERROR(SUM(VLOOKUP($B$44&amp;$C54&amp;D$11,Data!$A$4:$AL$1118,MATCH(D$16,Data!$A$1:$AK$1,0),0)),"-")</f>
        <v>228684</v>
      </c>
      <c r="E54" s="249">
        <f>IFERROR(SUM(VLOOKUP($B$44&amp;$C54&amp;E$10,Data!$A$4:$AL$1118,MATCH(D$16,Data!$A$1:$AK$1,0),0))+SUM(VLOOKUP($B$44&amp;$C54&amp;E$9,Data!$A$4:$AL$1118,MATCH(D$16,Data!$A$1:$AK$1,0),0))+SUM(VLOOKUP($B$44&amp;$C54&amp;E$8,Data!$A$4:$AL$1118,MATCH(D$16,Data!$A$1:$AK$1,0),0))+SUM(VLOOKUP($B$44&amp;$C54&amp;E$11,Data!$A$4:$AL$1118,MATCH(D$16,Data!$A$1:$AK$1,0),0))+SUM(VLOOKUP($B$44&amp;$C54&amp;E$7,Data!$A$4:$AL$1118,MATCH(D$16,Data!$A$1:$AK$1,0),0)),"-")</f>
        <v>93415</v>
      </c>
      <c r="F54" s="249">
        <f>IFERROR(SUM(VLOOKUP($B$44&amp;$C54&amp;F$10,Data!$A$4:$AL$1118,MATCH(D$16,Data!$A$1:$AK$1,0),0))+SUM(VLOOKUP($B$44&amp;$C54&amp;F$9,Data!$A$4:$AL$1118,MATCH(D$16,Data!$A$1:$AK$1,0),0))+SUM(VLOOKUP($B$44&amp;$C54&amp;F$8,Data!$A$4:$AL$1118,MATCH(D$16,Data!$A$1:$AK$1,0),0))+SUM(VLOOKUP($B$44&amp;$C54&amp;F$11,Data!$A$4:$AL$1118,MATCH(D$16,Data!$A$1:$AK$1,0),0)),"-")</f>
        <v>75180</v>
      </c>
      <c r="G54" s="249">
        <f>IFERROR(SUM(VLOOKUP($B$44&amp;$C54&amp;G$11,Data!$A$4:$AL$1118,MATCH(D$16,Data!$A$1:$AK$1,0),0)),"-")</f>
        <v>36294</v>
      </c>
      <c r="H54" s="250">
        <f>IFERROR(SUM(VLOOKUP($B$44&amp;$C54&amp;H$11,Data!$A$4:$AL$1118,MATCH(D$16,Data!$A$1:$AK$1,0),0)),"-")</f>
        <v>23795</v>
      </c>
      <c r="I54" s="248">
        <f>IFERROR(SUM(VLOOKUP($B$44&amp;$C54&amp;I$11,Data!$A$4:$AL$1118,MATCH(I$16,Data!$A$1:$AK$1,0),0)),"-")</f>
        <v>219468</v>
      </c>
      <c r="J54" s="249">
        <f>IFERROR(SUM(VLOOKUP($B$44&amp;$C54&amp;J$10,Data!$A$4:$AL$1118,MATCH(I$16,Data!$A$1:$AK$1,0),0))+SUM(VLOOKUP($B$44&amp;$C54&amp;J$9,Data!$A$4:$AL$1118,MATCH(I$16,Data!$A$1:$AK$1,0),0))+SUM(VLOOKUP($B$44&amp;$C54&amp;J$8,Data!$A$4:$AL$1118,MATCH(I$16,Data!$A$1:$AK$1,0),0))+SUM(VLOOKUP($B$44&amp;$C54&amp;J$11,Data!$A$4:$AL$1118,MATCH(I$16,Data!$A$1:$AK$1,0),0))+SUM(VLOOKUP($B$44&amp;$C54&amp;J$7,Data!$A$4:$AL$1118,MATCH(I$16,Data!$A$1:$AK$1,0),0)),"-")</f>
        <v>88770</v>
      </c>
      <c r="K54" s="249">
        <f>IFERROR(SUM(VLOOKUP($B$44&amp;$C54&amp;K$10,Data!$A$4:$AL$1118,MATCH(I$16,Data!$A$1:$AK$1,0),0))+SUM(VLOOKUP($B$44&amp;$C54&amp;K$9,Data!$A$4:$AL$1118,MATCH(I$16,Data!$A$1:$AK$1,0),0))+SUM(VLOOKUP($B$44&amp;$C54&amp;K$8,Data!$A$4:$AL$1118,MATCH(I$16,Data!$A$1:$AK$1,0),0))+SUM(VLOOKUP($B$44&amp;$C54&amp;K$11,Data!$A$4:$AL$1118,MATCH(I$16,Data!$A$1:$AK$1,0),0)),"-")</f>
        <v>72309</v>
      </c>
      <c r="L54" s="249">
        <f>IFERROR(SUM(VLOOKUP($B$44&amp;$C54&amp;L$11,Data!$A$4:$AL$1118,MATCH(I$16,Data!$A$1:$AK$1,0),0)),"-")</f>
        <v>35623</v>
      </c>
      <c r="M54" s="250">
        <f>IFERROR(SUM(VLOOKUP($B$44&amp;$C54&amp;M$11,Data!$A$4:$AL$1118,MATCH(I$16,Data!$A$1:$AK$1,0),0)),"-")</f>
        <v>22766</v>
      </c>
      <c r="N54" s="245">
        <f t="shared" si="1"/>
        <v>0.95969984782494622</v>
      </c>
      <c r="O54" s="246">
        <f t="shared" si="0"/>
        <v>0.95027565166193861</v>
      </c>
      <c r="P54" s="246">
        <f t="shared" si="0"/>
        <v>0.96181165203511576</v>
      </c>
      <c r="Q54" s="246">
        <f t="shared" si="0"/>
        <v>0.98151209566319497</v>
      </c>
      <c r="R54" s="247">
        <f t="shared" si="0"/>
        <v>0.95675562092876654</v>
      </c>
    </row>
    <row r="55" spans="2:18" x14ac:dyDescent="0.2">
      <c r="B55" s="126"/>
      <c r="C55" s="127" t="s">
        <v>67</v>
      </c>
      <c r="D55" s="248">
        <f>IFERROR(SUM(VLOOKUP($B$44&amp;$C55&amp;D$11,Data!$A$4:$AL$1118,MATCH(D$16,Data!$A$1:$AK$1,0),0)),"-")</f>
        <v>253820</v>
      </c>
      <c r="E55" s="249">
        <f>IFERROR(SUM(VLOOKUP($B$44&amp;$C55&amp;E$10,Data!$A$4:$AL$1118,MATCH(D$16,Data!$A$1:$AK$1,0),0))+SUM(VLOOKUP($B$44&amp;$C55&amp;E$9,Data!$A$4:$AL$1118,MATCH(D$16,Data!$A$1:$AK$1,0),0))+SUM(VLOOKUP($B$44&amp;$C55&amp;E$8,Data!$A$4:$AL$1118,MATCH(D$16,Data!$A$1:$AK$1,0),0))+SUM(VLOOKUP($B$44&amp;$C55&amp;E$11,Data!$A$4:$AL$1118,MATCH(D$16,Data!$A$1:$AK$1,0),0))+SUM(VLOOKUP($B$44&amp;$C55&amp;E$7,Data!$A$4:$AL$1118,MATCH(D$16,Data!$A$1:$AK$1,0),0)),"-")</f>
        <v>104061</v>
      </c>
      <c r="F55" s="249">
        <f>IFERROR(SUM(VLOOKUP($B$44&amp;$C55&amp;F$10,Data!$A$4:$AL$1118,MATCH(D$16,Data!$A$1:$AK$1,0),0))+SUM(VLOOKUP($B$44&amp;$C55&amp;F$9,Data!$A$4:$AL$1118,MATCH(D$16,Data!$A$1:$AK$1,0),0))+SUM(VLOOKUP($B$44&amp;$C55&amp;F$8,Data!$A$4:$AL$1118,MATCH(D$16,Data!$A$1:$AK$1,0),0))+SUM(VLOOKUP($B$44&amp;$C55&amp;F$11,Data!$A$4:$AL$1118,MATCH(D$16,Data!$A$1:$AK$1,0),0)),"-")</f>
        <v>83117</v>
      </c>
      <c r="G55" s="249">
        <f>IFERROR(SUM(VLOOKUP($B$44&amp;$C55&amp;G$11,Data!$A$4:$AL$1118,MATCH(D$16,Data!$A$1:$AK$1,0),0)),"-")</f>
        <v>40105</v>
      </c>
      <c r="H55" s="250">
        <f>IFERROR(SUM(VLOOKUP($B$44&amp;$C55&amp;H$11,Data!$A$4:$AL$1118,MATCH(D$16,Data!$A$1:$AK$1,0),0)),"-")</f>
        <v>26537</v>
      </c>
      <c r="I55" s="248">
        <f>IFERROR(SUM(VLOOKUP($B$44&amp;$C55&amp;I$11,Data!$A$4:$AL$1118,MATCH(I$16,Data!$A$1:$AK$1,0),0)),"-")</f>
        <v>243919</v>
      </c>
      <c r="J55" s="249">
        <f>IFERROR(SUM(VLOOKUP($B$44&amp;$C55&amp;J$10,Data!$A$4:$AL$1118,MATCH(I$16,Data!$A$1:$AK$1,0),0))+SUM(VLOOKUP($B$44&amp;$C55&amp;J$9,Data!$A$4:$AL$1118,MATCH(I$16,Data!$A$1:$AK$1,0),0))+SUM(VLOOKUP($B$44&amp;$C55&amp;J$8,Data!$A$4:$AL$1118,MATCH(I$16,Data!$A$1:$AK$1,0),0))+SUM(VLOOKUP($B$44&amp;$C55&amp;J$11,Data!$A$4:$AL$1118,MATCH(I$16,Data!$A$1:$AK$1,0),0))+SUM(VLOOKUP($B$44&amp;$C55&amp;J$7,Data!$A$4:$AL$1118,MATCH(I$16,Data!$A$1:$AK$1,0),0)),"-")</f>
        <v>98958</v>
      </c>
      <c r="K55" s="249">
        <f>IFERROR(SUM(VLOOKUP($B$44&amp;$C55&amp;K$10,Data!$A$4:$AL$1118,MATCH(I$16,Data!$A$1:$AK$1,0),0))+SUM(VLOOKUP($B$44&amp;$C55&amp;K$9,Data!$A$4:$AL$1118,MATCH(I$16,Data!$A$1:$AK$1,0),0))+SUM(VLOOKUP($B$44&amp;$C55&amp;K$8,Data!$A$4:$AL$1118,MATCH(I$16,Data!$A$1:$AK$1,0),0))+SUM(VLOOKUP($B$44&amp;$C55&amp;K$11,Data!$A$4:$AL$1118,MATCH(I$16,Data!$A$1:$AK$1,0),0)),"-")</f>
        <v>80105</v>
      </c>
      <c r="L55" s="249">
        <f>IFERROR(SUM(VLOOKUP($B$44&amp;$C55&amp;L$11,Data!$A$4:$AL$1118,MATCH(I$16,Data!$A$1:$AK$1,0),0)),"-")</f>
        <v>39435</v>
      </c>
      <c r="M55" s="250">
        <f>IFERROR(SUM(VLOOKUP($B$44&amp;$C55&amp;M$11,Data!$A$4:$AL$1118,MATCH(I$16,Data!$A$1:$AK$1,0),0)),"-")</f>
        <v>25421</v>
      </c>
      <c r="N55" s="245">
        <f t="shared" si="1"/>
        <v>0.96099204160428653</v>
      </c>
      <c r="O55" s="246">
        <f t="shared" si="0"/>
        <v>0.95096145530025655</v>
      </c>
      <c r="P55" s="246">
        <f t="shared" si="0"/>
        <v>0.9637619259597916</v>
      </c>
      <c r="Q55" s="246">
        <f t="shared" si="0"/>
        <v>0.98329385363421018</v>
      </c>
      <c r="R55" s="247">
        <f t="shared" si="0"/>
        <v>0.9579455100425821</v>
      </c>
    </row>
    <row r="56" spans="2:18" s="229" customFormat="1" x14ac:dyDescent="0.2">
      <c r="B56" s="128"/>
      <c r="C56" s="129" t="s">
        <v>158</v>
      </c>
      <c r="D56" s="251">
        <f t="shared" ref="D56:M56" si="5">SUM(D44:D55)</f>
        <v>2864165</v>
      </c>
      <c r="E56" s="252">
        <f t="shared" si="5"/>
        <v>1164290</v>
      </c>
      <c r="F56" s="252">
        <f t="shared" si="5"/>
        <v>933519</v>
      </c>
      <c r="G56" s="252">
        <f t="shared" si="5"/>
        <v>458073</v>
      </c>
      <c r="H56" s="253">
        <f t="shared" si="5"/>
        <v>308283</v>
      </c>
      <c r="I56" s="251">
        <f t="shared" si="5"/>
        <v>2753849</v>
      </c>
      <c r="J56" s="252">
        <f t="shared" si="5"/>
        <v>1106163</v>
      </c>
      <c r="K56" s="252">
        <f t="shared" si="5"/>
        <v>904207</v>
      </c>
      <c r="L56" s="252">
        <f t="shared" si="5"/>
        <v>448271</v>
      </c>
      <c r="M56" s="253">
        <f t="shared" si="5"/>
        <v>295208</v>
      </c>
      <c r="N56" s="160">
        <f t="shared" si="1"/>
        <v>0.96148406254527929</v>
      </c>
      <c r="O56" s="254">
        <f t="shared" si="0"/>
        <v>0.95007515309759594</v>
      </c>
      <c r="P56" s="254">
        <f t="shared" si="0"/>
        <v>0.96860053196560536</v>
      </c>
      <c r="Q56" s="254">
        <f t="shared" si="0"/>
        <v>0.97860166392692871</v>
      </c>
      <c r="R56" s="161">
        <f t="shared" si="0"/>
        <v>0.95758767106846632</v>
      </c>
    </row>
    <row r="57" spans="2:18" s="255" customFormat="1" x14ac:dyDescent="0.2">
      <c r="B57" s="186" t="s">
        <v>196</v>
      </c>
      <c r="C57" s="119" t="s">
        <v>56</v>
      </c>
      <c r="D57" s="248">
        <f>IFERROR(SUM(VLOOKUP($B$57&amp;$C57&amp;D$11,Data!$A$4:$AL$1118,MATCH(D$16,Data!$A$1:$AK$1,0),0)),"-")</f>
        <v>246758</v>
      </c>
      <c r="E57" s="249">
        <f>IFERROR(SUM(VLOOKUP($B$57&amp;$C57&amp;E$10,Data!$A$4:$AL$1118,MATCH(D$16,Data!$A$1:$AK$1,0),0))+SUM(VLOOKUP($B$57&amp;$C57&amp;E$9,Data!$A$4:$AL$1118,MATCH(D$16,Data!$A$1:$AK$1,0),0))+SUM(VLOOKUP($B$57&amp;$C57&amp;E$8,Data!$A$4:$AL$1118,MATCH(D$16,Data!$A$1:$AK$1,0),0))+SUM(VLOOKUP($B$57&amp;$C57&amp;E$11,Data!$A$4:$AL$1118,MATCH(D$16,Data!$A$1:$AK$1,0),0))+SUM(VLOOKUP($B$57&amp;$C57&amp;E$7,Data!$A$4:$AL$1118,MATCH(D$16,Data!$A$1:$AK$1,0),0)),"-")</f>
        <v>100036</v>
      </c>
      <c r="F57" s="249">
        <f>IFERROR(SUM(VLOOKUP($B$57&amp;$C57&amp;F$10,Data!$A$4:$AL$1118,MATCH(D$16,Data!$A$1:$AK$1,0),0))+SUM(VLOOKUP($B$57&amp;$C57&amp;F$9,Data!$A$4:$AL$1118,MATCH(D$16,Data!$A$1:$AK$1,0),0))+SUM(VLOOKUP($B$57&amp;$C57&amp;F$8,Data!$A$4:$AL$1118,MATCH(D$16,Data!$A$1:$AK$1,0),0))+SUM(VLOOKUP($B$57&amp;$C57&amp;F$11,Data!$A$4:$AL$1118,MATCH(D$16,Data!$A$1:$AK$1,0),0)),"-")</f>
        <v>82222</v>
      </c>
      <c r="G57" s="249">
        <f>IFERROR(SUM(VLOOKUP($B$57&amp;$C57&amp;G$11,Data!$A$4:$AL$1118,MATCH(D$16,Data!$A$1:$AK$1,0),0)),"-")</f>
        <v>39003</v>
      </c>
      <c r="H57" s="244">
        <f>IFERROR(SUM(VLOOKUP($B$57&amp;$C57&amp;H$11,Data!$A$4:$AL$1118,MATCH(D$16,Data!$A$1:$AK$1,0),0)),"-")</f>
        <v>25497</v>
      </c>
      <c r="I57" s="248">
        <f>IFERROR(SUM(VLOOKUP($B$57&amp;$C57&amp;I$11,Data!$A$4:$AL$1118,MATCH(I$16,Data!$A$1:$AK$1,0),0)),"-")</f>
        <v>236483</v>
      </c>
      <c r="J57" s="249">
        <f>IFERROR(SUM(VLOOKUP($B$57&amp;$C57&amp;J$10,Data!$A$4:$AL$1118,MATCH(I$16,Data!$A$1:$AK$1,0),0))+SUM(VLOOKUP($B$57&amp;$C57&amp;J$9,Data!$A$4:$AL$1118,MATCH(I$16,Data!$A$1:$AK$1,0),0))+SUM(VLOOKUP($B$57&amp;$C57&amp;J$8,Data!$A$4:$AL$1118,MATCH(I$16,Data!$A$1:$AK$1,0),0))+SUM(VLOOKUP($B$57&amp;$C57&amp;J$11,Data!$A$4:$AL$1118,MATCH(I$16,Data!$A$1:$AK$1,0),0))+SUM(VLOOKUP($B$57&amp;$C57&amp;J$7,Data!$A$4:$AL$1118,MATCH(I$16,Data!$A$1:$AK$1,0),0)),"-")</f>
        <v>95189</v>
      </c>
      <c r="K57" s="249">
        <f>IFERROR(SUM(VLOOKUP($B$57&amp;$C57&amp;K$10,Data!$A$4:$AL$1118,MATCH(I$16,Data!$A$1:$AK$1,0),0))+SUM(VLOOKUP($B$57&amp;$C57&amp;K$9,Data!$A$4:$AL$1118,MATCH(I$16,Data!$A$1:$AK$1,0),0))+SUM(VLOOKUP($B$57&amp;$C57&amp;K$8,Data!$A$4:$AL$1118,MATCH(I$16,Data!$A$1:$AK$1,0),0))+SUM(VLOOKUP($B$57&amp;$C57&amp;K$11,Data!$A$4:$AL$1118,MATCH(I$16,Data!$A$1:$AK$1,0),0)),"-")</f>
        <v>79334</v>
      </c>
      <c r="L57" s="249">
        <f>IFERROR(SUM(VLOOKUP($B$57&amp;$C57&amp;L$11,Data!$A$4:$AL$1118,MATCH(I$16,Data!$A$1:$AK$1,0),0)),"-")</f>
        <v>37626</v>
      </c>
      <c r="M57" s="244">
        <f>IFERROR(SUM(VLOOKUP($B$57&amp;$C57&amp;M$11,Data!$A$4:$AL$1118,MATCH(I$16,Data!$A$1:$AK$1,0),0)),"-")</f>
        <v>24334</v>
      </c>
      <c r="N57" s="245">
        <f t="shared" si="1"/>
        <v>0.95836001264396697</v>
      </c>
      <c r="O57" s="246">
        <f t="shared" si="0"/>
        <v>0.9515474429205486</v>
      </c>
      <c r="P57" s="246">
        <f t="shared" si="0"/>
        <v>0.96487558074481283</v>
      </c>
      <c r="Q57" s="246">
        <f t="shared" si="0"/>
        <v>0.9646950234597339</v>
      </c>
      <c r="R57" s="247">
        <f t="shared" si="0"/>
        <v>0.95438679060281606</v>
      </c>
    </row>
    <row r="58" spans="2:18" x14ac:dyDescent="0.2">
      <c r="B58" s="126"/>
      <c r="C58" s="122" t="s">
        <v>57</v>
      </c>
      <c r="D58" s="248">
        <f>IFERROR(SUM(VLOOKUP($B$57&amp;$C58&amp;D$11,Data!$A$4:$AL$1118,MATCH(D$16,Data!$A$1:$AK$1,0),0)),"-")</f>
        <v>261915</v>
      </c>
      <c r="E58" s="249">
        <f>IFERROR(SUM(VLOOKUP($B$57&amp;$C58&amp;E$10,Data!$A$4:$AL$1118,MATCH(D$16,Data!$A$1:$AK$1,0),0))+SUM(VLOOKUP($B$57&amp;$C58&amp;E$9,Data!$A$4:$AL$1118,MATCH(D$16,Data!$A$1:$AK$1,0),0))+SUM(VLOOKUP($B$57&amp;$C58&amp;E$8,Data!$A$4:$AL$1118,MATCH(D$16,Data!$A$1:$AK$1,0),0))+SUM(VLOOKUP($B$57&amp;$C58&amp;E$11,Data!$A$4:$AL$1118,MATCH(D$16,Data!$A$1:$AK$1,0),0))+SUM(VLOOKUP($B$57&amp;$C58&amp;E$7,Data!$A$4:$AL$1118,MATCH(D$16,Data!$A$1:$AK$1,0),0)),"-")</f>
        <v>105758</v>
      </c>
      <c r="F58" s="249">
        <f>IFERROR(SUM(VLOOKUP($B$57&amp;$C58&amp;F$10,Data!$A$4:$AL$1118,MATCH(D$16,Data!$A$1:$AK$1,0),0))+SUM(VLOOKUP($B$57&amp;$C58&amp;F$9,Data!$A$4:$AL$1118,MATCH(D$16,Data!$A$1:$AK$1,0),0))+SUM(VLOOKUP($B$57&amp;$C58&amp;F$8,Data!$A$4:$AL$1118,MATCH(D$16,Data!$A$1:$AK$1,0),0))+SUM(VLOOKUP($B$57&amp;$C58&amp;F$11,Data!$A$4:$AL$1118,MATCH(D$16,Data!$A$1:$AK$1,0),0)),"-")</f>
        <v>87371</v>
      </c>
      <c r="G58" s="249">
        <f>IFERROR(SUM(VLOOKUP($B$57&amp;$C58&amp;G$11,Data!$A$4:$AL$1118,MATCH(D$16,Data!$A$1:$AK$1,0),0)),"-")</f>
        <v>40967</v>
      </c>
      <c r="H58" s="250">
        <f>IFERROR(SUM(VLOOKUP($B$57&amp;$C58&amp;H$11,Data!$A$4:$AL$1118,MATCH(D$16,Data!$A$1:$AK$1,0),0)),"-")</f>
        <v>27819</v>
      </c>
      <c r="I58" s="248">
        <f>IFERROR(SUM(VLOOKUP($B$57&amp;$C58&amp;I$11,Data!$A$4:$AL$1118,MATCH(I$16,Data!$A$1:$AK$1,0),0)),"-")</f>
        <v>249606</v>
      </c>
      <c r="J58" s="249">
        <f>IFERROR(SUM(VLOOKUP($B$57&amp;$C58&amp;J$10,Data!$A$4:$AL$1118,MATCH(I$16,Data!$A$1:$AK$1,0),0))+SUM(VLOOKUP($B$57&amp;$C58&amp;J$9,Data!$A$4:$AL$1118,MATCH(I$16,Data!$A$1:$AK$1,0),0))+SUM(VLOOKUP($B$57&amp;$C58&amp;J$8,Data!$A$4:$AL$1118,MATCH(I$16,Data!$A$1:$AK$1,0),0))+SUM(VLOOKUP($B$57&amp;$C58&amp;J$11,Data!$A$4:$AL$1118,MATCH(I$16,Data!$A$1:$AK$1,0),0))+SUM(VLOOKUP($B$57&amp;$C58&amp;J$7,Data!$A$4:$AL$1118,MATCH(I$16,Data!$A$1:$AK$1,0),0)),"-")</f>
        <v>99557</v>
      </c>
      <c r="K58" s="249">
        <f>IFERROR(SUM(VLOOKUP($B$57&amp;$C58&amp;K$10,Data!$A$4:$AL$1118,MATCH(I$16,Data!$A$1:$AK$1,0),0))+SUM(VLOOKUP($B$57&amp;$C58&amp;K$9,Data!$A$4:$AL$1118,MATCH(I$16,Data!$A$1:$AK$1,0),0))+SUM(VLOOKUP($B$57&amp;$C58&amp;K$8,Data!$A$4:$AL$1118,MATCH(I$16,Data!$A$1:$AK$1,0),0))+SUM(VLOOKUP($B$57&amp;$C58&amp;K$11,Data!$A$4:$AL$1118,MATCH(I$16,Data!$A$1:$AK$1,0),0)),"-")</f>
        <v>84275</v>
      </c>
      <c r="L58" s="249">
        <f>IFERROR(SUM(VLOOKUP($B$57&amp;$C58&amp;L$11,Data!$A$4:$AL$1118,MATCH(I$16,Data!$A$1:$AK$1,0),0)),"-")</f>
        <v>39266</v>
      </c>
      <c r="M58" s="250">
        <f>IFERROR(SUM(VLOOKUP($B$57&amp;$C58&amp;M$11,Data!$A$4:$AL$1118,MATCH(I$16,Data!$A$1:$AK$1,0),0)),"-")</f>
        <v>26508</v>
      </c>
      <c r="N58" s="245">
        <f t="shared" si="1"/>
        <v>0.95300383712273062</v>
      </c>
      <c r="O58" s="246">
        <f t="shared" si="0"/>
        <v>0.94136613778626677</v>
      </c>
      <c r="P58" s="246">
        <f t="shared" si="0"/>
        <v>0.96456490139748885</v>
      </c>
      <c r="Q58" s="246">
        <f t="shared" si="0"/>
        <v>0.95847877559987305</v>
      </c>
      <c r="R58" s="247">
        <f t="shared" si="0"/>
        <v>0.95287393508034079</v>
      </c>
    </row>
    <row r="59" spans="2:18" x14ac:dyDescent="0.2">
      <c r="B59" s="126"/>
      <c r="C59" s="122" t="s">
        <v>58</v>
      </c>
      <c r="D59" s="248">
        <f>IFERROR(SUM(VLOOKUP($B$57&amp;$C59&amp;D$11,Data!$A$4:$AL$1118,MATCH(D$16,Data!$A$1:$AK$1,0),0)),"-")</f>
        <v>253048</v>
      </c>
      <c r="E59" s="249">
        <f>IFERROR(SUM(VLOOKUP($B$57&amp;$C59&amp;E$10,Data!$A$4:$AL$1118,MATCH(D$16,Data!$A$1:$AK$1,0),0))+SUM(VLOOKUP($B$57&amp;$C59&amp;E$9,Data!$A$4:$AL$1118,MATCH(D$16,Data!$A$1:$AK$1,0),0))+SUM(VLOOKUP($B$57&amp;$C59&amp;E$8,Data!$A$4:$AL$1118,MATCH(D$16,Data!$A$1:$AK$1,0),0))+SUM(VLOOKUP($B$57&amp;$C59&amp;E$11,Data!$A$4:$AL$1118,MATCH(D$16,Data!$A$1:$AK$1,0),0))+SUM(VLOOKUP($B$57&amp;$C59&amp;E$7,Data!$A$4:$AL$1118,MATCH(D$16,Data!$A$1:$AK$1,0),0)),"-")</f>
        <v>101927</v>
      </c>
      <c r="F59" s="249">
        <f>IFERROR(SUM(VLOOKUP($B$57&amp;$C59&amp;F$10,Data!$A$4:$AL$1118,MATCH(D$16,Data!$A$1:$AK$1,0),0))+SUM(VLOOKUP($B$57&amp;$C59&amp;F$9,Data!$A$4:$AL$1118,MATCH(D$16,Data!$A$1:$AK$1,0),0))+SUM(VLOOKUP($B$57&amp;$C59&amp;F$8,Data!$A$4:$AL$1118,MATCH(D$16,Data!$A$1:$AK$1,0),0))+SUM(VLOOKUP($B$57&amp;$C59&amp;F$11,Data!$A$4:$AL$1118,MATCH(D$16,Data!$A$1:$AK$1,0),0)),"-")</f>
        <v>83969</v>
      </c>
      <c r="G59" s="249">
        <f>IFERROR(SUM(VLOOKUP($B$57&amp;$C59&amp;G$11,Data!$A$4:$AL$1118,MATCH(D$16,Data!$A$1:$AK$1,0),0)),"-")</f>
        <v>40096</v>
      </c>
      <c r="H59" s="250">
        <f>IFERROR(SUM(VLOOKUP($B$57&amp;$C59&amp;H$11,Data!$A$4:$AL$1118,MATCH(D$16,Data!$A$1:$AK$1,0),0)),"-")</f>
        <v>27056</v>
      </c>
      <c r="I59" s="248">
        <f>IFERROR(SUM(VLOOKUP($B$57&amp;$C59&amp;I$11,Data!$A$4:$AL$1118,MATCH(I$16,Data!$A$1:$AK$1,0),0)),"-")</f>
        <v>240048</v>
      </c>
      <c r="J59" s="249">
        <f>IFERROR(SUM(VLOOKUP($B$57&amp;$C59&amp;J$10,Data!$A$4:$AL$1118,MATCH(I$16,Data!$A$1:$AK$1,0),0))+SUM(VLOOKUP($B$57&amp;$C59&amp;J$9,Data!$A$4:$AL$1118,MATCH(I$16,Data!$A$1:$AK$1,0),0))+SUM(VLOOKUP($B$57&amp;$C59&amp;J$8,Data!$A$4:$AL$1118,MATCH(I$16,Data!$A$1:$AK$1,0),0))+SUM(VLOOKUP($B$57&amp;$C59&amp;J$11,Data!$A$4:$AL$1118,MATCH(I$16,Data!$A$1:$AK$1,0),0))+SUM(VLOOKUP($B$57&amp;$C59&amp;J$7,Data!$A$4:$AL$1118,MATCH(I$16,Data!$A$1:$AK$1,0),0)),"-")</f>
        <v>95782</v>
      </c>
      <c r="K59" s="249">
        <f>IFERROR(SUM(VLOOKUP($B$57&amp;$C59&amp;K$10,Data!$A$4:$AL$1118,MATCH(I$16,Data!$A$1:$AK$1,0),0))+SUM(VLOOKUP($B$57&amp;$C59&amp;K$9,Data!$A$4:$AL$1118,MATCH(I$16,Data!$A$1:$AK$1,0),0))+SUM(VLOOKUP($B$57&amp;$C59&amp;K$8,Data!$A$4:$AL$1118,MATCH(I$16,Data!$A$1:$AK$1,0),0))+SUM(VLOOKUP($B$57&amp;$C59&amp;K$11,Data!$A$4:$AL$1118,MATCH(I$16,Data!$A$1:$AK$1,0),0)),"-")</f>
        <v>80659</v>
      </c>
      <c r="L59" s="249">
        <f>IFERROR(SUM(VLOOKUP($B$57&amp;$C59&amp;L$11,Data!$A$4:$AL$1118,MATCH(I$16,Data!$A$1:$AK$1,0),0)),"-")</f>
        <v>37904</v>
      </c>
      <c r="M59" s="250">
        <f>IFERROR(SUM(VLOOKUP($B$57&amp;$C59&amp;M$11,Data!$A$4:$AL$1118,MATCH(I$16,Data!$A$1:$AK$1,0),0)),"-")</f>
        <v>25703</v>
      </c>
      <c r="N59" s="245">
        <f t="shared" si="1"/>
        <v>0.94862634757042141</v>
      </c>
      <c r="O59" s="246">
        <f t="shared" si="0"/>
        <v>0.93971175449095923</v>
      </c>
      <c r="P59" s="246">
        <f t="shared" si="0"/>
        <v>0.96058069049292005</v>
      </c>
      <c r="Q59" s="246">
        <f t="shared" si="0"/>
        <v>0.94533120510774138</v>
      </c>
      <c r="R59" s="247">
        <f t="shared" si="0"/>
        <v>0.94999260792430518</v>
      </c>
    </row>
    <row r="60" spans="2:18" x14ac:dyDescent="0.2">
      <c r="B60" s="126"/>
      <c r="C60" s="122" t="s">
        <v>59</v>
      </c>
      <c r="D60" s="248">
        <f>IFERROR(SUM(VLOOKUP($B$57&amp;$C60&amp;D$11,Data!$A$4:$AL$1118,MATCH(D$16,Data!$A$1:$AK$1,0),0)),"-")</f>
        <v>261324</v>
      </c>
      <c r="E60" s="249">
        <f>IFERROR(SUM(VLOOKUP($B$57&amp;$C60&amp;E$10,Data!$A$4:$AL$1118,MATCH(D$16,Data!$A$1:$AK$1,0),0))+SUM(VLOOKUP($B$57&amp;$C60&amp;E$9,Data!$A$4:$AL$1118,MATCH(D$16,Data!$A$1:$AK$1,0),0))+SUM(VLOOKUP($B$57&amp;$C60&amp;E$8,Data!$A$4:$AL$1118,MATCH(D$16,Data!$A$1:$AK$1,0),0))+SUM(VLOOKUP($B$57&amp;$C60&amp;E$11,Data!$A$4:$AL$1118,MATCH(D$16,Data!$A$1:$AK$1,0),0))+SUM(VLOOKUP($B$57&amp;$C60&amp;E$7,Data!$A$4:$AL$1118,MATCH(D$16,Data!$A$1:$AK$1,0),0)),"-")</f>
        <v>105764</v>
      </c>
      <c r="F60" s="249">
        <f>IFERROR(SUM(VLOOKUP($B$57&amp;$C60&amp;F$10,Data!$A$4:$AL$1118,MATCH(D$16,Data!$A$1:$AK$1,0),0))+SUM(VLOOKUP($B$57&amp;$C60&amp;F$9,Data!$A$4:$AL$1118,MATCH(D$16,Data!$A$1:$AK$1,0),0))+SUM(VLOOKUP($B$57&amp;$C60&amp;F$8,Data!$A$4:$AL$1118,MATCH(D$16,Data!$A$1:$AK$1,0),0))+SUM(VLOOKUP($B$57&amp;$C60&amp;F$11,Data!$A$4:$AL$1118,MATCH(D$16,Data!$A$1:$AK$1,0),0)),"-")</f>
        <v>86832</v>
      </c>
      <c r="G60" s="249">
        <f>IFERROR(SUM(VLOOKUP($B$57&amp;$C60&amp;G$11,Data!$A$4:$AL$1118,MATCH(D$16,Data!$A$1:$AK$1,0),0)),"-")</f>
        <v>40771</v>
      </c>
      <c r="H60" s="250">
        <f>IFERROR(SUM(VLOOKUP($B$57&amp;$C60&amp;H$11,Data!$A$4:$AL$1118,MATCH(D$16,Data!$A$1:$AK$1,0),0)),"-")</f>
        <v>27957</v>
      </c>
      <c r="I60" s="248">
        <f>IFERROR(SUM(VLOOKUP($B$57&amp;$C60&amp;I$11,Data!$A$4:$AL$1118,MATCH(I$16,Data!$A$1:$AK$1,0),0)),"-")</f>
        <v>245817</v>
      </c>
      <c r="J60" s="249">
        <f>IFERROR(SUM(VLOOKUP($B$57&amp;$C60&amp;J$10,Data!$A$4:$AL$1118,MATCH(I$16,Data!$A$1:$AK$1,0),0))+SUM(VLOOKUP($B$57&amp;$C60&amp;J$9,Data!$A$4:$AL$1118,MATCH(I$16,Data!$A$1:$AK$1,0),0))+SUM(VLOOKUP($B$57&amp;$C60&amp;J$8,Data!$A$4:$AL$1118,MATCH(I$16,Data!$A$1:$AK$1,0),0))+SUM(VLOOKUP($B$57&amp;$C60&amp;J$11,Data!$A$4:$AL$1118,MATCH(I$16,Data!$A$1:$AK$1,0),0))+SUM(VLOOKUP($B$57&amp;$C60&amp;J$7,Data!$A$4:$AL$1118,MATCH(I$16,Data!$A$1:$AK$1,0),0)),"-")</f>
        <v>98158</v>
      </c>
      <c r="K60" s="249">
        <f>IFERROR(SUM(VLOOKUP($B$57&amp;$C60&amp;K$10,Data!$A$4:$AL$1118,MATCH(I$16,Data!$A$1:$AK$1,0),0))+SUM(VLOOKUP($B$57&amp;$C60&amp;K$9,Data!$A$4:$AL$1118,MATCH(I$16,Data!$A$1:$AK$1,0),0))+SUM(VLOOKUP($B$57&amp;$C60&amp;K$8,Data!$A$4:$AL$1118,MATCH(I$16,Data!$A$1:$AK$1,0),0))+SUM(VLOOKUP($B$57&amp;$C60&amp;K$11,Data!$A$4:$AL$1118,MATCH(I$16,Data!$A$1:$AK$1,0),0)),"-")</f>
        <v>83093</v>
      </c>
      <c r="L60" s="249">
        <f>IFERROR(SUM(VLOOKUP($B$57&amp;$C60&amp;L$11,Data!$A$4:$AL$1118,MATCH(I$16,Data!$A$1:$AK$1,0),0)),"-")</f>
        <v>38095</v>
      </c>
      <c r="M60" s="250">
        <f>IFERROR(SUM(VLOOKUP($B$57&amp;$C60&amp;M$11,Data!$A$4:$AL$1118,MATCH(I$16,Data!$A$1:$AK$1,0),0)),"-")</f>
        <v>26471</v>
      </c>
      <c r="N60" s="245">
        <f t="shared" si="1"/>
        <v>0.94065987050557931</v>
      </c>
      <c r="O60" s="246">
        <f t="shared" si="0"/>
        <v>0.9280851707575356</v>
      </c>
      <c r="P60" s="246">
        <f t="shared" si="0"/>
        <v>0.95693983784779801</v>
      </c>
      <c r="Q60" s="246">
        <f t="shared" si="0"/>
        <v>0.93436511245738396</v>
      </c>
      <c r="R60" s="247">
        <f t="shared" si="0"/>
        <v>0.94684694352040633</v>
      </c>
    </row>
    <row r="61" spans="2:18" x14ac:dyDescent="0.2">
      <c r="B61" s="126"/>
      <c r="C61" s="122" t="s">
        <v>60</v>
      </c>
      <c r="D61" s="248">
        <f>IFERROR(SUM(VLOOKUP($B$57&amp;$C61&amp;D$11,Data!$A$4:$AL$1118,MATCH(D$16,Data!$A$1:$AK$1,0),0)),"-")</f>
        <v>247957</v>
      </c>
      <c r="E61" s="249">
        <f>IFERROR(SUM(VLOOKUP($B$57&amp;$C61&amp;E$10,Data!$A$4:$AL$1118,MATCH(D$16,Data!$A$1:$AK$1,0),0))+SUM(VLOOKUP($B$57&amp;$C61&amp;E$9,Data!$A$4:$AL$1118,MATCH(D$16,Data!$A$1:$AK$1,0),0))+SUM(VLOOKUP($B$57&amp;$C61&amp;E$8,Data!$A$4:$AL$1118,MATCH(D$16,Data!$A$1:$AK$1,0),0))+SUM(VLOOKUP($B$57&amp;$C61&amp;E$11,Data!$A$4:$AL$1118,MATCH(D$16,Data!$A$1:$AK$1,0),0))+SUM(VLOOKUP($B$57&amp;$C61&amp;E$7,Data!$A$4:$AL$1118,MATCH(D$16,Data!$A$1:$AK$1,0),0)),"-")</f>
        <v>99421</v>
      </c>
      <c r="F61" s="249">
        <f>IFERROR(SUM(VLOOKUP($B$57&amp;$C61&amp;F$10,Data!$A$4:$AL$1118,MATCH(D$16,Data!$A$1:$AK$1,0),0))+SUM(VLOOKUP($B$57&amp;$C61&amp;F$9,Data!$A$4:$AL$1118,MATCH(D$16,Data!$A$1:$AK$1,0),0))+SUM(VLOOKUP($B$57&amp;$C61&amp;F$8,Data!$A$4:$AL$1118,MATCH(D$16,Data!$A$1:$AK$1,0),0))+SUM(VLOOKUP($B$57&amp;$C61&amp;F$11,Data!$A$4:$AL$1118,MATCH(D$16,Data!$A$1:$AK$1,0),0)),"-")</f>
        <v>83594</v>
      </c>
      <c r="G61" s="249">
        <f>IFERROR(SUM(VLOOKUP($B$57&amp;$C61&amp;G$11,Data!$A$4:$AL$1118,MATCH(D$16,Data!$A$1:$AK$1,0),0)),"-")</f>
        <v>37645</v>
      </c>
      <c r="H61" s="250">
        <f>IFERROR(SUM(VLOOKUP($B$57&amp;$C61&amp;H$11,Data!$A$4:$AL$1118,MATCH(D$16,Data!$A$1:$AK$1,0),0)),"-")</f>
        <v>27297</v>
      </c>
      <c r="I61" s="248">
        <f>IFERROR(SUM(VLOOKUP($B$57&amp;$C61&amp;I$11,Data!$A$4:$AL$1118,MATCH(I$16,Data!$A$1:$AK$1,0),0)),"-")</f>
        <v>235465</v>
      </c>
      <c r="J61" s="249">
        <f>IFERROR(SUM(VLOOKUP($B$57&amp;$C61&amp;J$10,Data!$A$4:$AL$1118,MATCH(I$16,Data!$A$1:$AK$1,0),0))+SUM(VLOOKUP($B$57&amp;$C61&amp;J$9,Data!$A$4:$AL$1118,MATCH(I$16,Data!$A$1:$AK$1,0),0))+SUM(VLOOKUP($B$57&amp;$C61&amp;J$8,Data!$A$4:$AL$1118,MATCH(I$16,Data!$A$1:$AK$1,0),0))+SUM(VLOOKUP($B$57&amp;$C61&amp;J$11,Data!$A$4:$AL$1118,MATCH(I$16,Data!$A$1:$AK$1,0),0))+SUM(VLOOKUP($B$57&amp;$C61&amp;J$7,Data!$A$4:$AL$1118,MATCH(I$16,Data!$A$1:$AK$1,0),0)),"-")</f>
        <v>93463</v>
      </c>
      <c r="K61" s="249">
        <f>IFERROR(SUM(VLOOKUP($B$57&amp;$C61&amp;K$10,Data!$A$4:$AL$1118,MATCH(I$16,Data!$A$1:$AK$1,0),0))+SUM(VLOOKUP($B$57&amp;$C61&amp;K$9,Data!$A$4:$AL$1118,MATCH(I$16,Data!$A$1:$AK$1,0),0))+SUM(VLOOKUP($B$57&amp;$C61&amp;K$8,Data!$A$4:$AL$1118,MATCH(I$16,Data!$A$1:$AK$1,0),0))+SUM(VLOOKUP($B$57&amp;$C61&amp;K$11,Data!$A$4:$AL$1118,MATCH(I$16,Data!$A$1:$AK$1,0),0)),"-")</f>
        <v>80605</v>
      </c>
      <c r="L61" s="249">
        <f>IFERROR(SUM(VLOOKUP($B$57&amp;$C61&amp;L$11,Data!$A$4:$AL$1118,MATCH(I$16,Data!$A$1:$AK$1,0),0)),"-")</f>
        <v>35366</v>
      </c>
      <c r="M61" s="250">
        <f>IFERROR(SUM(VLOOKUP($B$57&amp;$C61&amp;M$11,Data!$A$4:$AL$1118,MATCH(I$16,Data!$A$1:$AK$1,0),0)),"-")</f>
        <v>26031</v>
      </c>
      <c r="N61" s="245">
        <f t="shared" si="1"/>
        <v>0.94962029706763673</v>
      </c>
      <c r="O61" s="246">
        <f t="shared" si="0"/>
        <v>0.94007302280202376</v>
      </c>
      <c r="P61" s="246">
        <f t="shared" si="0"/>
        <v>0.96424384525205153</v>
      </c>
      <c r="Q61" s="246">
        <f t="shared" si="0"/>
        <v>0.93946075175986188</v>
      </c>
      <c r="R61" s="247">
        <f t="shared" si="0"/>
        <v>0.9536212770634136</v>
      </c>
    </row>
    <row r="62" spans="2:18" x14ac:dyDescent="0.2">
      <c r="B62" s="126"/>
      <c r="C62" s="122" t="s">
        <v>61</v>
      </c>
      <c r="D62" s="248">
        <f>IFERROR(SUM(VLOOKUP($B$57&amp;$C62&amp;D$11,Data!$A$4:$AL$1118,MATCH(D$16,Data!$A$1:$AK$1,0),0)),"-")</f>
        <v>246859</v>
      </c>
      <c r="E62" s="249">
        <f>IFERROR(SUM(VLOOKUP($B$57&amp;$C62&amp;E$10,Data!$A$4:$AL$1118,MATCH(D$16,Data!$A$1:$AK$1,0),0))+SUM(VLOOKUP($B$57&amp;$C62&amp;E$9,Data!$A$4:$AL$1118,MATCH(D$16,Data!$A$1:$AK$1,0),0))+SUM(VLOOKUP($B$57&amp;$C62&amp;E$8,Data!$A$4:$AL$1118,MATCH(D$16,Data!$A$1:$AK$1,0),0))+SUM(VLOOKUP($B$57&amp;$C62&amp;E$11,Data!$A$4:$AL$1118,MATCH(D$16,Data!$A$1:$AK$1,0),0))+SUM(VLOOKUP($B$57&amp;$C62&amp;E$7,Data!$A$4:$AL$1118,MATCH(D$16,Data!$A$1:$AK$1,0),0)),"-")</f>
        <v>99349</v>
      </c>
      <c r="F62" s="249">
        <f>IFERROR(SUM(VLOOKUP($B$57&amp;$C62&amp;F$10,Data!$A$4:$AL$1118,MATCH(D$16,Data!$A$1:$AK$1,0),0))+SUM(VLOOKUP($B$57&amp;$C62&amp;F$9,Data!$A$4:$AL$1118,MATCH(D$16,Data!$A$1:$AK$1,0),0))+SUM(VLOOKUP($B$57&amp;$C62&amp;F$8,Data!$A$4:$AL$1118,MATCH(D$16,Data!$A$1:$AK$1,0),0))+SUM(VLOOKUP($B$57&amp;$C62&amp;F$11,Data!$A$4:$AL$1118,MATCH(D$16,Data!$A$1:$AK$1,0),0)),"-")</f>
        <v>82718</v>
      </c>
      <c r="G62" s="249">
        <f>IFERROR(SUM(VLOOKUP($B$57&amp;$C62&amp;G$11,Data!$A$4:$AL$1118,MATCH(D$16,Data!$A$1:$AK$1,0),0)),"-")</f>
        <v>38682</v>
      </c>
      <c r="H62" s="250">
        <f>IFERROR(SUM(VLOOKUP($B$57&amp;$C62&amp;H$11,Data!$A$4:$AL$1118,MATCH(D$16,Data!$A$1:$AK$1,0),0)),"-")</f>
        <v>26110</v>
      </c>
      <c r="I62" s="248">
        <f>IFERROR(SUM(VLOOKUP($B$57&amp;$C62&amp;I$11,Data!$A$4:$AL$1118,MATCH(I$16,Data!$A$1:$AK$1,0),0)),"-")</f>
        <v>233053</v>
      </c>
      <c r="J62" s="249">
        <f>IFERROR(SUM(VLOOKUP($B$57&amp;$C62&amp;J$10,Data!$A$4:$AL$1118,MATCH(I$16,Data!$A$1:$AK$1,0),0))+SUM(VLOOKUP($B$57&amp;$C62&amp;J$9,Data!$A$4:$AL$1118,MATCH(I$16,Data!$A$1:$AK$1,0),0))+SUM(VLOOKUP($B$57&amp;$C62&amp;J$8,Data!$A$4:$AL$1118,MATCH(I$16,Data!$A$1:$AK$1,0),0))+SUM(VLOOKUP($B$57&amp;$C62&amp;J$11,Data!$A$4:$AL$1118,MATCH(I$16,Data!$A$1:$AK$1,0),0))+SUM(VLOOKUP($B$57&amp;$C62&amp;J$7,Data!$A$4:$AL$1118,MATCH(I$16,Data!$A$1:$AK$1,0),0)),"-")</f>
        <v>93422</v>
      </c>
      <c r="K62" s="249">
        <f>IFERROR(SUM(VLOOKUP($B$57&amp;$C62&amp;K$10,Data!$A$4:$AL$1118,MATCH(I$16,Data!$A$1:$AK$1,0),0))+SUM(VLOOKUP($B$57&amp;$C62&amp;K$9,Data!$A$4:$AL$1118,MATCH(I$16,Data!$A$1:$AK$1,0),0))+SUM(VLOOKUP($B$57&amp;$C62&amp;K$8,Data!$A$4:$AL$1118,MATCH(I$16,Data!$A$1:$AK$1,0),0))+SUM(VLOOKUP($B$57&amp;$C62&amp;K$11,Data!$A$4:$AL$1118,MATCH(I$16,Data!$A$1:$AK$1,0),0)),"-")</f>
        <v>79760</v>
      </c>
      <c r="L62" s="249">
        <f>IFERROR(SUM(VLOOKUP($B$57&amp;$C62&amp;L$11,Data!$A$4:$AL$1118,MATCH(I$16,Data!$A$1:$AK$1,0),0)),"-")</f>
        <v>35002</v>
      </c>
      <c r="M62" s="250">
        <f>IFERROR(SUM(VLOOKUP($B$57&amp;$C62&amp;M$11,Data!$A$4:$AL$1118,MATCH(I$16,Data!$A$1:$AK$1,0),0)),"-")</f>
        <v>24869</v>
      </c>
      <c r="N62" s="245">
        <f t="shared" si="1"/>
        <v>0.94407333741123478</v>
      </c>
      <c r="O62" s="246">
        <f t="shared" si="0"/>
        <v>0.94034162397205812</v>
      </c>
      <c r="P62" s="246">
        <f t="shared" si="0"/>
        <v>0.96423994777436595</v>
      </c>
      <c r="Q62" s="246">
        <f t="shared" si="0"/>
        <v>0.90486531203143583</v>
      </c>
      <c r="R62" s="247">
        <f t="shared" si="0"/>
        <v>0.95247031788586745</v>
      </c>
    </row>
    <row r="63" spans="2:18" x14ac:dyDescent="0.2">
      <c r="B63" s="126"/>
      <c r="C63" s="122" t="s">
        <v>62</v>
      </c>
      <c r="D63" s="248">
        <f>IFERROR(SUM(VLOOKUP($B$57&amp;$C63&amp;D$11,Data!$A$4:$AL$1118,MATCH(D$16,Data!$A$1:$AK$1,0),0)),"-")</f>
        <v>263609</v>
      </c>
      <c r="E63" s="249">
        <f>IFERROR(SUM(VLOOKUP($B$57&amp;$C63&amp;E$10,Data!$A$4:$AL$1118,MATCH(D$16,Data!$A$1:$AK$1,0),0))+SUM(VLOOKUP($B$57&amp;$C63&amp;E$9,Data!$A$4:$AL$1118,MATCH(D$16,Data!$A$1:$AK$1,0),0))+SUM(VLOOKUP($B$57&amp;$C63&amp;E$8,Data!$A$4:$AL$1118,MATCH(D$16,Data!$A$1:$AK$1,0),0))+SUM(VLOOKUP($B$57&amp;$C63&amp;E$11,Data!$A$4:$AL$1118,MATCH(D$16,Data!$A$1:$AK$1,0),0))+SUM(VLOOKUP($B$57&amp;$C63&amp;E$7,Data!$A$4:$AL$1118,MATCH(D$16,Data!$A$1:$AK$1,0),0)),"-")</f>
        <v>106705</v>
      </c>
      <c r="F63" s="249">
        <f>IFERROR(SUM(VLOOKUP($B$57&amp;$C63&amp;F$10,Data!$A$4:$AL$1118,MATCH(D$16,Data!$A$1:$AK$1,0),0))+SUM(VLOOKUP($B$57&amp;$C63&amp;F$9,Data!$A$4:$AL$1118,MATCH(D$16,Data!$A$1:$AK$1,0),0))+SUM(VLOOKUP($B$57&amp;$C63&amp;F$8,Data!$A$4:$AL$1118,MATCH(D$16,Data!$A$1:$AK$1,0),0))+SUM(VLOOKUP($B$57&amp;$C63&amp;F$11,Data!$A$4:$AL$1118,MATCH(D$16,Data!$A$1:$AK$1,0),0)),"-")</f>
        <v>88289</v>
      </c>
      <c r="G63" s="249">
        <f>IFERROR(SUM(VLOOKUP($B$57&amp;$C63&amp;G$11,Data!$A$4:$AL$1118,MATCH(D$16,Data!$A$1:$AK$1,0),0)),"-")</f>
        <v>42078</v>
      </c>
      <c r="H63" s="250">
        <f>IFERROR(SUM(VLOOKUP($B$57&amp;$C63&amp;H$11,Data!$A$4:$AL$1118,MATCH(D$16,Data!$A$1:$AK$1,0),0)),"-")</f>
        <v>26537</v>
      </c>
      <c r="I63" s="248">
        <f>IFERROR(SUM(VLOOKUP($B$57&amp;$C63&amp;I$11,Data!$A$4:$AL$1118,MATCH(I$16,Data!$A$1:$AK$1,0),0)),"-")</f>
        <v>247762</v>
      </c>
      <c r="J63" s="249">
        <f>IFERROR(SUM(VLOOKUP($B$57&amp;$C63&amp;J$10,Data!$A$4:$AL$1118,MATCH(I$16,Data!$A$1:$AK$1,0),0))+SUM(VLOOKUP($B$57&amp;$C63&amp;J$9,Data!$A$4:$AL$1118,MATCH(I$16,Data!$A$1:$AK$1,0),0))+SUM(VLOOKUP($B$57&amp;$C63&amp;J$8,Data!$A$4:$AL$1118,MATCH(I$16,Data!$A$1:$AK$1,0),0))+SUM(VLOOKUP($B$57&amp;$C63&amp;J$11,Data!$A$4:$AL$1118,MATCH(I$16,Data!$A$1:$AK$1,0),0))+SUM(VLOOKUP($B$57&amp;$C63&amp;J$7,Data!$A$4:$AL$1118,MATCH(I$16,Data!$A$1:$AK$1,0),0)),"-")</f>
        <v>99612</v>
      </c>
      <c r="K63" s="249">
        <f>IFERROR(SUM(VLOOKUP($B$57&amp;$C63&amp;K$10,Data!$A$4:$AL$1118,MATCH(I$16,Data!$A$1:$AK$1,0),0))+SUM(VLOOKUP($B$57&amp;$C63&amp;K$9,Data!$A$4:$AL$1118,MATCH(I$16,Data!$A$1:$AK$1,0),0))+SUM(VLOOKUP($B$57&amp;$C63&amp;K$8,Data!$A$4:$AL$1118,MATCH(I$16,Data!$A$1:$AK$1,0),0))+SUM(VLOOKUP($B$57&amp;$C63&amp;K$11,Data!$A$4:$AL$1118,MATCH(I$16,Data!$A$1:$AK$1,0),0)),"-")</f>
        <v>84720</v>
      </c>
      <c r="L63" s="249">
        <f>IFERROR(SUM(VLOOKUP($B$57&amp;$C63&amp;L$11,Data!$A$4:$AL$1118,MATCH(I$16,Data!$A$1:$AK$1,0),0)),"-")</f>
        <v>38519</v>
      </c>
      <c r="M63" s="250">
        <f>IFERROR(SUM(VLOOKUP($B$57&amp;$C63&amp;M$11,Data!$A$4:$AL$1118,MATCH(I$16,Data!$A$1:$AK$1,0),0)),"-")</f>
        <v>24911</v>
      </c>
      <c r="N63" s="245">
        <f t="shared" si="1"/>
        <v>0.93988445007568022</v>
      </c>
      <c r="O63" s="246">
        <f t="shared" si="0"/>
        <v>0.93352701372944102</v>
      </c>
      <c r="P63" s="246">
        <f t="shared" si="0"/>
        <v>0.95957593811233566</v>
      </c>
      <c r="Q63" s="246">
        <f t="shared" si="0"/>
        <v>0.91541898379200537</v>
      </c>
      <c r="R63" s="247">
        <f t="shared" si="0"/>
        <v>0.93872706033085884</v>
      </c>
    </row>
    <row r="64" spans="2:18" x14ac:dyDescent="0.2">
      <c r="B64" s="126"/>
      <c r="C64" s="122" t="s">
        <v>63</v>
      </c>
      <c r="D64" s="248">
        <f>IFERROR(SUM(VLOOKUP($B$57&amp;$C64&amp;D$11,Data!$A$4:$AL$1118,MATCH(D$16,Data!$A$1:$AK$1,0),0)),"-")</f>
        <v>264438</v>
      </c>
      <c r="E64" s="249">
        <f>IFERROR(SUM(VLOOKUP($B$57&amp;$C64&amp;E$10,Data!$A$4:$AL$1118,MATCH(D$16,Data!$A$1:$AK$1,0),0))+SUM(VLOOKUP($B$57&amp;$C64&amp;E$9,Data!$A$4:$AL$1118,MATCH(D$16,Data!$A$1:$AK$1,0),0))+SUM(VLOOKUP($B$57&amp;$C64&amp;E$8,Data!$A$4:$AL$1118,MATCH(D$16,Data!$A$1:$AK$1,0),0))+SUM(VLOOKUP($B$57&amp;$C64&amp;E$11,Data!$A$4:$AL$1118,MATCH(D$16,Data!$A$1:$AK$1,0),0))+SUM(VLOOKUP($B$57&amp;$C64&amp;E$7,Data!$A$4:$AL$1118,MATCH(D$16,Data!$A$1:$AK$1,0),0)),"-")</f>
        <v>107416</v>
      </c>
      <c r="F64" s="249">
        <f>IFERROR(SUM(VLOOKUP($B$57&amp;$C64&amp;F$10,Data!$A$4:$AL$1118,MATCH(D$16,Data!$A$1:$AK$1,0),0))+SUM(VLOOKUP($B$57&amp;$C64&amp;F$9,Data!$A$4:$AL$1118,MATCH(D$16,Data!$A$1:$AK$1,0),0))+SUM(VLOOKUP($B$57&amp;$C64&amp;F$8,Data!$A$4:$AL$1118,MATCH(D$16,Data!$A$1:$AK$1,0),0))+SUM(VLOOKUP($B$57&amp;$C64&amp;F$11,Data!$A$4:$AL$1118,MATCH(D$16,Data!$A$1:$AK$1,0),0)),"-")</f>
        <v>88906</v>
      </c>
      <c r="G64" s="249">
        <f>IFERROR(SUM(VLOOKUP($B$57&amp;$C64&amp;G$11,Data!$A$4:$AL$1118,MATCH(D$16,Data!$A$1:$AK$1,0),0)),"-")</f>
        <v>41669</v>
      </c>
      <c r="H64" s="250">
        <f>IFERROR(SUM(VLOOKUP($B$57&amp;$C64&amp;H$11,Data!$A$4:$AL$1118,MATCH(D$16,Data!$A$1:$AK$1,0),0)),"-")</f>
        <v>26447</v>
      </c>
      <c r="I64" s="248">
        <f>IFERROR(SUM(VLOOKUP($B$57&amp;$C64&amp;I$11,Data!$A$4:$AL$1118,MATCH(I$16,Data!$A$1:$AK$1,0),0)),"-")</f>
        <v>247462</v>
      </c>
      <c r="J64" s="249">
        <f>IFERROR(SUM(VLOOKUP($B$57&amp;$C64&amp;J$10,Data!$A$4:$AL$1118,MATCH(I$16,Data!$A$1:$AK$1,0),0))+SUM(VLOOKUP($B$57&amp;$C64&amp;J$9,Data!$A$4:$AL$1118,MATCH(I$16,Data!$A$1:$AK$1,0),0))+SUM(VLOOKUP($B$57&amp;$C64&amp;J$8,Data!$A$4:$AL$1118,MATCH(I$16,Data!$A$1:$AK$1,0),0))+SUM(VLOOKUP($B$57&amp;$C64&amp;J$11,Data!$A$4:$AL$1118,MATCH(I$16,Data!$A$1:$AK$1,0),0))+SUM(VLOOKUP($B$57&amp;$C64&amp;J$7,Data!$A$4:$AL$1118,MATCH(I$16,Data!$A$1:$AK$1,0),0)),"-")</f>
        <v>100419</v>
      </c>
      <c r="K64" s="249">
        <f>IFERROR(SUM(VLOOKUP($B$57&amp;$C64&amp;K$10,Data!$A$4:$AL$1118,MATCH(I$16,Data!$A$1:$AK$1,0),0))+SUM(VLOOKUP($B$57&amp;$C64&amp;K$9,Data!$A$4:$AL$1118,MATCH(I$16,Data!$A$1:$AK$1,0),0))+SUM(VLOOKUP($B$57&amp;$C64&amp;K$8,Data!$A$4:$AL$1118,MATCH(I$16,Data!$A$1:$AK$1,0),0))+SUM(VLOOKUP($B$57&amp;$C64&amp;K$11,Data!$A$4:$AL$1118,MATCH(I$16,Data!$A$1:$AK$1,0),0)),"-")</f>
        <v>85167</v>
      </c>
      <c r="L64" s="249">
        <f>IFERROR(SUM(VLOOKUP($B$57&amp;$C64&amp;L$11,Data!$A$4:$AL$1118,MATCH(I$16,Data!$A$1:$AK$1,0),0)),"-")</f>
        <v>37170</v>
      </c>
      <c r="M64" s="250">
        <f>IFERROR(SUM(VLOOKUP($B$57&amp;$C64&amp;M$11,Data!$A$4:$AL$1118,MATCH(I$16,Data!$A$1:$AK$1,0),0)),"-")</f>
        <v>24706</v>
      </c>
      <c r="N64" s="245">
        <f t="shared" si="1"/>
        <v>0.93580347756373894</v>
      </c>
      <c r="O64" s="246">
        <f t="shared" si="0"/>
        <v>0.93486072838310863</v>
      </c>
      <c r="P64" s="246">
        <f t="shared" si="0"/>
        <v>0.95794434571345011</v>
      </c>
      <c r="Q64" s="246">
        <f t="shared" si="0"/>
        <v>0.89203004631740623</v>
      </c>
      <c r="R64" s="247">
        <f t="shared" si="0"/>
        <v>0.93417022724694676</v>
      </c>
    </row>
    <row r="65" spans="2:18" x14ac:dyDescent="0.2">
      <c r="B65" s="126"/>
      <c r="C65" s="122" t="s">
        <v>64</v>
      </c>
      <c r="D65" s="248">
        <f>IFERROR(SUM(VLOOKUP($B$57&amp;$C65&amp;D$11,Data!$A$4:$AL$1118,MATCH(D$16,Data!$A$1:$AK$1,0),0)),"-")</f>
        <v>303212</v>
      </c>
      <c r="E65" s="249">
        <f>IFERROR(SUM(VLOOKUP($B$57&amp;$C65&amp;E$10,Data!$A$4:$AL$1118,MATCH(D$16,Data!$A$1:$AK$1,0),0))+SUM(VLOOKUP($B$57&amp;$C65&amp;E$9,Data!$A$4:$AL$1118,MATCH(D$16,Data!$A$1:$AK$1,0),0))+SUM(VLOOKUP($B$57&amp;$C65&amp;E$8,Data!$A$4:$AL$1118,MATCH(D$16,Data!$A$1:$AK$1,0),0))+SUM(VLOOKUP($B$57&amp;$C65&amp;E$11,Data!$A$4:$AL$1118,MATCH(D$16,Data!$A$1:$AK$1,0),0))+SUM(VLOOKUP($B$57&amp;$C65&amp;E$7,Data!$A$4:$AL$1118,MATCH(D$16,Data!$A$1:$AK$1,0),0)),"-")</f>
        <v>126425</v>
      </c>
      <c r="F65" s="249">
        <f>IFERROR(SUM(VLOOKUP($B$57&amp;$C65&amp;F$10,Data!$A$4:$AL$1118,MATCH(D$16,Data!$A$1:$AK$1,0),0))+SUM(VLOOKUP($B$57&amp;$C65&amp;F$9,Data!$A$4:$AL$1118,MATCH(D$16,Data!$A$1:$AK$1,0),0))+SUM(VLOOKUP($B$57&amp;$C65&amp;F$8,Data!$A$4:$AL$1118,MATCH(D$16,Data!$A$1:$AK$1,0),0))+SUM(VLOOKUP($B$57&amp;$C65&amp;F$11,Data!$A$4:$AL$1118,MATCH(D$16,Data!$A$1:$AK$1,0),0)),"-")</f>
        <v>100639</v>
      </c>
      <c r="G65" s="249">
        <f>IFERROR(SUM(VLOOKUP($B$57&amp;$C65&amp;G$11,Data!$A$4:$AL$1118,MATCH(D$16,Data!$A$1:$AK$1,0),0)),"-")</f>
        <v>46309</v>
      </c>
      <c r="H65" s="250">
        <f>IFERROR(SUM(VLOOKUP($B$57&amp;$C65&amp;H$11,Data!$A$4:$AL$1118,MATCH(D$16,Data!$A$1:$AK$1,0),0)),"-")</f>
        <v>29839</v>
      </c>
      <c r="I65" s="248">
        <f>IFERROR(SUM(VLOOKUP($B$57&amp;$C65&amp;I$11,Data!$A$4:$AL$1118,MATCH(I$16,Data!$A$1:$AK$1,0),0)),"-")</f>
        <v>273060</v>
      </c>
      <c r="J65" s="249">
        <f>IFERROR(SUM(VLOOKUP($B$57&amp;$C65&amp;J$10,Data!$A$4:$AL$1118,MATCH(I$16,Data!$A$1:$AK$1,0),0))+SUM(VLOOKUP($B$57&amp;$C65&amp;J$9,Data!$A$4:$AL$1118,MATCH(I$16,Data!$A$1:$AK$1,0),0))+SUM(VLOOKUP($B$57&amp;$C65&amp;J$8,Data!$A$4:$AL$1118,MATCH(I$16,Data!$A$1:$AK$1,0),0))+SUM(VLOOKUP($B$57&amp;$C65&amp;J$11,Data!$A$4:$AL$1118,MATCH(I$16,Data!$A$1:$AK$1,0),0))+SUM(VLOOKUP($B$57&amp;$C65&amp;J$7,Data!$A$4:$AL$1118,MATCH(I$16,Data!$A$1:$AK$1,0),0)),"-")</f>
        <v>112770</v>
      </c>
      <c r="K65" s="249">
        <f>IFERROR(SUM(VLOOKUP($B$57&amp;$C65&amp;K$10,Data!$A$4:$AL$1118,MATCH(I$16,Data!$A$1:$AK$1,0),0))+SUM(VLOOKUP($B$57&amp;$C65&amp;K$9,Data!$A$4:$AL$1118,MATCH(I$16,Data!$A$1:$AK$1,0),0))+SUM(VLOOKUP($B$57&amp;$C65&amp;K$8,Data!$A$4:$AL$1118,MATCH(I$16,Data!$A$1:$AK$1,0),0))+SUM(VLOOKUP($B$57&amp;$C65&amp;K$11,Data!$A$4:$AL$1118,MATCH(I$16,Data!$A$1:$AK$1,0),0)),"-")</f>
        <v>94295</v>
      </c>
      <c r="L65" s="249">
        <f>IFERROR(SUM(VLOOKUP($B$57&amp;$C65&amp;L$11,Data!$A$4:$AL$1118,MATCH(I$16,Data!$A$1:$AK$1,0),0)),"-")</f>
        <v>39226</v>
      </c>
      <c r="M65" s="250">
        <f>IFERROR(SUM(VLOOKUP($B$57&amp;$C65&amp;M$11,Data!$A$4:$AL$1118,MATCH(I$16,Data!$A$1:$AK$1,0),0)),"-")</f>
        <v>26769</v>
      </c>
      <c r="N65" s="245">
        <f t="shared" si="1"/>
        <v>0.90055802540796537</v>
      </c>
      <c r="O65" s="246">
        <f t="shared" si="0"/>
        <v>0.89199129918924258</v>
      </c>
      <c r="P65" s="246">
        <f t="shared" si="0"/>
        <v>0.93696280765905859</v>
      </c>
      <c r="Q65" s="246">
        <f t="shared" si="0"/>
        <v>0.84704916970783217</v>
      </c>
      <c r="R65" s="247">
        <f t="shared" si="0"/>
        <v>0.89711451456147995</v>
      </c>
    </row>
    <row r="66" spans="2:18" x14ac:dyDescent="0.2">
      <c r="B66" s="126"/>
      <c r="C66" s="122" t="s">
        <v>65</v>
      </c>
      <c r="D66" s="248">
        <f>IFERROR(SUM(VLOOKUP($B$57&amp;$C66&amp;D$11,Data!$A$4:$AL$1118,MATCH(D$16,Data!$A$1:$AK$1,0),0)),"-")</f>
        <v>273270</v>
      </c>
      <c r="E66" s="249">
        <f>IFERROR(SUM(VLOOKUP($B$57&amp;$C66&amp;E$10,Data!$A$4:$AL$1118,MATCH(D$16,Data!$A$1:$AK$1,0),0))+SUM(VLOOKUP($B$57&amp;$C66&amp;E$9,Data!$A$4:$AL$1118,MATCH(D$16,Data!$A$1:$AK$1,0),0))+SUM(VLOOKUP($B$57&amp;$C66&amp;E$8,Data!$A$4:$AL$1118,MATCH(D$16,Data!$A$1:$AK$1,0),0))+SUM(VLOOKUP($B$57&amp;$C66&amp;E$11,Data!$A$4:$AL$1118,MATCH(D$16,Data!$A$1:$AK$1,0),0))+SUM(VLOOKUP($B$57&amp;$C66&amp;E$7,Data!$A$4:$AL$1118,MATCH(D$16,Data!$A$1:$AK$1,0),0)),"-")</f>
        <v>114677</v>
      </c>
      <c r="F66" s="249">
        <f>IFERROR(SUM(VLOOKUP($B$57&amp;$C66&amp;F$10,Data!$A$4:$AL$1118,MATCH(D$16,Data!$A$1:$AK$1,0),0))+SUM(VLOOKUP($B$57&amp;$C66&amp;F$9,Data!$A$4:$AL$1118,MATCH(D$16,Data!$A$1:$AK$1,0),0))+SUM(VLOOKUP($B$57&amp;$C66&amp;F$8,Data!$A$4:$AL$1118,MATCH(D$16,Data!$A$1:$AK$1,0),0))+SUM(VLOOKUP($B$57&amp;$C66&amp;F$11,Data!$A$4:$AL$1118,MATCH(D$16,Data!$A$1:$AK$1,0),0)),"-")</f>
        <v>90202</v>
      </c>
      <c r="G66" s="249">
        <f>IFERROR(SUM(VLOOKUP($B$57&amp;$C66&amp;G$11,Data!$A$4:$AL$1118,MATCH(D$16,Data!$A$1:$AK$1,0),0)),"-")</f>
        <v>40852</v>
      </c>
      <c r="H66" s="250">
        <f>IFERROR(SUM(VLOOKUP($B$57&amp;$C66&amp;H$11,Data!$A$4:$AL$1118,MATCH(D$16,Data!$A$1:$AK$1,0),0)),"-")</f>
        <v>27539</v>
      </c>
      <c r="I66" s="248">
        <f>IFERROR(SUM(VLOOKUP($B$57&amp;$C66&amp;I$11,Data!$A$4:$AL$1118,MATCH(I$16,Data!$A$1:$AK$1,0),0)),"-")</f>
        <v>254780</v>
      </c>
      <c r="J66" s="249">
        <f>IFERROR(SUM(VLOOKUP($B$57&amp;$C66&amp;J$10,Data!$A$4:$AL$1118,MATCH(I$16,Data!$A$1:$AK$1,0),0))+SUM(VLOOKUP($B$57&amp;$C66&amp;J$9,Data!$A$4:$AL$1118,MATCH(I$16,Data!$A$1:$AK$1,0),0))+SUM(VLOOKUP($B$57&amp;$C66&amp;J$8,Data!$A$4:$AL$1118,MATCH(I$16,Data!$A$1:$AK$1,0),0))+SUM(VLOOKUP($B$57&amp;$C66&amp;J$11,Data!$A$4:$AL$1118,MATCH(I$16,Data!$A$1:$AK$1,0),0))+SUM(VLOOKUP($B$57&amp;$C66&amp;J$7,Data!$A$4:$AL$1118,MATCH(I$16,Data!$A$1:$AK$1,0),0)),"-")</f>
        <v>105487</v>
      </c>
      <c r="K66" s="249">
        <f>IFERROR(SUM(VLOOKUP($B$57&amp;$C66&amp;K$10,Data!$A$4:$AL$1118,MATCH(I$16,Data!$A$1:$AK$1,0),0))+SUM(VLOOKUP($B$57&amp;$C66&amp;K$9,Data!$A$4:$AL$1118,MATCH(I$16,Data!$A$1:$AK$1,0),0))+SUM(VLOOKUP($B$57&amp;$C66&amp;K$8,Data!$A$4:$AL$1118,MATCH(I$16,Data!$A$1:$AK$1,0),0))+SUM(VLOOKUP($B$57&amp;$C66&amp;K$11,Data!$A$4:$AL$1118,MATCH(I$16,Data!$A$1:$AK$1,0),0)),"-")</f>
        <v>86507</v>
      </c>
      <c r="L66" s="249">
        <f>IFERROR(SUM(VLOOKUP($B$57&amp;$C66&amp;L$11,Data!$A$4:$AL$1118,MATCH(I$16,Data!$A$1:$AK$1,0),0)),"-")</f>
        <v>37312</v>
      </c>
      <c r="M66" s="250">
        <f>IFERROR(SUM(VLOOKUP($B$57&amp;$C66&amp;M$11,Data!$A$4:$AL$1118,MATCH(I$16,Data!$A$1:$AK$1,0),0)),"-")</f>
        <v>25474</v>
      </c>
      <c r="N66" s="245">
        <f t="shared" si="1"/>
        <v>0.93233798075163754</v>
      </c>
      <c r="O66" s="246">
        <f t="shared" si="0"/>
        <v>0.91986187291261545</v>
      </c>
      <c r="P66" s="246">
        <f t="shared" si="0"/>
        <v>0.95903638500254984</v>
      </c>
      <c r="Q66" s="246">
        <f t="shared" si="0"/>
        <v>0.91334573582688727</v>
      </c>
      <c r="R66" s="247">
        <f t="shared" si="0"/>
        <v>0.92501543265913799</v>
      </c>
    </row>
    <row r="67" spans="2:18" x14ac:dyDescent="0.2">
      <c r="B67" s="126"/>
      <c r="C67" s="159" t="s">
        <v>66</v>
      </c>
      <c r="D67" s="248">
        <f>IFERROR(SUM(VLOOKUP($B$57&amp;$C67&amp;D$11,Data!$A$4:$AL$1118,MATCH(D$16,Data!$A$1:$AK$1,0),0)),"-")</f>
        <v>241356</v>
      </c>
      <c r="E67" s="249">
        <f>IFERROR(SUM(VLOOKUP($B$57&amp;$C67&amp;E$10,Data!$A$4:$AL$1118,MATCH(D$16,Data!$A$1:$AK$1,0),0))+SUM(VLOOKUP($B$57&amp;$C67&amp;E$9,Data!$A$4:$AL$1118,MATCH(D$16,Data!$A$1:$AK$1,0),0))+SUM(VLOOKUP($B$57&amp;$C67&amp;E$8,Data!$A$4:$AL$1118,MATCH(D$16,Data!$A$1:$AK$1,0),0))+SUM(VLOOKUP($B$57&amp;$C67&amp;E$11,Data!$A$4:$AL$1118,MATCH(D$16,Data!$A$1:$AK$1,0),0))+SUM(VLOOKUP($B$57&amp;$C67&amp;E$7,Data!$A$4:$AL$1118,MATCH(D$16,Data!$A$1:$AK$1,0),0)),"-")</f>
        <v>100008</v>
      </c>
      <c r="F67" s="249">
        <f>IFERROR(SUM(VLOOKUP($B$57&amp;$C67&amp;F$10,Data!$A$4:$AL$1118,MATCH(D$16,Data!$A$1:$AK$1,0),0))+SUM(VLOOKUP($B$57&amp;$C67&amp;F$9,Data!$A$4:$AL$1118,MATCH(D$16,Data!$A$1:$AK$1,0),0))+SUM(VLOOKUP($B$57&amp;$C67&amp;F$8,Data!$A$4:$AL$1118,MATCH(D$16,Data!$A$1:$AK$1,0),0))+SUM(VLOOKUP($B$57&amp;$C67&amp;F$11,Data!$A$4:$AL$1118,MATCH(D$16,Data!$A$1:$AK$1,0),0)),"-")</f>
        <v>79565</v>
      </c>
      <c r="G67" s="249">
        <f>IFERROR(SUM(VLOOKUP($B$57&amp;$C67&amp;G$11,Data!$A$4:$AL$1118,MATCH(D$16,Data!$A$1:$AK$1,0),0)),"-")</f>
        <v>37357</v>
      </c>
      <c r="H67" s="250">
        <f>IFERROR(SUM(VLOOKUP($B$57&amp;$C67&amp;H$11,Data!$A$4:$AL$1118,MATCH(D$16,Data!$A$1:$AK$1,0),0)),"-")</f>
        <v>24426</v>
      </c>
      <c r="I67" s="248">
        <f>IFERROR(SUM(VLOOKUP($B$57&amp;$C67&amp;I$11,Data!$A$4:$AL$1118,MATCH(I$16,Data!$A$1:$AK$1,0),0)),"-")</f>
        <v>225594</v>
      </c>
      <c r="J67" s="249">
        <f>IFERROR(SUM(VLOOKUP($B$57&amp;$C67&amp;J$10,Data!$A$4:$AL$1118,MATCH(I$16,Data!$A$1:$AK$1,0),0))+SUM(VLOOKUP($B$57&amp;$C67&amp;J$9,Data!$A$4:$AL$1118,MATCH(I$16,Data!$A$1:$AK$1,0),0))+SUM(VLOOKUP($B$57&amp;$C67&amp;J$8,Data!$A$4:$AL$1118,MATCH(I$16,Data!$A$1:$AK$1,0),0))+SUM(VLOOKUP($B$57&amp;$C67&amp;J$11,Data!$A$4:$AL$1118,MATCH(I$16,Data!$A$1:$AK$1,0),0))+SUM(VLOOKUP($B$57&amp;$C67&amp;J$7,Data!$A$4:$AL$1118,MATCH(I$16,Data!$A$1:$AK$1,0),0)),"-")</f>
        <v>92527</v>
      </c>
      <c r="K67" s="249">
        <f>IFERROR(SUM(VLOOKUP($B$57&amp;$C67&amp;K$10,Data!$A$4:$AL$1118,MATCH(I$16,Data!$A$1:$AK$1,0),0))+SUM(VLOOKUP($B$57&amp;$C67&amp;K$9,Data!$A$4:$AL$1118,MATCH(I$16,Data!$A$1:$AK$1,0),0))+SUM(VLOOKUP($B$57&amp;$C67&amp;K$8,Data!$A$4:$AL$1118,MATCH(I$16,Data!$A$1:$AK$1,0),0))+SUM(VLOOKUP($B$57&amp;$C67&amp;K$11,Data!$A$4:$AL$1118,MATCH(I$16,Data!$A$1:$AK$1,0),0)),"-")</f>
        <v>76447</v>
      </c>
      <c r="L67" s="249">
        <f>IFERROR(SUM(VLOOKUP($B$57&amp;$C67&amp;L$11,Data!$A$4:$AL$1118,MATCH(I$16,Data!$A$1:$AK$1,0),0)),"-")</f>
        <v>34309</v>
      </c>
      <c r="M67" s="250">
        <f>IFERROR(SUM(VLOOKUP($B$57&amp;$C67&amp;M$11,Data!$A$4:$AL$1118,MATCH(I$16,Data!$A$1:$AK$1,0),0)),"-")</f>
        <v>22311</v>
      </c>
      <c r="N67" s="245">
        <f t="shared" si="1"/>
        <v>0.93469397901854523</v>
      </c>
      <c r="O67" s="246">
        <f t="shared" si="0"/>
        <v>0.92519598432125427</v>
      </c>
      <c r="P67" s="246">
        <f t="shared" si="0"/>
        <v>0.9608119147866524</v>
      </c>
      <c r="Q67" s="246">
        <f t="shared" si="0"/>
        <v>0.91840886580828229</v>
      </c>
      <c r="R67" s="247">
        <f t="shared" si="0"/>
        <v>0.91341193809874721</v>
      </c>
    </row>
    <row r="68" spans="2:18" x14ac:dyDescent="0.2">
      <c r="B68" s="126"/>
      <c r="C68" s="127" t="s">
        <v>67</v>
      </c>
      <c r="D68" s="248">
        <f>IFERROR(SUM(VLOOKUP($B$57&amp;$C68&amp;D$11,Data!$A$4:$AL$1118,MATCH(D$16,Data!$A$1:$AK$1,0),0)),"-")</f>
        <v>266371</v>
      </c>
      <c r="E68" s="249">
        <f>IFERROR(SUM(VLOOKUP($B$57&amp;$C68&amp;E$10,Data!$A$4:$AL$1118,MATCH(D$16,Data!$A$1:$AK$1,0),0))+SUM(VLOOKUP($B$57&amp;$C68&amp;E$9,Data!$A$4:$AL$1118,MATCH(D$16,Data!$A$1:$AK$1,0),0))+SUM(VLOOKUP($B$57&amp;$C68&amp;E$8,Data!$A$4:$AL$1118,MATCH(D$16,Data!$A$1:$AK$1,0),0))+SUM(VLOOKUP($B$57&amp;$C68&amp;E$11,Data!$A$4:$AL$1118,MATCH(D$16,Data!$A$1:$AK$1,0),0))+SUM(VLOOKUP($B$57&amp;$C68&amp;E$7,Data!$A$4:$AL$1118,MATCH(D$16,Data!$A$1:$AK$1,0),0)),"-")</f>
        <v>110998</v>
      </c>
      <c r="F68" s="249">
        <f>IFERROR(SUM(VLOOKUP($B$57&amp;$C68&amp;F$10,Data!$A$4:$AL$1118,MATCH(D$16,Data!$A$1:$AK$1,0),0))+SUM(VLOOKUP($B$57&amp;$C68&amp;F$9,Data!$A$4:$AL$1118,MATCH(D$16,Data!$A$1:$AK$1,0),0))+SUM(VLOOKUP($B$57&amp;$C68&amp;F$8,Data!$A$4:$AL$1118,MATCH(D$16,Data!$A$1:$AK$1,0),0))+SUM(VLOOKUP($B$57&amp;$C68&amp;F$11,Data!$A$4:$AL$1118,MATCH(D$16,Data!$A$1:$AK$1,0),0)),"-")</f>
        <v>88405</v>
      </c>
      <c r="G68" s="249">
        <f>IFERROR(SUM(VLOOKUP($B$57&amp;$C68&amp;G$11,Data!$A$4:$AL$1118,MATCH(D$16,Data!$A$1:$AK$1,0),0)),"-")</f>
        <v>41334</v>
      </c>
      <c r="H68" s="250">
        <f>IFERROR(SUM(VLOOKUP($B$57&amp;$C68&amp;H$11,Data!$A$4:$AL$1118,MATCH(D$16,Data!$A$1:$AK$1,0),0)),"-")</f>
        <v>25634</v>
      </c>
      <c r="I68" s="248">
        <f>IFERROR(SUM(VLOOKUP($B$57&amp;$C68&amp;I$11,Data!$A$4:$AL$1118,MATCH(I$16,Data!$A$1:$AK$1,0),0)),"-")</f>
        <v>250703</v>
      </c>
      <c r="J68" s="249">
        <f>IFERROR(SUM(VLOOKUP($B$57&amp;$C68&amp;J$10,Data!$A$4:$AL$1118,MATCH(I$16,Data!$A$1:$AK$1,0),0))+SUM(VLOOKUP($B$57&amp;$C68&amp;J$9,Data!$A$4:$AL$1118,MATCH(I$16,Data!$A$1:$AK$1,0),0))+SUM(VLOOKUP($B$57&amp;$C68&amp;J$8,Data!$A$4:$AL$1118,MATCH(I$16,Data!$A$1:$AK$1,0),0))+SUM(VLOOKUP($B$57&amp;$C68&amp;J$11,Data!$A$4:$AL$1118,MATCH(I$16,Data!$A$1:$AK$1,0),0))+SUM(VLOOKUP($B$57&amp;$C68&amp;J$7,Data!$A$4:$AL$1118,MATCH(I$16,Data!$A$1:$AK$1,0),0)),"-")</f>
        <v>103340</v>
      </c>
      <c r="K68" s="249">
        <f>IFERROR(SUM(VLOOKUP($B$57&amp;$C68&amp;K$10,Data!$A$4:$AL$1118,MATCH(I$16,Data!$A$1:$AK$1,0),0))+SUM(VLOOKUP($B$57&amp;$C68&amp;K$9,Data!$A$4:$AL$1118,MATCH(I$16,Data!$A$1:$AK$1,0),0))+SUM(VLOOKUP($B$57&amp;$C68&amp;K$8,Data!$A$4:$AL$1118,MATCH(I$16,Data!$A$1:$AK$1,0),0))+SUM(VLOOKUP($B$57&amp;$C68&amp;K$11,Data!$A$4:$AL$1118,MATCH(I$16,Data!$A$1:$AK$1,0),0)),"-")</f>
        <v>85209</v>
      </c>
      <c r="L68" s="249">
        <f>IFERROR(SUM(VLOOKUP($B$57&amp;$C68&amp;L$11,Data!$A$4:$AL$1118,MATCH(I$16,Data!$A$1:$AK$1,0),0)),"-")</f>
        <v>38119</v>
      </c>
      <c r="M68" s="250">
        <f>IFERROR(SUM(VLOOKUP($B$57&amp;$C68&amp;M$11,Data!$A$4:$AL$1118,MATCH(I$16,Data!$A$1:$AK$1,0),0)),"-")</f>
        <v>24035</v>
      </c>
      <c r="N68" s="245">
        <f t="shared" si="1"/>
        <v>0.9411797830844949</v>
      </c>
      <c r="O68" s="246">
        <f t="shared" si="0"/>
        <v>0.93100776590569201</v>
      </c>
      <c r="P68" s="246">
        <f t="shared" si="0"/>
        <v>0.96384819863129911</v>
      </c>
      <c r="Q68" s="246">
        <f t="shared" si="0"/>
        <v>0.92221899646779892</v>
      </c>
      <c r="R68" s="247">
        <f t="shared" si="0"/>
        <v>0.93762190840290238</v>
      </c>
    </row>
    <row r="69" spans="2:18" x14ac:dyDescent="0.2">
      <c r="B69" s="128"/>
      <c r="C69" s="129" t="s">
        <v>239</v>
      </c>
      <c r="D69" s="251">
        <f>SUM(D57:D68)</f>
        <v>3130117</v>
      </c>
      <c r="E69" s="252">
        <f t="shared" ref="E69:F69" si="6">SUM(E57:E68)</f>
        <v>1278484</v>
      </c>
      <c r="F69" s="252">
        <f t="shared" si="6"/>
        <v>1042712</v>
      </c>
      <c r="G69" s="252">
        <f>SUM(G57:G68)</f>
        <v>486763</v>
      </c>
      <c r="H69" s="253">
        <f>SUM(H57:H68)</f>
        <v>322158</v>
      </c>
      <c r="I69" s="251">
        <f>SUM(I57:I68)</f>
        <v>2939833</v>
      </c>
      <c r="J69" s="252">
        <f t="shared" ref="J69:K69" si="7">SUM(J57:J68)</f>
        <v>1189726</v>
      </c>
      <c r="K69" s="252">
        <f t="shared" si="7"/>
        <v>1000071</v>
      </c>
      <c r="L69" s="252">
        <f>SUM(L57:L68)</f>
        <v>447914</v>
      </c>
      <c r="M69" s="253">
        <f>SUM(M57:M68)</f>
        <v>302122</v>
      </c>
      <c r="N69" s="160">
        <f t="shared" si="1"/>
        <v>0.9392086621682193</v>
      </c>
      <c r="O69" s="254">
        <f t="shared" si="0"/>
        <v>0.93057558796199247</v>
      </c>
      <c r="P69" s="254">
        <f t="shared" si="0"/>
        <v>0.9591056782697428</v>
      </c>
      <c r="Q69" s="254">
        <f t="shared" si="0"/>
        <v>0.92018908585903203</v>
      </c>
      <c r="R69" s="161">
        <f t="shared" si="0"/>
        <v>0.93780691461953447</v>
      </c>
    </row>
    <row r="70" spans="2:18" x14ac:dyDescent="0.2">
      <c r="B70" s="186" t="s">
        <v>237</v>
      </c>
      <c r="C70" s="119" t="s">
        <v>56</v>
      </c>
      <c r="D70" s="248">
        <f>IFERROR(SUM(VLOOKUP($B$70&amp;$C70&amp;D$11,Data!$A$4:$AL$1118,MATCH(D$16,Data!$A$1:$AK$1,0),0)),"-")</f>
        <v>250427</v>
      </c>
      <c r="E70" s="249">
        <f>IFERROR(SUM(VLOOKUP($B$70&amp;$C70&amp;E$10,Data!$A$4:$AL$1118,MATCH(D$16,Data!$A$1:$AK$1,0),0))+SUM(VLOOKUP($B$70&amp;$C70&amp;E$9,Data!$A$4:$AL$1118,MATCH(D$16,Data!$A$1:$AK$1,0),0))+SUM(VLOOKUP($B$70&amp;$C70&amp;E$8,Data!$A$4:$AL$1118,MATCH(D$16,Data!$A$1:$AK$1,0),0))+SUM(VLOOKUP($B$70&amp;$C70&amp;E$11,Data!$A$4:$AL$1118,MATCH(D$16,Data!$A$1:$AK$1,0),0))+SUM(VLOOKUP($B$70&amp;$C70&amp;E$7,Data!$A$4:$AL$1118,MATCH(D$16,Data!$A$1:$AK$1,0),0)),"-")</f>
        <v>104478</v>
      </c>
      <c r="F70" s="249">
        <f>IFERROR(SUM(VLOOKUP($B$70&amp;$C70&amp;F$10,Data!$A$4:$AL$1118,MATCH(D$16,Data!$A$1:$AK$1,0),0))+SUM(VLOOKUP($B$70&amp;$C70&amp;F$9,Data!$A$4:$AL$1118,MATCH(D$16,Data!$A$1:$AK$1,0),0))+SUM(VLOOKUP($B$70&amp;$C70&amp;F$8,Data!$A$4:$AL$1118,MATCH(D$16,Data!$A$1:$AK$1,0),0))+SUM(VLOOKUP($B$70&amp;$C70&amp;F$11,Data!$A$4:$AL$1118,MATCH(D$16,Data!$A$1:$AK$1,0),0)),"-")</f>
        <v>83594</v>
      </c>
      <c r="G70" s="249">
        <f>IFERROR(SUM(VLOOKUP($B$70&amp;$C70&amp;G$11,Data!$A$4:$AL$1118,MATCH(D$16,Data!$A$1:$AK$1,0),0)),"-")</f>
        <v>37880</v>
      </c>
      <c r="H70" s="244">
        <f>IFERROR(SUM(VLOOKUP($B$70&amp;$C70&amp;H$11,Data!$A$4:$AL$1118,MATCH(D$16,Data!$A$1:$AK$1,0),0)),"-")</f>
        <v>24475</v>
      </c>
      <c r="I70" s="248">
        <f>IFERROR(SUM(VLOOKUP($B$70&amp;$C70&amp;I$11,Data!$A$4:$AL$1118,MATCH(I$16,Data!$A$1:$AK$1,0),0)),"-")</f>
        <v>238196</v>
      </c>
      <c r="J70" s="249">
        <f>IFERROR(SUM(VLOOKUP($B$70&amp;$C70&amp;J$10,Data!$A$4:$AL$1118,MATCH(I$16,Data!$A$1:$AK$1,0),0))+SUM(VLOOKUP($B$70&amp;$C70&amp;J$9,Data!$A$4:$AL$1118,MATCH(I$16,Data!$A$1:$AK$1,0),0))+SUM(VLOOKUP($B$70&amp;$C70&amp;J$8,Data!$A$4:$AL$1118,MATCH(I$16,Data!$A$1:$AK$1,0),0))+SUM(VLOOKUP($B$70&amp;$C70&amp;J$11,Data!$A$4:$AL$1118,MATCH(I$16,Data!$A$1:$AK$1,0),0))+SUM(VLOOKUP($B$70&amp;$C70&amp;J$7,Data!$A$4:$AL$1118,MATCH(I$16,Data!$A$1:$AK$1,0),0)),"-")</f>
        <v>98893</v>
      </c>
      <c r="K70" s="249">
        <f>IFERROR(SUM(VLOOKUP($B$70&amp;$C70&amp;K$10,Data!$A$4:$AL$1118,MATCH(I$16,Data!$A$1:$AK$1,0),0))+SUM(VLOOKUP($B$70&amp;$C70&amp;K$9,Data!$A$4:$AL$1118,MATCH(I$16,Data!$A$1:$AK$1,0),0))+SUM(VLOOKUP($B$70&amp;$C70&amp;K$8,Data!$A$4:$AL$1118,MATCH(I$16,Data!$A$1:$AK$1,0),0))+SUM(VLOOKUP($B$70&amp;$C70&amp;K$11,Data!$A$4:$AL$1118,MATCH(I$16,Data!$A$1:$AK$1,0),0)),"-")</f>
        <v>80743</v>
      </c>
      <c r="L70" s="249">
        <f>IFERROR(SUM(VLOOKUP($B$70&amp;$C70&amp;L$11,Data!$A$4:$AL$1118,MATCH(I$16,Data!$A$1:$AK$1,0),0)),"-")</f>
        <v>35882</v>
      </c>
      <c r="M70" s="244">
        <f>IFERROR(SUM(VLOOKUP($B$70&amp;$C70&amp;M$11,Data!$A$4:$AL$1118,MATCH(I$16,Data!$A$1:$AK$1,0),0)),"-")</f>
        <v>22678</v>
      </c>
      <c r="N70" s="245">
        <f t="shared" si="1"/>
        <v>0.95115941971113338</v>
      </c>
      <c r="O70" s="246">
        <f t="shared" si="0"/>
        <v>0.94654376998028289</v>
      </c>
      <c r="P70" s="246">
        <f t="shared" si="0"/>
        <v>0.96589468143646673</v>
      </c>
      <c r="Q70" s="246">
        <f t="shared" si="0"/>
        <v>0.94725448785638855</v>
      </c>
      <c r="R70" s="247">
        <f t="shared" si="0"/>
        <v>0.92657814096016344</v>
      </c>
    </row>
    <row r="71" spans="2:18" x14ac:dyDescent="0.2">
      <c r="B71" s="126"/>
      <c r="C71" s="122" t="s">
        <v>57</v>
      </c>
      <c r="D71" s="248">
        <f>IFERROR(SUM(VLOOKUP($B$70&amp;$C71&amp;D$11,Data!$A$4:$AL$1118,MATCH(D$16,Data!$A$1:$AK$1,0),0)),"-")</f>
        <v>259668</v>
      </c>
      <c r="E71" s="249">
        <f>IFERROR(SUM(VLOOKUP($B$70&amp;$C71&amp;E$10,Data!$A$4:$AL$1118,MATCH(D$16,Data!$A$1:$AK$1,0),0))+SUM(VLOOKUP($B$70&amp;$C71&amp;E$9,Data!$A$4:$AL$1118,MATCH(D$16,Data!$A$1:$AK$1,0),0))+SUM(VLOOKUP($B$70&amp;$C71&amp;E$8,Data!$A$4:$AL$1118,MATCH(D$16,Data!$A$1:$AK$1,0),0))+SUM(VLOOKUP($B$70&amp;$C71&amp;E$11,Data!$A$4:$AL$1118,MATCH(D$16,Data!$A$1:$AK$1,0),0))+SUM(VLOOKUP($B$70&amp;$C71&amp;E$7,Data!$A$4:$AL$1118,MATCH(D$16,Data!$A$1:$AK$1,0),0)),"-")</f>
        <v>107715</v>
      </c>
      <c r="F71" s="249">
        <f>IFERROR(SUM(VLOOKUP($B$70&amp;$C71&amp;F$10,Data!$A$4:$AL$1118,MATCH(D$16,Data!$A$1:$AK$1,0),0))+SUM(VLOOKUP($B$70&amp;$C71&amp;F$9,Data!$A$4:$AL$1118,MATCH(D$16,Data!$A$1:$AK$1,0),0))+SUM(VLOOKUP($B$70&amp;$C71&amp;F$8,Data!$A$4:$AL$1118,MATCH(D$16,Data!$A$1:$AK$1,0),0))+SUM(VLOOKUP($B$70&amp;$C71&amp;F$11,Data!$A$4:$AL$1118,MATCH(D$16,Data!$A$1:$AK$1,0),0)),"-")</f>
        <v>86594</v>
      </c>
      <c r="G71" s="249">
        <f>IFERROR(SUM(VLOOKUP($B$70&amp;$C71&amp;G$11,Data!$A$4:$AL$1118,MATCH(D$16,Data!$A$1:$AK$1,0),0)),"-")</f>
        <v>38895</v>
      </c>
      <c r="H71" s="250">
        <f>IFERROR(SUM(VLOOKUP($B$70&amp;$C71&amp;H$11,Data!$A$4:$AL$1118,MATCH(D$16,Data!$A$1:$AK$1,0),0)),"-")</f>
        <v>26464</v>
      </c>
      <c r="I71" s="248">
        <f>IFERROR(SUM(VLOOKUP($B$70&amp;$C71&amp;I$11,Data!$A$4:$AL$1118,MATCH(I$16,Data!$A$1:$AK$1,0),0)),"-")</f>
        <v>247751</v>
      </c>
      <c r="J71" s="249">
        <f>IFERROR(SUM(VLOOKUP($B$70&amp;$C71&amp;J$10,Data!$A$4:$AL$1118,MATCH(I$16,Data!$A$1:$AK$1,0),0))+SUM(VLOOKUP($B$70&amp;$C71&amp;J$9,Data!$A$4:$AL$1118,MATCH(I$16,Data!$A$1:$AK$1,0),0))+SUM(VLOOKUP($B$70&amp;$C71&amp;J$8,Data!$A$4:$AL$1118,MATCH(I$16,Data!$A$1:$AK$1,0),0))+SUM(VLOOKUP($B$70&amp;$C71&amp;J$11,Data!$A$4:$AL$1118,MATCH(I$16,Data!$A$1:$AK$1,0),0))+SUM(VLOOKUP($B$70&amp;$C71&amp;J$7,Data!$A$4:$AL$1118,MATCH(I$16,Data!$A$1:$AK$1,0),0)),"-")</f>
        <v>102784</v>
      </c>
      <c r="K71" s="249">
        <f>IFERROR(SUM(VLOOKUP($B$70&amp;$C71&amp;K$10,Data!$A$4:$AL$1118,MATCH(I$16,Data!$A$1:$AK$1,0),0))+SUM(VLOOKUP($B$70&amp;$C71&amp;K$9,Data!$A$4:$AL$1118,MATCH(I$16,Data!$A$1:$AK$1,0),0))+SUM(VLOOKUP($B$70&amp;$C71&amp;K$8,Data!$A$4:$AL$1118,MATCH(I$16,Data!$A$1:$AK$1,0),0))+SUM(VLOOKUP($B$70&amp;$C71&amp;K$11,Data!$A$4:$AL$1118,MATCH(I$16,Data!$A$1:$AK$1,0),0)),"-")</f>
        <v>83651</v>
      </c>
      <c r="L71" s="249">
        <f>IFERROR(SUM(VLOOKUP($B$70&amp;$C71&amp;L$11,Data!$A$4:$AL$1118,MATCH(I$16,Data!$A$1:$AK$1,0),0)),"-")</f>
        <v>37028</v>
      </c>
      <c r="M71" s="250">
        <f>IFERROR(SUM(VLOOKUP($B$70&amp;$C71&amp;M$11,Data!$A$4:$AL$1118,MATCH(I$16,Data!$A$1:$AK$1,0),0)),"-")</f>
        <v>24288</v>
      </c>
      <c r="N71" s="245">
        <f t="shared" si="1"/>
        <v>0.9541067825068934</v>
      </c>
      <c r="O71" s="246">
        <f t="shared" si="0"/>
        <v>0.95422178898017918</v>
      </c>
      <c r="P71" s="246">
        <f t="shared" si="0"/>
        <v>0.96601381158047905</v>
      </c>
      <c r="Q71" s="246">
        <f t="shared" si="0"/>
        <v>0.95199897159017866</v>
      </c>
      <c r="R71" s="247">
        <f t="shared" si="0"/>
        <v>0.91777509068923824</v>
      </c>
    </row>
    <row r="72" spans="2:18" x14ac:dyDescent="0.2">
      <c r="B72" s="126"/>
      <c r="C72" s="122" t="s">
        <v>58</v>
      </c>
      <c r="D72" s="248">
        <f>IFERROR(SUM(VLOOKUP($B$70&amp;$C72&amp;D$11,Data!$A$4:$AL$1118,MATCH(D$16,Data!$A$1:$AK$1,0),0)),"-")</f>
        <v>255239</v>
      </c>
      <c r="E72" s="249">
        <f>IFERROR(SUM(VLOOKUP($B$70&amp;$C72&amp;E$10,Data!$A$4:$AL$1118,MATCH(D$16,Data!$A$1:$AK$1,0),0))+SUM(VLOOKUP($B$70&amp;$C72&amp;E$9,Data!$A$4:$AL$1118,MATCH(D$16,Data!$A$1:$AK$1,0),0))+SUM(VLOOKUP($B$70&amp;$C72&amp;E$8,Data!$A$4:$AL$1118,MATCH(D$16,Data!$A$1:$AK$1,0),0))+SUM(VLOOKUP($B$70&amp;$C72&amp;E$11,Data!$A$4:$AL$1118,MATCH(D$16,Data!$A$1:$AK$1,0),0))+SUM(VLOOKUP($B$70&amp;$C72&amp;E$7,Data!$A$4:$AL$1118,MATCH(D$16,Data!$A$1:$AK$1,0),0)),"-")</f>
        <v>106181</v>
      </c>
      <c r="F72" s="249">
        <f>IFERROR(SUM(VLOOKUP($B$70&amp;$C72&amp;F$10,Data!$A$4:$AL$1118,MATCH(D$16,Data!$A$1:$AK$1,0),0))+SUM(VLOOKUP($B$70&amp;$C72&amp;F$9,Data!$A$4:$AL$1118,MATCH(D$16,Data!$A$1:$AK$1,0),0))+SUM(VLOOKUP($B$70&amp;$C72&amp;F$8,Data!$A$4:$AL$1118,MATCH(D$16,Data!$A$1:$AK$1,0),0))+SUM(VLOOKUP($B$70&amp;$C72&amp;F$11,Data!$A$4:$AL$1118,MATCH(D$16,Data!$A$1:$AK$1,0),0)),"-")</f>
        <v>84425</v>
      </c>
      <c r="G72" s="249">
        <f>IFERROR(SUM(VLOOKUP($B$70&amp;$C72&amp;G$11,Data!$A$4:$AL$1118,MATCH(D$16,Data!$A$1:$AK$1,0),0)),"-")</f>
        <v>39146</v>
      </c>
      <c r="H72" s="250">
        <f>IFERROR(SUM(VLOOKUP($B$70&amp;$C72&amp;H$11,Data!$A$4:$AL$1118,MATCH(D$16,Data!$A$1:$AK$1,0),0)),"-")</f>
        <v>25487</v>
      </c>
      <c r="I72" s="248">
        <f>IFERROR(SUM(VLOOKUP($B$70&amp;$C72&amp;I$11,Data!$A$4:$AL$1118,MATCH(I$16,Data!$A$1:$AK$1,0),0)),"-")</f>
        <v>241130</v>
      </c>
      <c r="J72" s="249">
        <f>IFERROR(SUM(VLOOKUP($B$70&amp;$C72&amp;J$10,Data!$A$4:$AL$1118,MATCH(I$16,Data!$A$1:$AK$1,0),0))+SUM(VLOOKUP($B$70&amp;$C72&amp;J$9,Data!$A$4:$AL$1118,MATCH(I$16,Data!$A$1:$AK$1,0),0))+SUM(VLOOKUP($B$70&amp;$C72&amp;J$8,Data!$A$4:$AL$1118,MATCH(I$16,Data!$A$1:$AK$1,0),0))+SUM(VLOOKUP($B$70&amp;$C72&amp;J$11,Data!$A$4:$AL$1118,MATCH(I$16,Data!$A$1:$AK$1,0),0))+SUM(VLOOKUP($B$70&amp;$C72&amp;J$7,Data!$A$4:$AL$1118,MATCH(I$16,Data!$A$1:$AK$1,0),0)),"-")</f>
        <v>100227</v>
      </c>
      <c r="K72" s="249">
        <f>IFERROR(SUM(VLOOKUP($B$70&amp;$C72&amp;K$10,Data!$A$4:$AL$1118,MATCH(I$16,Data!$A$1:$AK$1,0),0))+SUM(VLOOKUP($B$70&amp;$C72&amp;K$9,Data!$A$4:$AL$1118,MATCH(I$16,Data!$A$1:$AK$1,0),0))+SUM(VLOOKUP($B$70&amp;$C72&amp;K$8,Data!$A$4:$AL$1118,MATCH(I$16,Data!$A$1:$AK$1,0),0))+SUM(VLOOKUP($B$70&amp;$C72&amp;K$11,Data!$A$4:$AL$1118,MATCH(I$16,Data!$A$1:$AK$1,0),0)),"-")</f>
        <v>80858</v>
      </c>
      <c r="L72" s="249">
        <f>IFERROR(SUM(VLOOKUP($B$70&amp;$C72&amp;L$11,Data!$A$4:$AL$1118,MATCH(I$16,Data!$A$1:$AK$1,0),0)),"-")</f>
        <v>36835</v>
      </c>
      <c r="M72" s="250">
        <f>IFERROR(SUM(VLOOKUP($B$70&amp;$C72&amp;M$11,Data!$A$4:$AL$1118,MATCH(I$16,Data!$A$1:$AK$1,0),0)),"-")</f>
        <v>23210</v>
      </c>
      <c r="N72" s="245">
        <f t="shared" si="1"/>
        <v>0.94472239743926278</v>
      </c>
      <c r="O72" s="246">
        <f t="shared" si="0"/>
        <v>0.94392593778547951</v>
      </c>
      <c r="P72" s="246">
        <f t="shared" si="0"/>
        <v>0.95774948178856978</v>
      </c>
      <c r="Q72" s="246">
        <f t="shared" si="0"/>
        <v>0.94096459408368671</v>
      </c>
      <c r="R72" s="247">
        <f t="shared" si="0"/>
        <v>0.9106603366422098</v>
      </c>
    </row>
    <row r="73" spans="2:18" x14ac:dyDescent="0.2">
      <c r="B73" s="126"/>
      <c r="C73" s="122" t="s">
        <v>59</v>
      </c>
      <c r="D73" s="248">
        <f>IFERROR(SUM(VLOOKUP($B$70&amp;$C73&amp;D$11,Data!$A$4:$AL$1118,MATCH(D$16,Data!$A$1:$AK$1,0),0)),"-")</f>
        <v>265030</v>
      </c>
      <c r="E73" s="249">
        <f>IFERROR(SUM(VLOOKUP($B$70&amp;$C73&amp;E$10,Data!$A$4:$AL$1118,MATCH(D$16,Data!$A$1:$AK$1,0),0))+SUM(VLOOKUP($B$70&amp;$C73&amp;E$9,Data!$A$4:$AL$1118,MATCH(D$16,Data!$A$1:$AK$1,0),0))+SUM(VLOOKUP($B$70&amp;$C73&amp;E$8,Data!$A$4:$AL$1118,MATCH(D$16,Data!$A$1:$AK$1,0),0))+SUM(VLOOKUP($B$70&amp;$C73&amp;E$11,Data!$A$4:$AL$1118,MATCH(D$16,Data!$A$1:$AK$1,0),0))+SUM(VLOOKUP($B$70&amp;$C73&amp;E$7,Data!$A$4:$AL$1118,MATCH(D$16,Data!$A$1:$AK$1,0),0)),"-")</f>
        <v>109683</v>
      </c>
      <c r="F73" s="249">
        <f>IFERROR(SUM(VLOOKUP($B$70&amp;$C73&amp;F$10,Data!$A$4:$AL$1118,MATCH(D$16,Data!$A$1:$AK$1,0),0))+SUM(VLOOKUP($B$70&amp;$C73&amp;F$9,Data!$A$4:$AL$1118,MATCH(D$16,Data!$A$1:$AK$1,0),0))+SUM(VLOOKUP($B$70&amp;$C73&amp;F$8,Data!$A$4:$AL$1118,MATCH(D$16,Data!$A$1:$AK$1,0),0))+SUM(VLOOKUP($B$70&amp;$C73&amp;F$11,Data!$A$4:$AL$1118,MATCH(D$16,Data!$A$1:$AK$1,0),0)),"-")</f>
        <v>88553</v>
      </c>
      <c r="G73" s="249">
        <f>IFERROR(SUM(VLOOKUP($B$70&amp;$C73&amp;G$11,Data!$A$4:$AL$1118,MATCH(D$16,Data!$A$1:$AK$1,0),0)),"-")</f>
        <v>40242</v>
      </c>
      <c r="H73" s="250">
        <f>IFERROR(SUM(VLOOKUP($B$70&amp;$C73&amp;H$11,Data!$A$4:$AL$1118,MATCH(D$16,Data!$A$1:$AK$1,0),0)),"-")</f>
        <v>26552</v>
      </c>
      <c r="I73" s="248">
        <f>IFERROR(SUM(VLOOKUP($B$70&amp;$C73&amp;I$11,Data!$A$4:$AL$1118,MATCH(I$16,Data!$A$1:$AK$1,0),0)),"-")</f>
        <v>248869</v>
      </c>
      <c r="J73" s="249">
        <f>IFERROR(SUM(VLOOKUP($B$70&amp;$C73&amp;J$10,Data!$A$4:$AL$1118,MATCH(I$16,Data!$A$1:$AK$1,0),0))+SUM(VLOOKUP($B$70&amp;$C73&amp;J$9,Data!$A$4:$AL$1118,MATCH(I$16,Data!$A$1:$AK$1,0),0))+SUM(VLOOKUP($B$70&amp;$C73&amp;J$8,Data!$A$4:$AL$1118,MATCH(I$16,Data!$A$1:$AK$1,0),0))+SUM(VLOOKUP($B$70&amp;$C73&amp;J$11,Data!$A$4:$AL$1118,MATCH(I$16,Data!$A$1:$AK$1,0),0))+SUM(VLOOKUP($B$70&amp;$C73&amp;J$7,Data!$A$4:$AL$1118,MATCH(I$16,Data!$A$1:$AK$1,0),0)),"-")</f>
        <v>102044</v>
      </c>
      <c r="K73" s="249">
        <f>IFERROR(SUM(VLOOKUP($B$70&amp;$C73&amp;K$10,Data!$A$4:$AL$1118,MATCH(I$16,Data!$A$1:$AK$1,0),0))+SUM(VLOOKUP($B$70&amp;$C73&amp;K$9,Data!$A$4:$AL$1118,MATCH(I$16,Data!$A$1:$AK$1,0),0))+SUM(VLOOKUP($B$70&amp;$C73&amp;K$8,Data!$A$4:$AL$1118,MATCH(I$16,Data!$A$1:$AK$1,0),0))+SUM(VLOOKUP($B$70&amp;$C73&amp;K$11,Data!$A$4:$AL$1118,MATCH(I$16,Data!$A$1:$AK$1,0),0)),"-")</f>
        <v>84811</v>
      </c>
      <c r="L73" s="249">
        <f>IFERROR(SUM(VLOOKUP($B$70&amp;$C73&amp;L$11,Data!$A$4:$AL$1118,MATCH(I$16,Data!$A$1:$AK$1,0),0)),"-")</f>
        <v>37924</v>
      </c>
      <c r="M73" s="250">
        <f>IFERROR(SUM(VLOOKUP($B$70&amp;$C73&amp;M$11,Data!$A$4:$AL$1118,MATCH(I$16,Data!$A$1:$AK$1,0),0)),"-")</f>
        <v>24090</v>
      </c>
      <c r="N73" s="245">
        <f t="shared" si="1"/>
        <v>0.93902199750971593</v>
      </c>
      <c r="O73" s="246">
        <f t="shared" si="0"/>
        <v>0.9303538378782491</v>
      </c>
      <c r="P73" s="246">
        <f t="shared" si="0"/>
        <v>0.95774282068365835</v>
      </c>
      <c r="Q73" s="246">
        <f t="shared" si="0"/>
        <v>0.94239848914069879</v>
      </c>
      <c r="R73" s="247">
        <f t="shared" si="0"/>
        <v>0.90727628803856586</v>
      </c>
    </row>
    <row r="74" spans="2:18" x14ac:dyDescent="0.2">
      <c r="B74" s="126"/>
      <c r="C74" s="122" t="s">
        <v>60</v>
      </c>
      <c r="D74" s="248">
        <f>IFERROR(SUM(VLOOKUP($B$70&amp;$C74&amp;D$11,Data!$A$4:$AL$1118,MATCH(D$16,Data!$A$1:$AK$1,0),0)),"-")</f>
        <v>266241</v>
      </c>
      <c r="E74" s="249">
        <f>IFERROR(SUM(VLOOKUP($B$70&amp;$C74&amp;E$10,Data!$A$4:$AL$1118,MATCH(D$16,Data!$A$1:$AK$1,0),0))+SUM(VLOOKUP($B$70&amp;$C74&amp;E$9,Data!$A$4:$AL$1118,MATCH(D$16,Data!$A$1:$AK$1,0),0))+SUM(VLOOKUP($B$70&amp;$C74&amp;E$8,Data!$A$4:$AL$1118,MATCH(D$16,Data!$A$1:$AK$1,0),0))+SUM(VLOOKUP($B$70&amp;$C74&amp;E$11,Data!$A$4:$AL$1118,MATCH(D$16,Data!$A$1:$AK$1,0),0))+SUM(VLOOKUP($B$70&amp;$C74&amp;E$7,Data!$A$4:$AL$1118,MATCH(D$16,Data!$A$1:$AK$1,0),0)),"-")</f>
        <v>110401</v>
      </c>
      <c r="F74" s="249">
        <f>IFERROR(SUM(VLOOKUP($B$70&amp;$C74&amp;F$10,Data!$A$4:$AL$1118,MATCH(D$16,Data!$A$1:$AK$1,0),0))+SUM(VLOOKUP($B$70&amp;$C74&amp;F$9,Data!$A$4:$AL$1118,MATCH(D$16,Data!$A$1:$AK$1,0),0))+SUM(VLOOKUP($B$70&amp;$C74&amp;F$8,Data!$A$4:$AL$1118,MATCH(D$16,Data!$A$1:$AK$1,0),0))+SUM(VLOOKUP($B$70&amp;$C74&amp;F$11,Data!$A$4:$AL$1118,MATCH(D$16,Data!$A$1:$AK$1,0),0)),"-")</f>
        <v>88843</v>
      </c>
      <c r="G74" s="249">
        <f>IFERROR(SUM(VLOOKUP($B$70&amp;$C74&amp;G$11,Data!$A$4:$AL$1118,MATCH(D$16,Data!$A$1:$AK$1,0),0)),"-")</f>
        <v>39845</v>
      </c>
      <c r="H74" s="250">
        <f>IFERROR(SUM(VLOOKUP($B$70&amp;$C74&amp;H$11,Data!$A$4:$AL$1118,MATCH(D$16,Data!$A$1:$AK$1,0),0)),"-")</f>
        <v>27152</v>
      </c>
      <c r="I74" s="248">
        <f>IFERROR(SUM(VLOOKUP($B$70&amp;$C74&amp;I$11,Data!$A$4:$AL$1118,MATCH(I$16,Data!$A$1:$AK$1,0),0)),"-")</f>
        <v>249397</v>
      </c>
      <c r="J74" s="249">
        <f>IFERROR(SUM(VLOOKUP($B$70&amp;$C74&amp;J$10,Data!$A$4:$AL$1118,MATCH(I$16,Data!$A$1:$AK$1,0),0))+SUM(VLOOKUP($B$70&amp;$C74&amp;J$9,Data!$A$4:$AL$1118,MATCH(I$16,Data!$A$1:$AK$1,0),0))+SUM(VLOOKUP($B$70&amp;$C74&amp;J$8,Data!$A$4:$AL$1118,MATCH(I$16,Data!$A$1:$AK$1,0),0))+SUM(VLOOKUP($B$70&amp;$C74&amp;J$11,Data!$A$4:$AL$1118,MATCH(I$16,Data!$A$1:$AK$1,0),0))+SUM(VLOOKUP($B$70&amp;$C74&amp;J$7,Data!$A$4:$AL$1118,MATCH(I$16,Data!$A$1:$AK$1,0),0)),"-")</f>
        <v>102154</v>
      </c>
      <c r="K74" s="249">
        <f>IFERROR(SUM(VLOOKUP($B$70&amp;$C74&amp;K$10,Data!$A$4:$AL$1118,MATCH(I$16,Data!$A$1:$AK$1,0),0))+SUM(VLOOKUP($B$70&amp;$C74&amp;K$9,Data!$A$4:$AL$1118,MATCH(I$16,Data!$A$1:$AK$1,0),0))+SUM(VLOOKUP($B$70&amp;$C74&amp;K$8,Data!$A$4:$AL$1118,MATCH(I$16,Data!$A$1:$AK$1,0),0))+SUM(VLOOKUP($B$70&amp;$C74&amp;K$11,Data!$A$4:$AL$1118,MATCH(I$16,Data!$A$1:$AK$1,0),0)),"-")</f>
        <v>84870</v>
      </c>
      <c r="L74" s="249">
        <f>IFERROR(SUM(VLOOKUP($B$70&amp;$C74&amp;L$11,Data!$A$4:$AL$1118,MATCH(I$16,Data!$A$1:$AK$1,0),0)),"-")</f>
        <v>37473</v>
      </c>
      <c r="M74" s="250">
        <f>IFERROR(SUM(VLOOKUP($B$70&amp;$C74&amp;M$11,Data!$A$4:$AL$1118,MATCH(I$16,Data!$A$1:$AK$1,0),0)),"-")</f>
        <v>24900</v>
      </c>
      <c r="N74" s="245">
        <f t="shared" si="1"/>
        <v>0.93673401166612202</v>
      </c>
      <c r="O74" s="246">
        <f t="shared" si="0"/>
        <v>0.92529958967762971</v>
      </c>
      <c r="P74" s="246">
        <f t="shared" si="0"/>
        <v>0.95528066364260544</v>
      </c>
      <c r="Q74" s="246">
        <f t="shared" si="0"/>
        <v>0.94046931860961225</v>
      </c>
      <c r="R74" s="247">
        <f t="shared" si="0"/>
        <v>0.91705951679434294</v>
      </c>
    </row>
    <row r="75" spans="2:18" x14ac:dyDescent="0.2">
      <c r="B75" s="126"/>
      <c r="C75" s="122" t="s">
        <v>61</v>
      </c>
      <c r="D75" s="248">
        <f>IFERROR(SUM(VLOOKUP($B$70&amp;$C75&amp;D$11,Data!$A$4:$AL$1118,MATCH(D$16,Data!$A$1:$AK$1,0),0)),"-")</f>
        <v>259539</v>
      </c>
      <c r="E75" s="249">
        <f>IFERROR(SUM(VLOOKUP($B$70&amp;$C75&amp;E$10,Data!$A$4:$AL$1118,MATCH(D$16,Data!$A$1:$AK$1,0),0))+SUM(VLOOKUP($B$70&amp;$C75&amp;E$9,Data!$A$4:$AL$1118,MATCH(D$16,Data!$A$1:$AK$1,0),0))+SUM(VLOOKUP($B$70&amp;$C75&amp;E$8,Data!$A$4:$AL$1118,MATCH(D$16,Data!$A$1:$AK$1,0),0))+SUM(VLOOKUP($B$70&amp;$C75&amp;E$11,Data!$A$4:$AL$1118,MATCH(D$16,Data!$A$1:$AK$1,0),0))+SUM(VLOOKUP($B$70&amp;$C75&amp;E$7,Data!$A$4:$AL$1118,MATCH(D$16,Data!$A$1:$AK$1,0),0)),"-")</f>
        <v>107824</v>
      </c>
      <c r="F75" s="249">
        <f>IFERROR(SUM(VLOOKUP($B$70&amp;$C75&amp;F$10,Data!$A$4:$AL$1118,MATCH(D$16,Data!$A$1:$AK$1,0),0))+SUM(VLOOKUP($B$70&amp;$C75&amp;F$9,Data!$A$4:$AL$1118,MATCH(D$16,Data!$A$1:$AK$1,0),0))+SUM(VLOOKUP($B$70&amp;$C75&amp;F$8,Data!$A$4:$AL$1118,MATCH(D$16,Data!$A$1:$AK$1,0),0))+SUM(VLOOKUP($B$70&amp;$C75&amp;F$11,Data!$A$4:$AL$1118,MATCH(D$16,Data!$A$1:$AK$1,0),0)),"-")</f>
        <v>86516</v>
      </c>
      <c r="G75" s="249">
        <f>IFERROR(SUM(VLOOKUP($B$70&amp;$C75&amp;G$11,Data!$A$4:$AL$1118,MATCH(D$16,Data!$A$1:$AK$1,0),0)),"-")</f>
        <v>39620</v>
      </c>
      <c r="H75" s="250">
        <f>IFERROR(SUM(VLOOKUP($B$70&amp;$C75&amp;H$11,Data!$A$4:$AL$1118,MATCH(D$16,Data!$A$1:$AK$1,0),0)),"-")</f>
        <v>25579</v>
      </c>
      <c r="I75" s="248">
        <f>IFERROR(SUM(VLOOKUP($B$70&amp;$C75&amp;I$11,Data!$A$4:$AL$1118,MATCH(I$16,Data!$A$1:$AK$1,0),0)),"-")</f>
        <v>242074</v>
      </c>
      <c r="J75" s="249">
        <f>IFERROR(SUM(VLOOKUP($B$70&amp;$C75&amp;J$10,Data!$A$4:$AL$1118,MATCH(I$16,Data!$A$1:$AK$1,0),0))+SUM(VLOOKUP($B$70&amp;$C75&amp;J$9,Data!$A$4:$AL$1118,MATCH(I$16,Data!$A$1:$AK$1,0),0))+SUM(VLOOKUP($B$70&amp;$C75&amp;J$8,Data!$A$4:$AL$1118,MATCH(I$16,Data!$A$1:$AK$1,0),0))+SUM(VLOOKUP($B$70&amp;$C75&amp;J$11,Data!$A$4:$AL$1118,MATCH(I$16,Data!$A$1:$AK$1,0),0))+SUM(VLOOKUP($B$70&amp;$C75&amp;J$7,Data!$A$4:$AL$1118,MATCH(I$16,Data!$A$1:$AK$1,0),0)),"-")</f>
        <v>99425</v>
      </c>
      <c r="K75" s="249">
        <f>IFERROR(SUM(VLOOKUP($B$70&amp;$C75&amp;K$10,Data!$A$4:$AL$1118,MATCH(I$16,Data!$A$1:$AK$1,0),0))+SUM(VLOOKUP($B$70&amp;$C75&amp;K$9,Data!$A$4:$AL$1118,MATCH(I$16,Data!$A$1:$AK$1,0),0))+SUM(VLOOKUP($B$70&amp;$C75&amp;K$8,Data!$A$4:$AL$1118,MATCH(I$16,Data!$A$1:$AK$1,0),0))+SUM(VLOOKUP($B$70&amp;$C75&amp;K$11,Data!$A$4:$AL$1118,MATCH(I$16,Data!$A$1:$AK$1,0),0)),"-")</f>
        <v>82403</v>
      </c>
      <c r="L75" s="249">
        <f>IFERROR(SUM(VLOOKUP($B$70&amp;$C75&amp;L$11,Data!$A$4:$AL$1118,MATCH(I$16,Data!$A$1:$AK$1,0),0)),"-")</f>
        <v>36848</v>
      </c>
      <c r="M75" s="250">
        <f>IFERROR(SUM(VLOOKUP($B$70&amp;$C75&amp;M$11,Data!$A$4:$AL$1118,MATCH(I$16,Data!$A$1:$AK$1,0),0)),"-")</f>
        <v>23398</v>
      </c>
      <c r="N75" s="245">
        <f t="shared" si="1"/>
        <v>0.93270760849043877</v>
      </c>
      <c r="O75" s="246">
        <f t="shared" si="0"/>
        <v>0.92210454073304648</v>
      </c>
      <c r="P75" s="246">
        <f t="shared" si="0"/>
        <v>0.95245966064080634</v>
      </c>
      <c r="Q75" s="246">
        <f t="shared" si="0"/>
        <v>0.93003533568904595</v>
      </c>
      <c r="R75" s="247">
        <f t="shared" si="0"/>
        <v>0.9147347433441495</v>
      </c>
    </row>
    <row r="76" spans="2:18" x14ac:dyDescent="0.2">
      <c r="B76" s="126"/>
      <c r="C76" s="122" t="s">
        <v>62</v>
      </c>
      <c r="D76" s="248">
        <f>IFERROR(SUM(VLOOKUP($B$70&amp;$C76&amp;D$11,Data!$A$4:$AL$1118,MATCH(D$16,Data!$A$1:$AK$1,0),0)),"-")</f>
        <v>280376</v>
      </c>
      <c r="E76" s="249">
        <f>IFERROR(SUM(VLOOKUP($B$70&amp;$C76&amp;E$10,Data!$A$4:$AL$1118,MATCH(D$16,Data!$A$1:$AK$1,0),0))+SUM(VLOOKUP($B$70&amp;$C76&amp;E$9,Data!$A$4:$AL$1118,MATCH(D$16,Data!$A$1:$AK$1,0),0))+SUM(VLOOKUP($B$70&amp;$C76&amp;E$8,Data!$A$4:$AL$1118,MATCH(D$16,Data!$A$1:$AK$1,0),0))+SUM(VLOOKUP($B$70&amp;$C76&amp;E$11,Data!$A$4:$AL$1118,MATCH(D$16,Data!$A$1:$AK$1,0),0))+SUM(VLOOKUP($B$70&amp;$C76&amp;E$7,Data!$A$4:$AL$1118,MATCH(D$16,Data!$A$1:$AK$1,0),0)),"-")</f>
        <v>117384</v>
      </c>
      <c r="F76" s="249">
        <f>IFERROR(SUM(VLOOKUP($B$70&amp;$C76&amp;F$10,Data!$A$4:$AL$1118,MATCH(D$16,Data!$A$1:$AK$1,0),0))+SUM(VLOOKUP($B$70&amp;$C76&amp;F$9,Data!$A$4:$AL$1118,MATCH(D$16,Data!$A$1:$AK$1,0),0))+SUM(VLOOKUP($B$70&amp;$C76&amp;F$8,Data!$A$4:$AL$1118,MATCH(D$16,Data!$A$1:$AK$1,0),0))+SUM(VLOOKUP($B$70&amp;$C76&amp;F$11,Data!$A$4:$AL$1118,MATCH(D$16,Data!$A$1:$AK$1,0),0)),"-")</f>
        <v>92965</v>
      </c>
      <c r="G76" s="249">
        <f>IFERROR(SUM(VLOOKUP($B$70&amp;$C76&amp;G$11,Data!$A$4:$AL$1118,MATCH(D$16,Data!$A$1:$AK$1,0),0)),"-")</f>
        <v>42907</v>
      </c>
      <c r="H76" s="250">
        <f>IFERROR(SUM(VLOOKUP($B$70&amp;$C76&amp;H$11,Data!$A$4:$AL$1118,MATCH(D$16,Data!$A$1:$AK$1,0),0)),"-")</f>
        <v>27120</v>
      </c>
      <c r="I76" s="248">
        <f>IFERROR(SUM(VLOOKUP($B$70&amp;$C76&amp;I$11,Data!$A$4:$AL$1118,MATCH(I$16,Data!$A$1:$AK$1,0),0)),"-")</f>
        <v>261040</v>
      </c>
      <c r="J76" s="249">
        <f>IFERROR(SUM(VLOOKUP($B$70&amp;$C76&amp;J$10,Data!$A$4:$AL$1118,MATCH(I$16,Data!$A$1:$AK$1,0),0))+SUM(VLOOKUP($B$70&amp;$C76&amp;J$9,Data!$A$4:$AL$1118,MATCH(I$16,Data!$A$1:$AK$1,0),0))+SUM(VLOOKUP($B$70&amp;$C76&amp;J$8,Data!$A$4:$AL$1118,MATCH(I$16,Data!$A$1:$AK$1,0),0))+SUM(VLOOKUP($B$70&amp;$C76&amp;J$11,Data!$A$4:$AL$1118,MATCH(I$16,Data!$A$1:$AK$1,0),0))+SUM(VLOOKUP($B$70&amp;$C76&amp;J$7,Data!$A$4:$AL$1118,MATCH(I$16,Data!$A$1:$AK$1,0),0)),"-")</f>
        <v>107495</v>
      </c>
      <c r="K76" s="249">
        <f>IFERROR(SUM(VLOOKUP($B$70&amp;$C76&amp;K$10,Data!$A$4:$AL$1118,MATCH(I$16,Data!$A$1:$AK$1,0),0))+SUM(VLOOKUP($B$70&amp;$C76&amp;K$9,Data!$A$4:$AL$1118,MATCH(I$16,Data!$A$1:$AK$1,0),0))+SUM(VLOOKUP($B$70&amp;$C76&amp;K$8,Data!$A$4:$AL$1118,MATCH(I$16,Data!$A$1:$AK$1,0),0))+SUM(VLOOKUP($B$70&amp;$C76&amp;K$11,Data!$A$4:$AL$1118,MATCH(I$16,Data!$A$1:$AK$1,0),0)),"-")</f>
        <v>88534</v>
      </c>
      <c r="L76" s="249">
        <f>IFERROR(SUM(VLOOKUP($B$70&amp;$C76&amp;L$11,Data!$A$4:$AL$1118,MATCH(I$16,Data!$A$1:$AK$1,0),0)),"-")</f>
        <v>40129</v>
      </c>
      <c r="M76" s="250">
        <f>IFERROR(SUM(VLOOKUP($B$70&amp;$C76&amp;M$11,Data!$A$4:$AL$1118,MATCH(I$16,Data!$A$1:$AK$1,0),0)),"-")</f>
        <v>24882</v>
      </c>
      <c r="N76" s="245">
        <f t="shared" si="1"/>
        <v>0.93103546665905779</v>
      </c>
      <c r="O76" s="246">
        <f t="shared" si="0"/>
        <v>0.91575512846725282</v>
      </c>
      <c r="P76" s="246">
        <f t="shared" si="0"/>
        <v>0.9523369009842414</v>
      </c>
      <c r="Q76" s="246">
        <f t="shared" si="0"/>
        <v>0.93525531964481323</v>
      </c>
      <c r="R76" s="247">
        <f t="shared" si="0"/>
        <v>0.91747787610619469</v>
      </c>
    </row>
    <row r="77" spans="2:18" x14ac:dyDescent="0.2">
      <c r="B77" s="126"/>
      <c r="C77" s="122" t="s">
        <v>63</v>
      </c>
      <c r="D77" s="248">
        <f>IFERROR(SUM(VLOOKUP($B$70&amp;$C77&amp;D$11,Data!$A$4:$AL$1118,MATCH(D$16,Data!$A$1:$AK$1,0),0)),"-")</f>
        <v>282008</v>
      </c>
      <c r="E77" s="249">
        <f>IFERROR(SUM(VLOOKUP($B$70&amp;$C77&amp;E$10,Data!$A$4:$AL$1118,MATCH(D$16,Data!$A$1:$AK$1,0),0))+SUM(VLOOKUP($B$70&amp;$C77&amp;E$9,Data!$A$4:$AL$1118,MATCH(D$16,Data!$A$1:$AK$1,0),0))+SUM(VLOOKUP($B$70&amp;$C77&amp;E$8,Data!$A$4:$AL$1118,MATCH(D$16,Data!$A$1:$AK$1,0),0))+SUM(VLOOKUP($B$70&amp;$C77&amp;E$11,Data!$A$4:$AL$1118,MATCH(D$16,Data!$A$1:$AK$1,0),0))+SUM(VLOOKUP($B$70&amp;$C77&amp;E$7,Data!$A$4:$AL$1118,MATCH(D$16,Data!$A$1:$AK$1,0),0)),"-")</f>
        <v>119167</v>
      </c>
      <c r="F77" s="249">
        <f>IFERROR(SUM(VLOOKUP($B$70&amp;$C77&amp;F$10,Data!$A$4:$AL$1118,MATCH(D$16,Data!$A$1:$AK$1,0),0))+SUM(VLOOKUP($B$70&amp;$C77&amp;F$9,Data!$A$4:$AL$1118,MATCH(D$16,Data!$A$1:$AK$1,0),0))+SUM(VLOOKUP($B$70&amp;$C77&amp;F$8,Data!$A$4:$AL$1118,MATCH(D$16,Data!$A$1:$AK$1,0),0))+SUM(VLOOKUP($B$70&amp;$C77&amp;F$11,Data!$A$4:$AL$1118,MATCH(D$16,Data!$A$1:$AK$1,0),0)),"-")</f>
        <v>92903</v>
      </c>
      <c r="G77" s="249">
        <f>IFERROR(SUM(VLOOKUP($B$70&amp;$C77&amp;G$11,Data!$A$4:$AL$1118,MATCH(D$16,Data!$A$1:$AK$1,0),0)),"-")</f>
        <v>42570</v>
      </c>
      <c r="H77" s="250">
        <f>IFERROR(SUM(VLOOKUP($B$70&amp;$C77&amp;H$11,Data!$A$4:$AL$1118,MATCH(D$16,Data!$A$1:$AK$1,0),0)),"-")</f>
        <v>27368</v>
      </c>
      <c r="I77" s="248">
        <f>IFERROR(SUM(VLOOKUP($B$70&amp;$C77&amp;I$11,Data!$A$4:$AL$1118,MATCH(I$16,Data!$A$1:$AK$1,0),0)),"-")</f>
        <v>261206</v>
      </c>
      <c r="J77" s="249">
        <f>IFERROR(SUM(VLOOKUP($B$70&amp;$C77&amp;J$10,Data!$A$4:$AL$1118,MATCH(I$16,Data!$A$1:$AK$1,0),0))+SUM(VLOOKUP($B$70&amp;$C77&amp;J$9,Data!$A$4:$AL$1118,MATCH(I$16,Data!$A$1:$AK$1,0),0))+SUM(VLOOKUP($B$70&amp;$C77&amp;J$8,Data!$A$4:$AL$1118,MATCH(I$16,Data!$A$1:$AK$1,0),0))+SUM(VLOOKUP($B$70&amp;$C77&amp;J$11,Data!$A$4:$AL$1118,MATCH(I$16,Data!$A$1:$AK$1,0),0))+SUM(VLOOKUP($B$70&amp;$C77&amp;J$7,Data!$A$4:$AL$1118,MATCH(I$16,Data!$A$1:$AK$1,0),0)),"-")</f>
        <v>107980</v>
      </c>
      <c r="K77" s="249">
        <f>IFERROR(SUM(VLOOKUP($B$70&amp;$C77&amp;K$10,Data!$A$4:$AL$1118,MATCH(I$16,Data!$A$1:$AK$1,0),0))+SUM(VLOOKUP($B$70&amp;$C77&amp;K$9,Data!$A$4:$AL$1118,MATCH(I$16,Data!$A$1:$AK$1,0),0))+SUM(VLOOKUP($B$70&amp;$C77&amp;K$8,Data!$A$4:$AL$1118,MATCH(I$16,Data!$A$1:$AK$1,0),0))+SUM(VLOOKUP($B$70&amp;$C77&amp;K$11,Data!$A$4:$AL$1118,MATCH(I$16,Data!$A$1:$AK$1,0),0)),"-")</f>
        <v>88490</v>
      </c>
      <c r="L77" s="249">
        <f>IFERROR(SUM(VLOOKUP($B$70&amp;$C77&amp;L$11,Data!$A$4:$AL$1118,MATCH(I$16,Data!$A$1:$AK$1,0),0)),"-")</f>
        <v>39867</v>
      </c>
      <c r="M77" s="250">
        <f>IFERROR(SUM(VLOOKUP($B$70&amp;$C77&amp;M$11,Data!$A$4:$AL$1118,MATCH(I$16,Data!$A$1:$AK$1,0),0)),"-")</f>
        <v>24869</v>
      </c>
      <c r="N77" s="245">
        <f t="shared" si="1"/>
        <v>0.92623613514510228</v>
      </c>
      <c r="O77" s="246">
        <f t="shared" si="0"/>
        <v>0.90612333951513424</v>
      </c>
      <c r="P77" s="246">
        <f t="shared" si="0"/>
        <v>0.952498842879132</v>
      </c>
      <c r="Q77" s="246">
        <f t="shared" si="0"/>
        <v>0.93650458069062725</v>
      </c>
      <c r="R77" s="247">
        <f t="shared" si="0"/>
        <v>0.90868897983045893</v>
      </c>
    </row>
    <row r="78" spans="2:18" x14ac:dyDescent="0.2">
      <c r="B78" s="126"/>
      <c r="C78" s="122" t="s">
        <v>64</v>
      </c>
      <c r="D78" s="248">
        <f>IFERROR(SUM(VLOOKUP($B$70&amp;$C78&amp;D$11,Data!$A$4:$AL$1118,MATCH(D$16,Data!$A$1:$AK$1,0),0)),"-")</f>
        <v>304298</v>
      </c>
      <c r="E78" s="249">
        <f>IFERROR(SUM(VLOOKUP($B$70&amp;$C78&amp;E$10,Data!$A$4:$AL$1118,MATCH(D$16,Data!$A$1:$AK$1,0),0))+SUM(VLOOKUP($B$70&amp;$C78&amp;E$9,Data!$A$4:$AL$1118,MATCH(D$16,Data!$A$1:$AK$1,0),0))+SUM(VLOOKUP($B$70&amp;$C78&amp;E$8,Data!$A$4:$AL$1118,MATCH(D$16,Data!$A$1:$AK$1,0),0))+SUM(VLOOKUP($B$70&amp;$C78&amp;E$11,Data!$A$4:$AL$1118,MATCH(D$16,Data!$A$1:$AK$1,0),0))+SUM(VLOOKUP($B$70&amp;$C78&amp;E$7,Data!$A$4:$AL$1118,MATCH(D$16,Data!$A$1:$AK$1,0),0)),"-")</f>
        <v>128654</v>
      </c>
      <c r="F78" s="249">
        <f>IFERROR(SUM(VLOOKUP($B$70&amp;$C78&amp;F$10,Data!$A$4:$AL$1118,MATCH(D$16,Data!$A$1:$AK$1,0),0))+SUM(VLOOKUP($B$70&amp;$C78&amp;F$9,Data!$A$4:$AL$1118,MATCH(D$16,Data!$A$1:$AK$1,0),0))+SUM(VLOOKUP($B$70&amp;$C78&amp;F$8,Data!$A$4:$AL$1118,MATCH(D$16,Data!$A$1:$AK$1,0),0))+SUM(VLOOKUP($B$70&amp;$C78&amp;F$11,Data!$A$4:$AL$1118,MATCH(D$16,Data!$A$1:$AK$1,0),0)),"-")</f>
        <v>100983</v>
      </c>
      <c r="G78" s="249">
        <f>IFERROR(SUM(VLOOKUP($B$70&amp;$C78&amp;G$11,Data!$A$4:$AL$1118,MATCH(D$16,Data!$A$1:$AK$1,0),0)),"-")</f>
        <v>44844</v>
      </c>
      <c r="H78" s="250">
        <f>IFERROR(SUM(VLOOKUP($B$70&amp;$C78&amp;H$11,Data!$A$4:$AL$1118,MATCH(D$16,Data!$A$1:$AK$1,0),0)),"-")</f>
        <v>29817</v>
      </c>
      <c r="I78" s="248">
        <f>IFERROR(SUM(VLOOKUP($B$70&amp;$C78&amp;I$11,Data!$A$4:$AL$1118,MATCH(I$16,Data!$A$1:$AK$1,0),0)),"-")</f>
        <v>281994</v>
      </c>
      <c r="J78" s="249">
        <f>IFERROR(SUM(VLOOKUP($B$70&amp;$C78&amp;J$10,Data!$A$4:$AL$1118,MATCH(I$16,Data!$A$1:$AK$1,0),0))+SUM(VLOOKUP($B$70&amp;$C78&amp;J$9,Data!$A$4:$AL$1118,MATCH(I$16,Data!$A$1:$AK$1,0),0))+SUM(VLOOKUP($B$70&amp;$C78&amp;J$8,Data!$A$4:$AL$1118,MATCH(I$16,Data!$A$1:$AK$1,0),0))+SUM(VLOOKUP($B$70&amp;$C78&amp;J$11,Data!$A$4:$AL$1118,MATCH(I$16,Data!$A$1:$AK$1,0),0))+SUM(VLOOKUP($B$70&amp;$C78&amp;J$7,Data!$A$4:$AL$1118,MATCH(I$16,Data!$A$1:$AK$1,0),0)),"-")</f>
        <v>117428</v>
      </c>
      <c r="K78" s="249">
        <f>IFERROR(SUM(VLOOKUP($B$70&amp;$C78&amp;K$10,Data!$A$4:$AL$1118,MATCH(I$16,Data!$A$1:$AK$1,0),0))+SUM(VLOOKUP($B$70&amp;$C78&amp;K$9,Data!$A$4:$AL$1118,MATCH(I$16,Data!$A$1:$AK$1,0),0))+SUM(VLOOKUP($B$70&amp;$C78&amp;K$8,Data!$A$4:$AL$1118,MATCH(I$16,Data!$A$1:$AK$1,0),0))+SUM(VLOOKUP($B$70&amp;$C78&amp;K$11,Data!$A$4:$AL$1118,MATCH(I$16,Data!$A$1:$AK$1,0),0)),"-")</f>
        <v>95404</v>
      </c>
      <c r="L78" s="249">
        <f>IFERROR(SUM(VLOOKUP($B$70&amp;$C78&amp;L$11,Data!$A$4:$AL$1118,MATCH(I$16,Data!$A$1:$AK$1,0),0)),"-")</f>
        <v>42247</v>
      </c>
      <c r="M78" s="250">
        <f>IFERROR(SUM(VLOOKUP($B$70&amp;$C78&amp;M$11,Data!$A$4:$AL$1118,MATCH(I$16,Data!$A$1:$AK$1,0),0)),"-")</f>
        <v>26915</v>
      </c>
      <c r="N78" s="245">
        <f t="shared" si="1"/>
        <v>0.92670342887564161</v>
      </c>
      <c r="O78" s="246">
        <f t="shared" si="0"/>
        <v>0.91274270524041223</v>
      </c>
      <c r="P78" s="246">
        <f t="shared" si="0"/>
        <v>0.94475307725062629</v>
      </c>
      <c r="Q78" s="246">
        <f t="shared" si="0"/>
        <v>0.94208812773169204</v>
      </c>
      <c r="R78" s="247">
        <f t="shared" si="0"/>
        <v>0.90267297179461381</v>
      </c>
    </row>
    <row r="79" spans="2:18" x14ac:dyDescent="0.2">
      <c r="B79" s="126"/>
      <c r="C79" s="122" t="s">
        <v>65</v>
      </c>
      <c r="D79" s="248">
        <f>IFERROR(SUM(VLOOKUP($B$70&amp;$C79&amp;D$11,Data!$A$4:$AL$1118,MATCH(D$16,Data!$A$1:$AK$1,0),0)),"-")</f>
        <v>308678</v>
      </c>
      <c r="E79" s="249">
        <f>IFERROR(SUM(VLOOKUP($B$70&amp;$C79&amp;E$10,Data!$A$4:$AL$1118,MATCH(D$16,Data!$A$1:$AK$1,0),0))+SUM(VLOOKUP($B$70&amp;$C79&amp;E$9,Data!$A$4:$AL$1118,MATCH(D$16,Data!$A$1:$AK$1,0),0))+SUM(VLOOKUP($B$70&amp;$C79&amp;E$8,Data!$A$4:$AL$1118,MATCH(D$16,Data!$A$1:$AK$1,0),0))+SUM(VLOOKUP($B$70&amp;$C79&amp;E$11,Data!$A$4:$AL$1118,MATCH(D$16,Data!$A$1:$AK$1,0),0))+SUM(VLOOKUP($B$70&amp;$C79&amp;E$7,Data!$A$4:$AL$1118,MATCH(D$16,Data!$A$1:$AK$1,0),0)),"-")</f>
        <v>131902</v>
      </c>
      <c r="F79" s="249">
        <f>IFERROR(SUM(VLOOKUP($B$70&amp;$C79&amp;F$10,Data!$A$4:$AL$1118,MATCH(D$16,Data!$A$1:$AK$1,0),0))+SUM(VLOOKUP($B$70&amp;$C79&amp;F$9,Data!$A$4:$AL$1118,MATCH(D$16,Data!$A$1:$AK$1,0),0))+SUM(VLOOKUP($B$70&amp;$C79&amp;F$8,Data!$A$4:$AL$1118,MATCH(D$16,Data!$A$1:$AK$1,0),0))+SUM(VLOOKUP($B$70&amp;$C79&amp;F$11,Data!$A$4:$AL$1118,MATCH(D$16,Data!$A$1:$AK$1,0),0)),"-")</f>
        <v>101650</v>
      </c>
      <c r="G79" s="249">
        <f>IFERROR(SUM(VLOOKUP($B$70&amp;$C79&amp;G$11,Data!$A$4:$AL$1118,MATCH(D$16,Data!$A$1:$AK$1,0),0)),"-")</f>
        <v>45392</v>
      </c>
      <c r="H79" s="250">
        <f>IFERROR(SUM(VLOOKUP($B$70&amp;$C79&amp;H$11,Data!$A$4:$AL$1118,MATCH(D$16,Data!$A$1:$AK$1,0),0)),"-")</f>
        <v>29734</v>
      </c>
      <c r="I79" s="248">
        <f>IFERROR(SUM(VLOOKUP($B$70&amp;$C79&amp;I$11,Data!$A$4:$AL$1118,MATCH(I$16,Data!$A$1:$AK$1,0),0)),"-")</f>
        <v>281548</v>
      </c>
      <c r="J79" s="249">
        <f>IFERROR(SUM(VLOOKUP($B$70&amp;$C79&amp;J$10,Data!$A$4:$AL$1118,MATCH(I$16,Data!$A$1:$AK$1,0),0))+SUM(VLOOKUP($B$70&amp;$C79&amp;J$9,Data!$A$4:$AL$1118,MATCH(I$16,Data!$A$1:$AK$1,0),0))+SUM(VLOOKUP($B$70&amp;$C79&amp;J$8,Data!$A$4:$AL$1118,MATCH(I$16,Data!$A$1:$AK$1,0),0))+SUM(VLOOKUP($B$70&amp;$C79&amp;J$11,Data!$A$4:$AL$1118,MATCH(I$16,Data!$A$1:$AK$1,0),0))+SUM(VLOOKUP($B$70&amp;$C79&amp;J$7,Data!$A$4:$AL$1118,MATCH(I$16,Data!$A$1:$AK$1,0),0)),"-")</f>
        <v>116936</v>
      </c>
      <c r="K79" s="249">
        <f>IFERROR(SUM(VLOOKUP($B$70&amp;$C79&amp;K$10,Data!$A$4:$AL$1118,MATCH(I$16,Data!$A$1:$AK$1,0),0))+SUM(VLOOKUP($B$70&amp;$C79&amp;K$9,Data!$A$4:$AL$1118,MATCH(I$16,Data!$A$1:$AK$1,0),0))+SUM(VLOOKUP($B$70&amp;$C79&amp;K$8,Data!$A$4:$AL$1118,MATCH(I$16,Data!$A$1:$AK$1,0),0))+SUM(VLOOKUP($B$70&amp;$C79&amp;K$11,Data!$A$4:$AL$1118,MATCH(I$16,Data!$A$1:$AK$1,0),0)),"-")</f>
        <v>96178</v>
      </c>
      <c r="L79" s="249">
        <f>IFERROR(SUM(VLOOKUP($B$70&amp;$C79&amp;L$11,Data!$A$4:$AL$1118,MATCH(I$16,Data!$A$1:$AK$1,0),0)),"-")</f>
        <v>42018</v>
      </c>
      <c r="M79" s="250">
        <f>IFERROR(SUM(VLOOKUP($B$70&amp;$C79&amp;M$11,Data!$A$4:$AL$1118,MATCH(I$16,Data!$A$1:$AK$1,0),0)),"-")</f>
        <v>26416</v>
      </c>
      <c r="N79" s="245">
        <f t="shared" si="1"/>
        <v>0.91210905863067659</v>
      </c>
      <c r="O79" s="246">
        <f t="shared" si="0"/>
        <v>0.88653697442040302</v>
      </c>
      <c r="P79" s="246">
        <f t="shared" si="0"/>
        <v>0.94616822429906544</v>
      </c>
      <c r="Q79" s="246">
        <f t="shared" si="0"/>
        <v>0.92566972153683469</v>
      </c>
      <c r="R79" s="247">
        <f t="shared" si="0"/>
        <v>0.88841057375395172</v>
      </c>
    </row>
    <row r="80" spans="2:18" x14ac:dyDescent="0.2">
      <c r="B80" s="126"/>
      <c r="C80" s="159" t="s">
        <v>66</v>
      </c>
      <c r="D80" s="248">
        <f>IFERROR(SUM(VLOOKUP($B$70&amp;$C80&amp;D$11,Data!$A$4:$AL$1118,MATCH(D$16,Data!$A$1:$AK$1,0),0)),"-")</f>
        <v>290697</v>
      </c>
      <c r="E80" s="249">
        <f>IFERROR(SUM(VLOOKUP($B$70&amp;$C80&amp;E$10,Data!$A$4:$AL$1118,MATCH(D$16,Data!$A$1:$AK$1,0),0))+SUM(VLOOKUP($B$70&amp;$C80&amp;E$9,Data!$A$4:$AL$1118,MATCH(D$16,Data!$A$1:$AK$1,0),0))+SUM(VLOOKUP($B$70&amp;$C80&amp;E$8,Data!$A$4:$AL$1118,MATCH(D$16,Data!$A$1:$AK$1,0),0))+SUM(VLOOKUP($B$70&amp;$C80&amp;E$11,Data!$A$4:$AL$1118,MATCH(D$16,Data!$A$1:$AK$1,0),0))+SUM(VLOOKUP($B$70&amp;$C80&amp;E$7,Data!$A$4:$AL$1118,MATCH(D$16,Data!$A$1:$AK$1,0),0)),"-")</f>
        <v>123837</v>
      </c>
      <c r="F80" s="249">
        <f>IFERROR(SUM(VLOOKUP($B$70&amp;$C80&amp;F$10,Data!$A$4:$AL$1118,MATCH(D$16,Data!$A$1:$AK$1,0),0))+SUM(VLOOKUP($B$70&amp;$C80&amp;F$9,Data!$A$4:$AL$1118,MATCH(D$16,Data!$A$1:$AK$1,0),0))+SUM(VLOOKUP($B$70&amp;$C80&amp;F$8,Data!$A$4:$AL$1118,MATCH(D$16,Data!$A$1:$AK$1,0),0))+SUM(VLOOKUP($B$70&amp;$C80&amp;F$11,Data!$A$4:$AL$1118,MATCH(D$16,Data!$A$1:$AK$1,0),0)),"-")</f>
        <v>94846</v>
      </c>
      <c r="G80" s="249">
        <f>IFERROR(SUM(VLOOKUP($B$70&amp;$C80&amp;G$11,Data!$A$4:$AL$1118,MATCH(D$16,Data!$A$1:$AK$1,0),0)),"-")</f>
        <v>43179</v>
      </c>
      <c r="H80" s="250">
        <f>IFERROR(SUM(VLOOKUP($B$70&amp;$C80&amp;H$11,Data!$A$4:$AL$1118,MATCH(D$16,Data!$A$1:$AK$1,0),0)),"-")</f>
        <v>28835</v>
      </c>
      <c r="I80" s="248">
        <f>IFERROR(SUM(VLOOKUP($B$70&amp;$C80&amp;I$11,Data!$A$4:$AL$1118,MATCH(I$16,Data!$A$1:$AK$1,0),0)),"-")</f>
        <v>260974</v>
      </c>
      <c r="J80" s="249">
        <f>IFERROR(SUM(VLOOKUP($B$70&amp;$C80&amp;J$10,Data!$A$4:$AL$1118,MATCH(I$16,Data!$A$1:$AK$1,0),0))+SUM(VLOOKUP($B$70&amp;$C80&amp;J$9,Data!$A$4:$AL$1118,MATCH(I$16,Data!$A$1:$AK$1,0),0))+SUM(VLOOKUP($B$70&amp;$C80&amp;J$8,Data!$A$4:$AL$1118,MATCH(I$16,Data!$A$1:$AK$1,0),0))+SUM(VLOOKUP($B$70&amp;$C80&amp;J$11,Data!$A$4:$AL$1118,MATCH(I$16,Data!$A$1:$AK$1,0),0))+SUM(VLOOKUP($B$70&amp;$C80&amp;J$7,Data!$A$4:$AL$1118,MATCH(I$16,Data!$A$1:$AK$1,0),0)),"-")</f>
        <v>108170</v>
      </c>
      <c r="K80" s="249">
        <f>IFERROR(SUM(VLOOKUP($B$70&amp;$C80&amp;K$10,Data!$A$4:$AL$1118,MATCH(I$16,Data!$A$1:$AK$1,0),0))+SUM(VLOOKUP($B$70&amp;$C80&amp;K$9,Data!$A$4:$AL$1118,MATCH(I$16,Data!$A$1:$AK$1,0),0))+SUM(VLOOKUP($B$70&amp;$C80&amp;K$8,Data!$A$4:$AL$1118,MATCH(I$16,Data!$A$1:$AK$1,0),0))+SUM(VLOOKUP($B$70&amp;$C80&amp;K$11,Data!$A$4:$AL$1118,MATCH(I$16,Data!$A$1:$AK$1,0),0)),"-")</f>
        <v>89196</v>
      </c>
      <c r="L80" s="249">
        <f>IFERROR(SUM(VLOOKUP($B$70&amp;$C80&amp;L$11,Data!$A$4:$AL$1118,MATCH(I$16,Data!$A$1:$AK$1,0),0)),"-")</f>
        <v>39417</v>
      </c>
      <c r="M80" s="250">
        <f>IFERROR(SUM(VLOOKUP($B$70&amp;$C80&amp;M$11,Data!$A$4:$AL$1118,MATCH(I$16,Data!$A$1:$AK$1,0),0)),"-")</f>
        <v>24191</v>
      </c>
      <c r="N80" s="245">
        <f t="shared" si="1"/>
        <v>0.89775264278613132</v>
      </c>
      <c r="O80" s="246">
        <f t="shared" si="0"/>
        <v>0.87348692232531477</v>
      </c>
      <c r="P80" s="246">
        <f t="shared" si="0"/>
        <v>0.94042974927777656</v>
      </c>
      <c r="Q80" s="246">
        <f t="shared" si="0"/>
        <v>0.91287431390259155</v>
      </c>
      <c r="R80" s="247">
        <f t="shared" si="0"/>
        <v>0.83894572568059644</v>
      </c>
    </row>
    <row r="81" spans="2:18" x14ac:dyDescent="0.2">
      <c r="B81" s="126"/>
      <c r="C81" s="127" t="s">
        <v>67</v>
      </c>
      <c r="D81" s="248">
        <f>IFERROR(SUM(VLOOKUP($B$70&amp;$C81&amp;D$11,Data!$A$4:$AL$1118,MATCH(D$16,Data!$A$1:$AK$1,0),0)),"-")</f>
        <v>319990</v>
      </c>
      <c r="E81" s="249">
        <f>IFERROR(SUM(VLOOKUP($B$70&amp;$C81&amp;E$10,Data!$A$4:$AL$1118,MATCH(D$16,Data!$A$1:$AK$1,0),0))+SUM(VLOOKUP($B$70&amp;$C81&amp;E$9,Data!$A$4:$AL$1118,MATCH(D$16,Data!$A$1:$AK$1,0),0))+SUM(VLOOKUP($B$70&amp;$C81&amp;E$8,Data!$A$4:$AL$1118,MATCH(D$16,Data!$A$1:$AK$1,0),0))+SUM(VLOOKUP($B$70&amp;$C81&amp;E$11,Data!$A$4:$AL$1118,MATCH(D$16,Data!$A$1:$AK$1,0),0))+SUM(VLOOKUP($B$70&amp;$C81&amp;E$7,Data!$A$4:$AL$1118,MATCH(D$16,Data!$A$1:$AK$1,0),0)),"-")</f>
        <v>136850</v>
      </c>
      <c r="F81" s="249">
        <f>IFERROR(SUM(VLOOKUP($B$70&amp;$C81&amp;F$10,Data!$A$4:$AL$1118,MATCH(D$16,Data!$A$1:$AK$1,0),0))+SUM(VLOOKUP($B$70&amp;$C81&amp;F$9,Data!$A$4:$AL$1118,MATCH(D$16,Data!$A$1:$AK$1,0),0))+SUM(VLOOKUP($B$70&amp;$C81&amp;F$8,Data!$A$4:$AL$1118,MATCH(D$16,Data!$A$1:$AK$1,0),0))+SUM(VLOOKUP($B$70&amp;$C81&amp;F$11,Data!$A$4:$AL$1118,MATCH(D$16,Data!$A$1:$AK$1,0),0)),"-")</f>
        <v>103887</v>
      </c>
      <c r="G81" s="249">
        <f>IFERROR(SUM(VLOOKUP($B$70&amp;$C81&amp;G$11,Data!$A$4:$AL$1118,MATCH(D$16,Data!$A$1:$AK$1,0),0)),"-")</f>
        <v>46680</v>
      </c>
      <c r="H81" s="250">
        <f>IFERROR(SUM(VLOOKUP($B$70&amp;$C81&amp;H$11,Data!$A$4:$AL$1118,MATCH(D$16,Data!$A$1:$AK$1,0),0)),"-")</f>
        <v>32573</v>
      </c>
      <c r="I81" s="248">
        <f>IFERROR(SUM(VLOOKUP($B$70&amp;$C81&amp;I$11,Data!$A$4:$AL$1118,MATCH(I$16,Data!$A$1:$AK$1,0),0)),"-")</f>
        <v>281640</v>
      </c>
      <c r="J81" s="249">
        <f>IFERROR(SUM(VLOOKUP($B$70&amp;$C81&amp;J$10,Data!$A$4:$AL$1118,MATCH(I$16,Data!$A$1:$AK$1,0),0))+SUM(VLOOKUP($B$70&amp;$C81&amp;J$9,Data!$A$4:$AL$1118,MATCH(I$16,Data!$A$1:$AK$1,0),0))+SUM(VLOOKUP($B$70&amp;$C81&amp;J$8,Data!$A$4:$AL$1118,MATCH(I$16,Data!$A$1:$AK$1,0),0))+SUM(VLOOKUP($B$70&amp;$C81&amp;J$11,Data!$A$4:$AL$1118,MATCH(I$16,Data!$A$1:$AK$1,0),0))+SUM(VLOOKUP($B$70&amp;$C81&amp;J$7,Data!$A$4:$AL$1118,MATCH(I$16,Data!$A$1:$AK$1,0),0)),"-")</f>
        <v>115365</v>
      </c>
      <c r="K81" s="249">
        <f>IFERROR(SUM(VLOOKUP($B$70&amp;$C81&amp;K$10,Data!$A$4:$AL$1118,MATCH(I$16,Data!$A$1:$AK$1,0),0))+SUM(VLOOKUP($B$70&amp;$C81&amp;K$9,Data!$A$4:$AL$1118,MATCH(I$16,Data!$A$1:$AK$1,0),0))+SUM(VLOOKUP($B$70&amp;$C81&amp;K$8,Data!$A$4:$AL$1118,MATCH(I$16,Data!$A$1:$AK$1,0),0))+SUM(VLOOKUP($B$70&amp;$C81&amp;K$11,Data!$A$4:$AL$1118,MATCH(I$16,Data!$A$1:$AK$1,0),0)),"-")</f>
        <v>97418</v>
      </c>
      <c r="L81" s="249">
        <f>IFERROR(SUM(VLOOKUP($B$70&amp;$C81&amp;L$11,Data!$A$4:$AL$1118,MATCH(I$16,Data!$A$1:$AK$1,0),0)),"-")</f>
        <v>42504</v>
      </c>
      <c r="M81" s="250">
        <f>IFERROR(SUM(VLOOKUP($B$70&amp;$C81&amp;M$11,Data!$A$4:$AL$1118,MATCH(I$16,Data!$A$1:$AK$1,0),0)),"-")</f>
        <v>26353</v>
      </c>
      <c r="N81" s="245">
        <f t="shared" si="1"/>
        <v>0.88015250476577389</v>
      </c>
      <c r="O81" s="246">
        <f t="shared" si="0"/>
        <v>0.84300328827183046</v>
      </c>
      <c r="P81" s="246">
        <f t="shared" si="0"/>
        <v>0.93773041862793227</v>
      </c>
      <c r="Q81" s="246">
        <f t="shared" si="0"/>
        <v>0.91053984575835478</v>
      </c>
      <c r="R81" s="247">
        <f t="shared" ref="R81" si="8">IFERROR(M81/H81, "-")</f>
        <v>0.80904430049427445</v>
      </c>
    </row>
    <row r="82" spans="2:18" x14ac:dyDescent="0.2">
      <c r="B82" s="128"/>
      <c r="C82" s="129" t="str">
        <f>'Category A Calls'!C82</f>
        <v>2015-16 Total</v>
      </c>
      <c r="D82" s="251">
        <f>SUM(D70:D81)</f>
        <v>3342191</v>
      </c>
      <c r="E82" s="252">
        <f t="shared" ref="E82:F82" si="9">SUM(E70:E81)</f>
        <v>1404076</v>
      </c>
      <c r="F82" s="252">
        <f t="shared" si="9"/>
        <v>1105759</v>
      </c>
      <c r="G82" s="252">
        <f>SUM(G70:G81)</f>
        <v>501200</v>
      </c>
      <c r="H82" s="253">
        <f>SUM(H70:H81)</f>
        <v>331156</v>
      </c>
      <c r="I82" s="251">
        <f>SUM(I70:I81)</f>
        <v>3095819</v>
      </c>
      <c r="J82" s="252">
        <f t="shared" ref="J82:K82" si="10">SUM(J70:J81)</f>
        <v>1278901</v>
      </c>
      <c r="K82" s="252">
        <f t="shared" si="10"/>
        <v>1052556</v>
      </c>
      <c r="L82" s="252">
        <f>SUM(L70:L81)</f>
        <v>468172</v>
      </c>
      <c r="M82" s="253">
        <f>SUM(M70:M81)</f>
        <v>296190</v>
      </c>
      <c r="N82" s="160">
        <f t="shared" si="1"/>
        <v>0.92628428477008051</v>
      </c>
      <c r="O82" s="254">
        <f t="shared" si="1"/>
        <v>0.9108488429401258</v>
      </c>
      <c r="P82" s="254">
        <f t="shared" si="1"/>
        <v>0.95188553744532034</v>
      </c>
      <c r="Q82" s="254">
        <f t="shared" si="1"/>
        <v>0.93410215482841186</v>
      </c>
      <c r="R82" s="161">
        <f t="shared" si="1"/>
        <v>0.89441230115111914</v>
      </c>
    </row>
    <row r="83" spans="2:18" x14ac:dyDescent="0.2">
      <c r="B83" s="130" t="s">
        <v>202</v>
      </c>
      <c r="D83" s="131" t="s">
        <v>206</v>
      </c>
      <c r="I83" s="131" t="s">
        <v>206</v>
      </c>
      <c r="N83" s="131" t="s">
        <v>206</v>
      </c>
    </row>
    <row r="84" spans="2:18" x14ac:dyDescent="0.2">
      <c r="D84" s="131" t="s">
        <v>297</v>
      </c>
      <c r="I84" s="131" t="s">
        <v>297</v>
      </c>
      <c r="N84" s="131" t="s">
        <v>297</v>
      </c>
    </row>
    <row r="85" spans="2:18" x14ac:dyDescent="0.2">
      <c r="D85" s="131" t="s">
        <v>295</v>
      </c>
      <c r="I85" s="131" t="s">
        <v>295</v>
      </c>
      <c r="N85" s="131" t="s">
        <v>295</v>
      </c>
    </row>
  </sheetData>
  <hyperlinks>
    <hyperlink ref="C1" location="'Selection Sheet'!A1" display="Contents page"/>
    <hyperlink ref="C7" r:id="rId1"/>
  </hyperlinks>
  <pageMargins left="0.70866141732283472" right="0.70866141732283472" top="0.74803149606299213" bottom="0.55118110236220474" header="0.31496062992125984" footer="0.31496062992125984"/>
  <pageSetup paperSize="9" orientation="portrait" r:id="rId2"/>
  <headerFooter>
    <oddFooter>Page &amp;P of &amp;N</oddFooter>
  </headerFooter>
  <rowBreaks count="1" manualBreakCount="1">
    <brk id="43"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Selection Sheet</vt:lpstr>
      <vt:lpstr>Category A Calls</vt:lpstr>
      <vt:lpstr>Call Abandonment</vt:lpstr>
      <vt:lpstr>Re-contact Rate</vt:lpstr>
      <vt:lpstr>Frequent caller procedure</vt:lpstr>
      <vt:lpstr>Timeliness</vt:lpstr>
      <vt:lpstr>Calls closed without transport</vt:lpstr>
      <vt:lpstr>Transported Incidents</vt:lpstr>
      <vt:lpstr>DoD A19</vt:lpstr>
      <vt:lpstr>DoD R2</vt:lpstr>
      <vt:lpstr>Data</vt:lpstr>
      <vt:lpstr>CCG to Ambulance Trust</vt:lpstr>
      <vt:lpstr>'DoD A19'!Print_Area</vt:lpstr>
      <vt:lpstr>'DoD R2'!Print_Area</vt:lpstr>
      <vt:lpstr>'Selection Sheet'!Print_Area</vt:lpstr>
      <vt:lpstr>'Call Abandonment'!Print_Titles</vt:lpstr>
      <vt:lpstr>'Calls closed without transport'!Print_Titles</vt:lpstr>
      <vt:lpstr>'Category A Calls'!Print_Titles</vt:lpstr>
      <vt:lpstr>'CCG to Ambulance Trust'!Print_Titles</vt:lpstr>
      <vt:lpstr>'DoD A19'!Print_Titles</vt:lpstr>
      <vt:lpstr>'DoD R2'!Print_Titles</vt:lpstr>
      <vt:lpstr>'Frequent caller procedure'!Print_Titles</vt:lpstr>
      <vt:lpstr>'Re-contact Rate'!Print_Titles</vt:lpstr>
      <vt:lpstr>Timeliness!Print_Titles</vt:lpstr>
    </vt:vector>
  </TitlesOfParts>
  <Company>Department of Health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Kay</dc:creator>
  <cp:lastModifiedBy>Thomas, Ashley</cp:lastModifiedBy>
  <cp:lastPrinted>2015-12-07T13:38:14Z</cp:lastPrinted>
  <dcterms:created xsi:type="dcterms:W3CDTF">2003-08-01T14:12:13Z</dcterms:created>
  <dcterms:modified xsi:type="dcterms:W3CDTF">2016-05-10T15:12:19Z</dcterms:modified>
</cp:coreProperties>
</file>