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195" windowHeight="8700" activeTab="0"/>
  </bookViews>
  <sheets>
    <sheet name="Provider" sheetId="1" r:id="rId1"/>
    <sheet name="Data Completeness" sheetId="2" r:id="rId2"/>
    <sheet name="Provider Completeness Calc" sheetId="3" r:id="rId3"/>
  </sheets>
  <definedNames>
    <definedName name="cmb" localSheetId="1">'Data Completeness'!#REF!</definedName>
    <definedName name="_xlnm.Print_Area" localSheetId="1">'Data Completeness'!$A$1:$F$156</definedName>
    <definedName name="TableName">"Dummy"</definedName>
    <definedName name="top" localSheetId="1">'Data Completeness'!#REF!</definedName>
    <definedName name="Z_08DBD8DE_01C5_41BB_8A25_3DF50D0DC1AB_.wvu.FilterData" localSheetId="2" hidden="1">'Provider Completeness Calc'!$A$4:$P$159</definedName>
    <definedName name="Z_268C711F_C443_4793_9796_9C779F35446F_.wvu.FilterData" localSheetId="2" hidden="1">'Provider Completeness Calc'!$A$4:$P$159</definedName>
  </definedNames>
  <calcPr fullCalcOnLoad="1"/>
</workbook>
</file>

<file path=xl/comments3.xml><?xml version="1.0" encoding="utf-8"?>
<comments xmlns="http://schemas.openxmlformats.org/spreadsheetml/2006/main">
  <authors>
    <author>Christina</author>
  </authors>
  <commentList>
    <comment ref="Q2" authorId="0">
      <text>
        <r>
          <rPr>
            <b/>
            <sz val="10"/>
            <rFont val="Tahoma"/>
            <family val="0"/>
          </rPr>
          <t>Christina:</t>
        </r>
        <r>
          <rPr>
            <sz val="10"/>
            <rFont val="Tahoma"/>
            <family val="0"/>
          </rPr>
          <t xml:space="preserve">
This helps us choose the number of months to use in rolling average - you can choose a number of months between 1 and 5, working from July-November, August-Nov, etc etc</t>
        </r>
      </text>
    </comment>
  </commentList>
</comments>
</file>

<file path=xl/sharedStrings.xml><?xml version="1.0" encoding="utf-8"?>
<sst xmlns="http://schemas.openxmlformats.org/spreadsheetml/2006/main" count="1256" uniqueCount="611">
  <si>
    <t>5M6</t>
  </si>
  <si>
    <t xml:space="preserve"> </t>
  </si>
  <si>
    <t>BASILDON AND THURROCK UNIVERSITY HOSPITALS NHS FOUNDATION TRUST</t>
  </si>
  <si>
    <t>NORFOLK AND NORWICH UNIVERSITY HOSPITALS NHS FOUNDATION TRUST</t>
  </si>
  <si>
    <t>Q30</t>
  </si>
  <si>
    <t>RLN</t>
  </si>
  <si>
    <t>CITY HOSPITALS SUNDERLAND NHS FOUNDATION TRUST</t>
  </si>
  <si>
    <t>RR7</t>
  </si>
  <si>
    <t>GATESHEAD HEALTH NHS FOUNDATION TRUST</t>
  </si>
  <si>
    <t>RTD</t>
  </si>
  <si>
    <t>RTR</t>
  </si>
  <si>
    <t>RVW</t>
  </si>
  <si>
    <t>RXP</t>
  </si>
  <si>
    <t>COUNTY DURHAM AND DARLINGTON NHS FOUNDATION TRUST</t>
  </si>
  <si>
    <t>Q31</t>
  </si>
  <si>
    <t>RBL</t>
  </si>
  <si>
    <t>RBN</t>
  </si>
  <si>
    <t>ST HELENS AND KNOWSLEY HOSPITALS NHS TRUST</t>
  </si>
  <si>
    <t>RBT</t>
  </si>
  <si>
    <t>REM</t>
  </si>
  <si>
    <t>AINTREE UNIVERSITY HOSPITALS NHS FOUNDATION TRUST</t>
  </si>
  <si>
    <t>RJN</t>
  </si>
  <si>
    <t>EAST CHESHIRE NHS TRUST</t>
  </si>
  <si>
    <t>RJR</t>
  </si>
  <si>
    <t>COUNTESS OF CHESTER HOSPITAL NHS FOUNDATION TRUST</t>
  </si>
  <si>
    <t>RM2</t>
  </si>
  <si>
    <t>UNIVERSITY HOSPITAL OF SOUTH MANCHESTER NHS FOUNDATION TRUST</t>
  </si>
  <si>
    <t>RM4</t>
  </si>
  <si>
    <t>TRAFFORD HEALTHCARE NHS TRUST</t>
  </si>
  <si>
    <t>RMC</t>
  </si>
  <si>
    <t>RMP</t>
  </si>
  <si>
    <t>RNL</t>
  </si>
  <si>
    <t>RQ6</t>
  </si>
  <si>
    <t>RRF</t>
  </si>
  <si>
    <t>RTX</t>
  </si>
  <si>
    <t>UNIVERSITY HOSPITALS OF MORECAMBE BAY NHS TRUST</t>
  </si>
  <si>
    <t>RVY</t>
  </si>
  <si>
    <t>SOUTHPORT AND ORMSKIRK HOSPITAL NHS TRUST</t>
  </si>
  <si>
    <t>RW3</t>
  </si>
  <si>
    <t>RW6</t>
  </si>
  <si>
    <t>PENNINE ACUTE HOSPITALS NHS TRUST</t>
  </si>
  <si>
    <t>RWJ</t>
  </si>
  <si>
    <t>STOCKPORT NHS FOUNDATION TRUST</t>
  </si>
  <si>
    <t>RWW</t>
  </si>
  <si>
    <t>RXL</t>
  </si>
  <si>
    <t>RXN</t>
  </si>
  <si>
    <t>LANCASHIRE TEACHING HOSPITALS NHS FOUNDATION TRUST</t>
  </si>
  <si>
    <t>RXR</t>
  </si>
  <si>
    <t>EAST LANCASHIRE HOSPITALS NHS TRUST</t>
  </si>
  <si>
    <t>Q32</t>
  </si>
  <si>
    <t>5JE</t>
  </si>
  <si>
    <t>BARNSLEY PCT</t>
  </si>
  <si>
    <t>RAE</t>
  </si>
  <si>
    <t>BRADFORD TEACHING HOSPITALS NHS FOUNDATION TRUST</t>
  </si>
  <si>
    <t>RCB</t>
  </si>
  <si>
    <t>YORK HOSPITALS NHS FOUNDATION TRUST</t>
  </si>
  <si>
    <t>RCC</t>
  </si>
  <si>
    <t>RCD</t>
  </si>
  <si>
    <t>HARROGATE AND DISTRICT NHS FOUNDATION TRUST</t>
  </si>
  <si>
    <t>RCF</t>
  </si>
  <si>
    <t>AIREDALE NHS TRUST</t>
  </si>
  <si>
    <t>RCU</t>
  </si>
  <si>
    <t>SHEFFIELD CHILDREN'S NHS FOUNDATION TRUST</t>
  </si>
  <si>
    <t>RFF</t>
  </si>
  <si>
    <t>BARNSLEY HOSPITAL NHS FOUNDATION TRUST</t>
  </si>
  <si>
    <t>RFR</t>
  </si>
  <si>
    <t>RHQ</t>
  </si>
  <si>
    <t>SHEFFIELD TEACHING HOSPITALS NHS FOUNDATION TRUST</t>
  </si>
  <si>
    <t>RJL</t>
  </si>
  <si>
    <t>RP5</t>
  </si>
  <si>
    <t>DONCASTER AND BASSETLAW HOSPITALS NHS FOUNDATION TRUST</t>
  </si>
  <si>
    <t>RR8</t>
  </si>
  <si>
    <t>LEEDS TEACHING HOSPITALS NHS TRUST</t>
  </si>
  <si>
    <t>RWA</t>
  </si>
  <si>
    <t>HULL AND EAST YORKSHIRE HOSPITALS NHS TRUST</t>
  </si>
  <si>
    <t>RWY</t>
  </si>
  <si>
    <t>CALDERDALE AND HUDDERSFIELD NHS FOUNDATION TRUST</t>
  </si>
  <si>
    <t>RXF</t>
  </si>
  <si>
    <t>MID YORKSHIRE HOSPITALS NHS TRUST</t>
  </si>
  <si>
    <t>Q33</t>
  </si>
  <si>
    <t>5N8</t>
  </si>
  <si>
    <t>RFS</t>
  </si>
  <si>
    <t>CHESTERFIELD ROYAL HOSPITAL NHS FOUNDATION TRUST</t>
  </si>
  <si>
    <t>RK5</t>
  </si>
  <si>
    <t>SHERWOOD FOREST HOSPITALS NHS FOUNDATION TRUST</t>
  </si>
  <si>
    <t>RNQ</t>
  </si>
  <si>
    <t>RNS</t>
  </si>
  <si>
    <t>NORTHAMPTON GENERAL HOSPITAL NHS TRUST</t>
  </si>
  <si>
    <t>RTG</t>
  </si>
  <si>
    <t>DERBY HOSPITALS NHS FOUNDATION TRUST</t>
  </si>
  <si>
    <t>RWD</t>
  </si>
  <si>
    <t>UNITED LINCOLNSHIRE HOSPITALS NHS TRUST</t>
  </si>
  <si>
    <t>RWE</t>
  </si>
  <si>
    <t>UNIVERSITY HOSPITALS OF LEICESTER NHS TRUST</t>
  </si>
  <si>
    <t>RX1</t>
  </si>
  <si>
    <t>NOTTINGHAM UNIVERSITY HOSPITALS NHS TRUST</t>
  </si>
  <si>
    <t>Q34</t>
  </si>
  <si>
    <t>5PE</t>
  </si>
  <si>
    <t>DUDLEY PCT</t>
  </si>
  <si>
    <t>RBK</t>
  </si>
  <si>
    <t>WALSALL HOSPITALS NHS TRUST</t>
  </si>
  <si>
    <t>RJC</t>
  </si>
  <si>
    <t>RJD</t>
  </si>
  <si>
    <t>RJE</t>
  </si>
  <si>
    <t>RJF</t>
  </si>
  <si>
    <t>RKB</t>
  </si>
  <si>
    <t>RLQ</t>
  </si>
  <si>
    <t>HEREFORD HOSPITALS NHS TRUST</t>
  </si>
  <si>
    <t>RLT</t>
  </si>
  <si>
    <t>GEORGE ELIOT HOSPITAL NHS TRUST</t>
  </si>
  <si>
    <t>RR1</t>
  </si>
  <si>
    <t>HEART OF ENGLAND NHS FOUNDATION TRUST</t>
  </si>
  <si>
    <t>RRK</t>
  </si>
  <si>
    <t>UNIVERSITY HOSPITAL BIRMINGHAM NHS FOUNDATION TRUST</t>
  </si>
  <si>
    <t>RWP</t>
  </si>
  <si>
    <t>WORCESTERSHIRE ACUTE HOSPITALS NHS TRUST</t>
  </si>
  <si>
    <t>RXK</t>
  </si>
  <si>
    <t>RXW</t>
  </si>
  <si>
    <t>Q35</t>
  </si>
  <si>
    <t>5PP</t>
  </si>
  <si>
    <t>CAMBRIDGESHIRE PCT</t>
  </si>
  <si>
    <t>5PX</t>
  </si>
  <si>
    <t>MID ESSEX PCT</t>
  </si>
  <si>
    <t>RAJ</t>
  </si>
  <si>
    <t>RC1</t>
  </si>
  <si>
    <t>RC9</t>
  </si>
  <si>
    <t>LUTON AND DUNSTABLE HOSPITAL NHS FOUNDATION TRUST</t>
  </si>
  <si>
    <t>RCX</t>
  </si>
  <si>
    <t>RDD</t>
  </si>
  <si>
    <t>RDE</t>
  </si>
  <si>
    <t>RGN</t>
  </si>
  <si>
    <t>RGP</t>
  </si>
  <si>
    <t>JAMES PAGET UNIVERSITY HOSPITALS NHS FOUNDATION TRUST</t>
  </si>
  <si>
    <t>RGQ</t>
  </si>
  <si>
    <t>IPSWICH HOSPITAL NHS TRUST</t>
  </si>
  <si>
    <t>RGR</t>
  </si>
  <si>
    <t>WEST SUFFOLK HOSPITALS NHS TRUST</t>
  </si>
  <si>
    <t>RGT</t>
  </si>
  <si>
    <t>RM1</t>
  </si>
  <si>
    <t>RQ8</t>
  </si>
  <si>
    <t>MID ESSEX HOSPITAL SERVICES NHS TRUST</t>
  </si>
  <si>
    <t>RQQ</t>
  </si>
  <si>
    <t>HINCHINGBROOKE HEALTH CARE NHS TRUST</t>
  </si>
  <si>
    <t>RQW</t>
  </si>
  <si>
    <t>RWG</t>
  </si>
  <si>
    <t>WEST HERTFORDSHIRE HOSPITALS NHS TRUST</t>
  </si>
  <si>
    <t>Q36</t>
  </si>
  <si>
    <t>5C4</t>
  </si>
  <si>
    <t>TOWER HAMLETS PCT</t>
  </si>
  <si>
    <t>RAL</t>
  </si>
  <si>
    <t>ROYAL FREE HAMPSTEAD NHS TRUST</t>
  </si>
  <si>
    <t>RAS</t>
  </si>
  <si>
    <t>THE HILLINGDON HOSPITAL NHS TRUST</t>
  </si>
  <si>
    <t>RAX</t>
  </si>
  <si>
    <t>KINGSTON HOSPITAL NHS TRUST</t>
  </si>
  <si>
    <t>RF4</t>
  </si>
  <si>
    <t>RFW</t>
  </si>
  <si>
    <t>RGC</t>
  </si>
  <si>
    <t>RJ1</t>
  </si>
  <si>
    <t>RJ2</t>
  </si>
  <si>
    <t>THE LEWISHAM HOSPITAL NHS TRUST</t>
  </si>
  <si>
    <t>RJ6</t>
  </si>
  <si>
    <t>MAYDAY HEALTHCARE NHS TRUST</t>
  </si>
  <si>
    <t>RJ7</t>
  </si>
  <si>
    <t>ST GEORGE'S HEALTHCARE NHS TRUST</t>
  </si>
  <si>
    <t>RKE</t>
  </si>
  <si>
    <t>RV8</t>
  </si>
  <si>
    <t>NORTH WEST LONDON HOSPITALS NHS TRUST</t>
  </si>
  <si>
    <t>RVL</t>
  </si>
  <si>
    <t>BARNET AND CHASE FARM HOSPITALS NHS TRUST</t>
  </si>
  <si>
    <t>RVR</t>
  </si>
  <si>
    <t>EPSOM AND ST HELIER UNIVERSITY HOSPITALS NHS TRUST</t>
  </si>
  <si>
    <t>Q37</t>
  </si>
  <si>
    <t>5P6</t>
  </si>
  <si>
    <t>WEST SUSSEX PCT</t>
  </si>
  <si>
    <t>RA2</t>
  </si>
  <si>
    <t>RDU</t>
  </si>
  <si>
    <t>FRIMLEY PARK HOSPITAL NHS FOUNDATION TRUST</t>
  </si>
  <si>
    <t>RPA</t>
  </si>
  <si>
    <t>RTK</t>
  </si>
  <si>
    <t>ASHFORD AND ST PETER'S HOSPITALS NHS TRUST</t>
  </si>
  <si>
    <t>RVV</t>
  </si>
  <si>
    <t>RWF</t>
  </si>
  <si>
    <t>MAIDSTONE AND TUNBRIDGE WELLS NHS TRUST</t>
  </si>
  <si>
    <t>RXC</t>
  </si>
  <si>
    <t>EAST SUSSEX HOSPITALS NHS TRUST</t>
  </si>
  <si>
    <t>RXH</t>
  </si>
  <si>
    <t>Q38</t>
  </si>
  <si>
    <t>5QG</t>
  </si>
  <si>
    <t>BERKSHIRE EAST PCT</t>
  </si>
  <si>
    <t>RD8</t>
  </si>
  <si>
    <t>RHM</t>
  </si>
  <si>
    <t>RHU</t>
  </si>
  <si>
    <t>PORTSMOUTH HOSPITALS NHS TRUST</t>
  </si>
  <si>
    <t>RHW</t>
  </si>
  <si>
    <t>RN1</t>
  </si>
  <si>
    <t>RN5</t>
  </si>
  <si>
    <t>BASINGSTOKE AND NORTH HAMPSHIRE NHS FOUNDATION TRUST</t>
  </si>
  <si>
    <t>RTH</t>
  </si>
  <si>
    <t>RXQ</t>
  </si>
  <si>
    <t>BUCKINGHAMSHIRE HOSPITALS NHS TRUST</t>
  </si>
  <si>
    <t>Q39</t>
  </si>
  <si>
    <t>5QL</t>
  </si>
  <si>
    <t>SOMERSET PCT</t>
  </si>
  <si>
    <t>5QQ</t>
  </si>
  <si>
    <t>DEVON PCT</t>
  </si>
  <si>
    <t>RA3</t>
  </si>
  <si>
    <t>WESTON AREA HEALTH NHS TRUST</t>
  </si>
  <si>
    <t>RA4</t>
  </si>
  <si>
    <t>YEOVIL DISTRICT HOSPITAL NHS FOUNDATION TRUST</t>
  </si>
  <si>
    <t>RA7</t>
  </si>
  <si>
    <t>RA9</t>
  </si>
  <si>
    <t>RBA</t>
  </si>
  <si>
    <t>RBD</t>
  </si>
  <si>
    <t>RBZ</t>
  </si>
  <si>
    <t>NORTHERN DEVON HEALTHCARE NHS TRUST</t>
  </si>
  <si>
    <t>RD1</t>
  </si>
  <si>
    <t>ROYAL UNITED HOSPITAL BATH NHS TRUST</t>
  </si>
  <si>
    <t>REF</t>
  </si>
  <si>
    <t>ROYAL CORNWALL HOSPITALS NHS TRUST</t>
  </si>
  <si>
    <t>RK9</t>
  </si>
  <si>
    <t>PLYMOUTH HOSPITALS NHS TRUST</t>
  </si>
  <si>
    <t>RN3</t>
  </si>
  <si>
    <t>RNZ</t>
  </si>
  <si>
    <t>SALISBURY NHS FOUNDATION TRUST</t>
  </si>
  <si>
    <t>RTE</t>
  </si>
  <si>
    <t>GLOUCESTERSHIRE HOSPITALS NHS FOUNDATION TRUST</t>
  </si>
  <si>
    <t>RVJ</t>
  </si>
  <si>
    <t>NORTH BRISTOL NHS TRUST</t>
  </si>
  <si>
    <t>Total (all)</t>
  </si>
  <si>
    <t>Total (known clock start)</t>
  </si>
  <si>
    <t>&gt;0-1</t>
  </si>
  <si>
    <t>&gt;1-2</t>
  </si>
  <si>
    <t>&gt;2-3</t>
  </si>
  <si>
    <t>&gt;3-4</t>
  </si>
  <si>
    <t>&gt;4-5</t>
  </si>
  <si>
    <t>&gt;5-6</t>
  </si>
  <si>
    <t>&gt;6-7</t>
  </si>
  <si>
    <t>&gt;7-8</t>
  </si>
  <si>
    <t>&gt;8-9</t>
  </si>
  <si>
    <t>&gt;9-10</t>
  </si>
  <si>
    <t>&gt;10-11</t>
  </si>
  <si>
    <t>&gt;11-12</t>
  </si>
  <si>
    <t>&gt;12-13</t>
  </si>
  <si>
    <t>&gt;13-14</t>
  </si>
  <si>
    <t>&gt;14-15</t>
  </si>
  <si>
    <t>&gt;15-16</t>
  </si>
  <si>
    <t>&gt;16-17</t>
  </si>
  <si>
    <t>&gt;17-18</t>
  </si>
  <si>
    <t>&gt;18-19</t>
  </si>
  <si>
    <t>&gt;19-20</t>
  </si>
  <si>
    <t>&gt;20-21</t>
  </si>
  <si>
    <t>&gt;21-22</t>
  </si>
  <si>
    <t>&gt;22-23</t>
  </si>
  <si>
    <t>&gt;23-24</t>
  </si>
  <si>
    <t>&gt;24-25</t>
  </si>
  <si>
    <t>&gt;25-26</t>
  </si>
  <si>
    <t>&gt;26-27</t>
  </si>
  <si>
    <t>&gt;27-28</t>
  </si>
  <si>
    <t>&gt;28-29</t>
  </si>
  <si>
    <t>&gt;29-30</t>
  </si>
  <si>
    <t>&gt;30-31</t>
  </si>
  <si>
    <t>&gt;31-32</t>
  </si>
  <si>
    <t>&gt;32-33</t>
  </si>
  <si>
    <t>&gt;33-34</t>
  </si>
  <si>
    <t>&gt;34-35</t>
  </si>
  <si>
    <t>&gt;35-36</t>
  </si>
  <si>
    <t>&gt;36-37</t>
  </si>
  <si>
    <t>&gt;37-38</t>
  </si>
  <si>
    <t>&gt;38-39</t>
  </si>
  <si>
    <t>&gt;39-40</t>
  </si>
  <si>
    <t>&gt;40-41</t>
  </si>
  <si>
    <t>&gt;41-42</t>
  </si>
  <si>
    <t>&gt;42-43</t>
  </si>
  <si>
    <t>&gt;43-44</t>
  </si>
  <si>
    <t>&gt;44-45</t>
  </si>
  <si>
    <t>&gt;45-46</t>
  </si>
  <si>
    <t>&gt;46-47</t>
  </si>
  <si>
    <t>&gt;47-48</t>
  </si>
  <si>
    <t>&gt;48-49</t>
  </si>
  <si>
    <t>&gt;49-50</t>
  </si>
  <si>
    <t>&gt;50-51</t>
  </si>
  <si>
    <t>&gt;51-52</t>
  </si>
  <si>
    <t>52 plus</t>
  </si>
  <si>
    <t>Patients with unknown clock start date</t>
  </si>
  <si>
    <t>5CQ</t>
  </si>
  <si>
    <t>MILTON KEYNES PCT</t>
  </si>
  <si>
    <t>SHA</t>
  </si>
  <si>
    <t>Code</t>
  </si>
  <si>
    <t>Provider</t>
  </si>
  <si>
    <t>Total (known clock start) within 18 weeks</t>
  </si>
  <si>
    <t>It is important to view this performance data in conjunction with the data completeness assessment score for each organisation.</t>
  </si>
  <si>
    <t>Number of pathways in each weekly timeband</t>
  </si>
  <si>
    <t>Data Completeness</t>
  </si>
  <si>
    <t xml:space="preserve">This table provides a data completeness assessment of RTT data for each trust/PCT </t>
  </si>
  <si>
    <t>Organisation</t>
  </si>
  <si>
    <t>Referral to treatment (RTT) times for patients whose 18 week clock stopped during the month for reasons other than an inpatient/ day case admission.</t>
  </si>
  <si>
    <t>Completeness Measure (column E/column D)</t>
  </si>
  <si>
    <t>5CN</t>
  </si>
  <si>
    <t>HEREFORDSHIRE PCT</t>
  </si>
  <si>
    <t>RYJ</t>
  </si>
  <si>
    <t>IMPERIAL COLLEGE HEALTHCARE NHS TRUST</t>
  </si>
  <si>
    <t>5HG</t>
  </si>
  <si>
    <t>ASHTON, LEIGH AND WIGAN PCT</t>
  </si>
  <si>
    <t>5MV</t>
  </si>
  <si>
    <t>WOLVERHAMPTON CITY PCT</t>
  </si>
  <si>
    <t>5J5</t>
  </si>
  <si>
    <t>OLDHAM PCT</t>
  </si>
  <si>
    <t>5NQ</t>
  </si>
  <si>
    <t>HEYWOOD, MIDDLETON AND ROCHDALE PCT</t>
  </si>
  <si>
    <t>TAMESIDE HOSPITAL NHS FOUNDATION TRUST</t>
  </si>
  <si>
    <t>MID STAFFORDSHIRE NHS FOUNDATION TRUST</t>
  </si>
  <si>
    <t>See the data completeness methodology paper for further details.</t>
  </si>
  <si>
    <t>5P5</t>
  </si>
  <si>
    <t>SURREY PCT</t>
  </si>
  <si>
    <t>COLCHESTER HOSPITAL UNIVERSITY NHS FOUNDATION TRUST</t>
  </si>
  <si>
    <t>SOUTH DEVON HEALTHCARE NHS FOUNDATION TRUST</t>
  </si>
  <si>
    <t>NORTH TEES AND HARTLEPOOL NHS FOUNDATION TRUST</t>
  </si>
  <si>
    <t>WIRRAL UNIVERSITY TEACHING HOSPITAL NHS FOUNDATION TRUST</t>
  </si>
  <si>
    <t>MID CHESHIRE HOSPITALS NHS FOUNDATION TRUST</t>
  </si>
  <si>
    <t>SOUTHEND UNIVERSITY HOSPITAL NHS FOUNDATION TRUST</t>
  </si>
  <si>
    <t>5LG</t>
  </si>
  <si>
    <t>MEDWAY NHS FOUNDATION TRUST</t>
  </si>
  <si>
    <t>MILTON KEYNES HOSPITAL NHS FOUNDATION TRUST</t>
  </si>
  <si>
    <t>TAUNTON AND SOMERSET NHS FOUNDATION TRUST</t>
  </si>
  <si>
    <t>5MD</t>
  </si>
  <si>
    <t>5QN</t>
  </si>
  <si>
    <t>5F5</t>
  </si>
  <si>
    <t>SALFORD PCT</t>
  </si>
  <si>
    <t>5GC</t>
  </si>
  <si>
    <t>LUTON PCT</t>
  </si>
  <si>
    <t>5HX</t>
  </si>
  <si>
    <t>EALING PCT</t>
  </si>
  <si>
    <t>5JX</t>
  </si>
  <si>
    <t>BURY PCT</t>
  </si>
  <si>
    <t>5LE</t>
  </si>
  <si>
    <t>SOUTHWARK PCT</t>
  </si>
  <si>
    <t>NOTTINGHAMSHIRE COUNTY TEACHING PCT</t>
  </si>
  <si>
    <t>BOURNEMOUTH AND POOLE TEACHING PCT</t>
  </si>
  <si>
    <t>8KH08</t>
  </si>
  <si>
    <t>STRATEGIC AUDIOLOGY SERVICES</t>
  </si>
  <si>
    <t>UNIVERSITY HOSPITALS BRISTOL NHS FOUNDATION TRUST</t>
  </si>
  <si>
    <t>DORSET COUNTY HOSPITAL NHS FOUNDATION TRUST</t>
  </si>
  <si>
    <t>BEDFORD HOSPITAL NHS TRUST</t>
  </si>
  <si>
    <t>SCARBOROUGH AND NORTH EAST YORKSHIRE HEALTH CARE NHS TRUST</t>
  </si>
  <si>
    <t>THE QUEEN ELIZABETH HOSPITAL KING'S LYNN NHS TRUST</t>
  </si>
  <si>
    <t>WEST MIDDLESEX UNIVERSITY HOSPITAL NHS TRUST</t>
  </si>
  <si>
    <t>WHIPPS CROSS UNIVERSITY HOSPITAL NHS TRUST</t>
  </si>
  <si>
    <t>PETERBOROUGH AND STAMFORD HOSPITALS NHS FOUNDATION TRUST</t>
  </si>
  <si>
    <t>CAMBRIDGE UNIVERSITY HOSPITALS NHS FOUNDATION TRUST</t>
  </si>
  <si>
    <t>SOUTHAMPTON UNIVERSITY HOSPITALS NHS TRUST</t>
  </si>
  <si>
    <t>ROYAL BERKSHIRE NHS FOUNDATION TRUST</t>
  </si>
  <si>
    <t>SOUTH WARWICKSHIRE GENERAL HOSPITALS NHS TRUST</t>
  </si>
  <si>
    <t>UNIVERSITY HOSPITAL OF NORTH STAFFORDSHIRE NHS TRUST</t>
  </si>
  <si>
    <t>BURTON HOSPITALS NHS FOUNDATION TRUST</t>
  </si>
  <si>
    <t>NORTHERN LINCOLNSHIRE AND GOOLE HOSPITALS NHS FOUNDATION TRUST</t>
  </si>
  <si>
    <t>UNIVERSITY HOSPITALS COVENTRY AND WARWICKSHIRE NHS TRUST</t>
  </si>
  <si>
    <t>THE WHITTINGTON HOSPITAL NHS TRUST</t>
  </si>
  <si>
    <t>ROYAL BOLTON HOSPITAL NHS FOUNDATION TRUST</t>
  </si>
  <si>
    <t>WINCHESTER AND EASTLEIGH HEALTHCARE NHS TRUST</t>
  </si>
  <si>
    <t>NORTH CUMBRIA UNIVERSITY HOSPITALS NHS TRUST</t>
  </si>
  <si>
    <t>KETTERING GENERAL HOSPITAL NHS FOUNDATION TRUST</t>
  </si>
  <si>
    <t>ROYAL LIVERPOOL AND BROADGREEN UNIVERSITY HOSPITALS NHS TRUST</t>
  </si>
  <si>
    <t>THE PRINCESS ALEXANDRA HOSPITAL NHS TRUST</t>
  </si>
  <si>
    <t>THE NEWCASTLE UPON TYNE HOSPITALS NHS FOUNDATION TRUST</t>
  </si>
  <si>
    <t>OXFORD RADCLIFFE HOSPITALS NHS TRUST</t>
  </si>
  <si>
    <t>BRIGHTON AND SUSSEX UNIVERSITY HOSPITALS NHS TRUST</t>
  </si>
  <si>
    <t>SANDWELL AND WEST BIRMINGHAM HOSPITALS NHS TRUST</t>
  </si>
  <si>
    <t>BLACKPOOL, FYLDE AND WYRE HOSPITALS NHS FOUNDATION TRUST</t>
  </si>
  <si>
    <t>18 Weeks monthly Direct Access Audiology RTT collection</t>
  </si>
  <si>
    <t>% within 18 weeks (column BH/column BG)</t>
  </si>
  <si>
    <t>The measure compares the number of reported pathways reported on the RTT return with the number of waiting list</t>
  </si>
  <si>
    <t>diagnostic tests seen from the Monthly Diagnostic Return (DM01) adjusted to estimate all RTT pathways</t>
  </si>
  <si>
    <t>GREAT WESTERN HOSPITALS NHS FOUNDATION TRUST</t>
  </si>
  <si>
    <t>WRIGHTINGTON, WIGAN AND LEIGH NHS FOUNDATION TRUST</t>
  </si>
  <si>
    <t>WARRINGTON AND HALTON HOSPITALS NHS FOUNDATION TRUST</t>
  </si>
  <si>
    <t>IS1</t>
  </si>
  <si>
    <t>Reported no. of completed pathways (with a known clock start)</t>
  </si>
  <si>
    <r>
      <t>Expected no. of completed pathways</t>
    </r>
    <r>
      <rPr>
        <b/>
        <vertAlign val="superscript"/>
        <sz val="10"/>
        <rFont val="Arial"/>
        <family val="0"/>
      </rPr>
      <t>1</t>
    </r>
  </si>
  <si>
    <t>-</t>
  </si>
  <si>
    <t>WANDSWORTH PCT</t>
  </si>
  <si>
    <t>RICHMOND AND TWICKENHAM PCT</t>
  </si>
  <si>
    <t>INDEPENDENT SECTOR - UNSPECIFIED</t>
  </si>
  <si>
    <t>GUY'S AND ST THOMAS' NHS FOUNDATION TRUST</t>
  </si>
  <si>
    <t>CENTRAL MANCHESTER UNIVERSITY HOSPITALS NHS FOUNDATION TRUST</t>
  </si>
  <si>
    <t>SHREWSBURY AND TELFORD HOSPITAL NHS TRUST</t>
  </si>
  <si>
    <t>THE ROTHERHAM NHS FOUNDATION TRUST</t>
  </si>
  <si>
    <t>RE9</t>
  </si>
  <si>
    <t>SOUTH TYNESIDE NHS FOUNDATION TRUST</t>
  </si>
  <si>
    <t>BARKING, HAVERING AND REDBRIDGE UNIVERSITY HOSPITALS NHS TRUST</t>
  </si>
  <si>
    <t>EAST KENT HOSPITALS UNIVERSITY NHS FOUNDATION TRUST</t>
  </si>
  <si>
    <t>NW9</t>
  </si>
  <si>
    <t>CLINICENTA LIMITED</t>
  </si>
  <si>
    <t>NV1</t>
  </si>
  <si>
    <t>NTYH4</t>
  </si>
  <si>
    <t>RYR</t>
  </si>
  <si>
    <t>RYQ</t>
  </si>
  <si>
    <t>SOUTH LONDON HEALTHCARE NHS TRUST</t>
  </si>
  <si>
    <t>SOUTH TEES HOSPITALS NHS FOUNDATION TRUST</t>
  </si>
  <si>
    <t>WESTERN SUSSEX HOSPITALS NHS TRUST</t>
  </si>
  <si>
    <t xml:space="preserve">Days in </t>
  </si>
  <si>
    <t>Provider Org Code</t>
  </si>
  <si>
    <t>Provider Name</t>
  </si>
  <si>
    <t>To Remove From List?</t>
  </si>
  <si>
    <t>DIRECT ACCESS (DA) PROPORTION OF DM01</t>
  </si>
  <si>
    <t>Waiting List Activity (WLA)</t>
  </si>
  <si>
    <t>DA Waiting List Activity (WLA multipled by DA Proportion)</t>
  </si>
  <si>
    <t>How many months used for rolling average?</t>
  </si>
  <si>
    <t>Expected Pathways</t>
  </si>
  <si>
    <t>Separate evidence to use lower number of months?</t>
  </si>
  <si>
    <t>WLA divided by working days in month</t>
  </si>
  <si>
    <t>WLA ranked in order of size</t>
  </si>
  <si>
    <t>Mar</t>
  </si>
  <si>
    <t>April</t>
  </si>
  <si>
    <t>May</t>
  </si>
  <si>
    <t>Sum</t>
  </si>
  <si>
    <t>Working Days</t>
  </si>
  <si>
    <t>Completeness</t>
  </si>
  <si>
    <t>Extreme Step Changes</t>
  </si>
  <si>
    <t>1 - 5</t>
  </si>
  <si>
    <t>Nottingham University Hospitals NHS Trust</t>
  </si>
  <si>
    <t>East Midlands</t>
  </si>
  <si>
    <t>University Hospitals of Leicester NHS Trust</t>
  </si>
  <si>
    <t>Sherwood Forest Hospitals NHS Foundation Trust</t>
  </si>
  <si>
    <t>United Lincolnshire Hospitals NHS Trust</t>
  </si>
  <si>
    <t>Chesterfield Royal Hospital NHS Foundation Trust</t>
  </si>
  <si>
    <t>Derby Hospitals NHS Foundation Trust</t>
  </si>
  <si>
    <t>Northampton General Hospital NHS Trust</t>
  </si>
  <si>
    <t>Kettering General Hospital NHS Foundation Trust</t>
  </si>
  <si>
    <t>Nottinghamshire County Primary Care Trust</t>
  </si>
  <si>
    <t>Cambridge University Hospitals NHS Foundation Trust</t>
  </si>
  <si>
    <t>East of England</t>
  </si>
  <si>
    <t>Colchester Hospital University NHS Foundation Trust</t>
  </si>
  <si>
    <t>West Suffolk Hospitals NHS Trust</t>
  </si>
  <si>
    <t>Peterborough and Stamford Hospitals NHS Foundation Trust</t>
  </si>
  <si>
    <t>Basildon and Thurrock University Hospitals NHS Foundation Trust</t>
  </si>
  <si>
    <t>Ipswich Hospital NHS Trust</t>
  </si>
  <si>
    <t>Bedford Hospital NHS Trust</t>
  </si>
  <si>
    <t>Luton PCT</t>
  </si>
  <si>
    <t>Norfolk and Norwich University Hospitals NHS Foundation Trust</t>
  </si>
  <si>
    <t>Hinchingbrooke Healthcare NHS Trust</t>
  </si>
  <si>
    <t>The Princess Alexandra Hospital NHS Trust</t>
  </si>
  <si>
    <t>Cambridgeshire Primary Care Trust</t>
  </si>
  <si>
    <t>Luton and Dunstable Hospital NHS Foundation Trust</t>
  </si>
  <si>
    <t>James Paget University Hospitals NHS Foundation Trust</t>
  </si>
  <si>
    <t>Mid Essex Hospital Services NHS Trust</t>
  </si>
  <si>
    <t>Southend University Hospital NHS Foundation Trust</t>
  </si>
  <si>
    <t>Mid Essex Primary Care Trust</t>
  </si>
  <si>
    <t>The Queen Elizabeth Hospital King's Lynn NHS Trust</t>
  </si>
  <si>
    <t>West Hertfordshire Hospitals NHS Trust</t>
  </si>
  <si>
    <t>Kingston Hospital NHS Trust</t>
  </si>
  <si>
    <t>London</t>
  </si>
  <si>
    <t>St George's Healthcare NHS Trust</t>
  </si>
  <si>
    <t>Barking, Havering and Redbridge Hospitals NHS Trust</t>
  </si>
  <si>
    <t>West Middlesex University Hospital NHS Trust</t>
  </si>
  <si>
    <t>Royal Free Hampstead NHS Trust</t>
  </si>
  <si>
    <t>Barnet and Chase Farm Hospitals NHS Trust</t>
  </si>
  <si>
    <t>Epsom and St Helier University Hospitals NHS Trust</t>
  </si>
  <si>
    <t>Ealing Primary Care Trust</t>
  </si>
  <si>
    <t>Imperial College Healthcare NHS Trust</t>
  </si>
  <si>
    <t>The Hillingdon Hospital NHS Trust</t>
  </si>
  <si>
    <t>The Lewisham Hospital NHS Trust</t>
  </si>
  <si>
    <t>The Whittington Hospital NHS Trust</t>
  </si>
  <si>
    <t>Mayday Healthcare NHS Trust</t>
  </si>
  <si>
    <t>Wandsworth Primary Care Trust</t>
  </si>
  <si>
    <t>Whipps Cross University Hospital NHS Trust</t>
  </si>
  <si>
    <t>North West London Hospitals NHS Trust</t>
  </si>
  <si>
    <t>Southwark Primary Care Trust</t>
  </si>
  <si>
    <t>Tower Hamlets Primary Care Trust</t>
  </si>
  <si>
    <t>Guy's and St Thomas' NHS Foundation Trust</t>
  </si>
  <si>
    <t>Richmond and Twickenham Primary Care Trust</t>
  </si>
  <si>
    <t>City Hospitals Sunderland NHS Foundation Trust</t>
  </si>
  <si>
    <t>North East</t>
  </si>
  <si>
    <t>South Tees Hospitals NHS Trust</t>
  </si>
  <si>
    <t>The Newcastle Upon Tyne Hospitals NHS Foundation Trust</t>
  </si>
  <si>
    <t>Gateshead Health NHS Foundation Trust</t>
  </si>
  <si>
    <t>North Tees and Hartlepool NHS Foundation Trust</t>
  </si>
  <si>
    <t>County Durham and Darlington NHS Foundation Trust</t>
  </si>
  <si>
    <t>Stockport NHS Foundation Trust</t>
  </si>
  <si>
    <t>North West</t>
  </si>
  <si>
    <t>University Hospitals of Morecambe Bay NHS Trust</t>
  </si>
  <si>
    <t>Heywood, Middleton And Rochdale Primary Care Trust</t>
  </si>
  <si>
    <t>Aintree University Hospitals NHS Foundation Trust</t>
  </si>
  <si>
    <t>St Helens and Knowsley Hospitals NHS Trust</t>
  </si>
  <si>
    <t>North Cumbria Acute Hospitals NHS Trust</t>
  </si>
  <si>
    <t>Central Manchester University Hospitals NHS Foundation Trust</t>
  </si>
  <si>
    <t>Pennine Acute Hospitals NHS Trust</t>
  </si>
  <si>
    <t>University Hospital of South Manchester NHS Foundation Trust</t>
  </si>
  <si>
    <t>Lancashire Teaching Hospitals NHS Foundation Trust</t>
  </si>
  <si>
    <t>Tameside Hospital NHS Foundation Trust</t>
  </si>
  <si>
    <t>Salford Primary Care Trust</t>
  </si>
  <si>
    <t>Royal Liverpool and Broadgreen University Hospitals NHS Trust</t>
  </si>
  <si>
    <t>Mid Cheshire Hospitals NHS Foundation Trust</t>
  </si>
  <si>
    <t>Blackpool, Fylde and Wyre Hospitals NHS Foundation Trust</t>
  </si>
  <si>
    <t>Bury Primary Care Trust</t>
  </si>
  <si>
    <t>Oldham Primary Care Trust</t>
  </si>
  <si>
    <t>East Lancashire Hospitals NHS Trust</t>
  </si>
  <si>
    <t>Royal Bolton Hospital NHS Foundation Trust</t>
  </si>
  <si>
    <t>Trafford Healthcare NHS Trust</t>
  </si>
  <si>
    <t>Warrington and Halton Hospitals NHS Foundation Trust</t>
  </si>
  <si>
    <t>Wirral University Teaching Hospital NHS Foundation Trust</t>
  </si>
  <si>
    <t>Southport and Ormskirk Hospital NHS Trust</t>
  </si>
  <si>
    <t>Wrightington, Wigan and Leigh NHS Foundation Trust</t>
  </si>
  <si>
    <t>East Cheshire NHS Trust</t>
  </si>
  <si>
    <t>Countess of Chester Hospital NHS Foundation Trust</t>
  </si>
  <si>
    <t>Ashton, Leigh and Wigan Primary Care Trust</t>
  </si>
  <si>
    <t>Southampton University Hospitals NHS Trust</t>
  </si>
  <si>
    <t>South Central</t>
  </si>
  <si>
    <t>Oxford Radcliffe Hospitals NHS Trust</t>
  </si>
  <si>
    <t>Basingstoke and North Hampshire NHS Foundation Trust</t>
  </si>
  <si>
    <t>Milton Keynes Hospital NHS Foundation Trust</t>
  </si>
  <si>
    <t>Berkshire East Primary Care Trust</t>
  </si>
  <si>
    <t>Buckinghamshire Hospitals NHS Trust</t>
  </si>
  <si>
    <t>Royal Berkshire NHS Foundation Trust</t>
  </si>
  <si>
    <t>Portsmouth Hospitals NHS Trust</t>
  </si>
  <si>
    <t>Winchester and Eastleigh Healthcare NHS Trust</t>
  </si>
  <si>
    <t>Milton Keynes Primary Care Trust</t>
  </si>
  <si>
    <t>East Kent Hospitals NHS Trust</t>
  </si>
  <si>
    <t>South East Coast</t>
  </si>
  <si>
    <t>Surrey Primary Care Trust</t>
  </si>
  <si>
    <t>Royal Surrey County Hospital NHS Trust</t>
  </si>
  <si>
    <t>Medway NHS Foundation Trust</t>
  </si>
  <si>
    <t>Ashford and St Peter's Hospitals NHS Trust</t>
  </si>
  <si>
    <t>Maidstone and Tunbridge Wells NHS Trust</t>
  </si>
  <si>
    <t>West Sussex Primary Care Trust</t>
  </si>
  <si>
    <t>East Sussex Hospitals NHS Trust</t>
  </si>
  <si>
    <t>Frimley Park Hospital NHS Foundation Trust</t>
  </si>
  <si>
    <t>Brighton and Sussex University Hospitals NHS Trust</t>
  </si>
  <si>
    <t>Strategic Audiology Services</t>
  </si>
  <si>
    <t>South West</t>
  </si>
  <si>
    <t>North Bristol NHS Trust</t>
  </si>
  <si>
    <t>South Devon Healthcare NHS Foundation Trust</t>
  </si>
  <si>
    <t>Plymouth Hospitals NHS Trust</t>
  </si>
  <si>
    <t>Northern Devon Healthcare NHS Trust</t>
  </si>
  <si>
    <t>Taunton and Somerset NHS Foundation Trust</t>
  </si>
  <si>
    <t>Royal Cornwall Hospitals NHS Trust</t>
  </si>
  <si>
    <t>Salisbury NHS Foundation Trust</t>
  </si>
  <si>
    <t>Weston Area Health NHS Trust</t>
  </si>
  <si>
    <t>Gloucestershire Hospitals NHS Foundation Trust</t>
  </si>
  <si>
    <t>Dorset County Hospital NHS Foundation Trust</t>
  </si>
  <si>
    <t>University Hospitals of Bristol NHS Foundation Trust</t>
  </si>
  <si>
    <t>Devon Primary Care Trust</t>
  </si>
  <si>
    <t>NHS Bournemouth And Poole</t>
  </si>
  <si>
    <t>Somerset Primary Care Trust</t>
  </si>
  <si>
    <t>Yeovil District Hospital NHS Foundation Trust</t>
  </si>
  <si>
    <t>Great Western Hospitals NHS Foundation Trust</t>
  </si>
  <si>
    <t>Royal United Hospital Bath NHS Trust</t>
  </si>
  <si>
    <t>University Hospital Birmingham NHS Foundation Trust</t>
  </si>
  <si>
    <t>West Midlands</t>
  </si>
  <si>
    <t>Mid Staffordshire NHS Foundation Trust</t>
  </si>
  <si>
    <t>Hereford Hospitals NHS Trust</t>
  </si>
  <si>
    <t>Wolverhampton City Primary Care Trust</t>
  </si>
  <si>
    <t>University Hospital of North Staffordshire NHS Trust</t>
  </si>
  <si>
    <t>Worcestershire Acute Hospitals NHS Trust</t>
  </si>
  <si>
    <t>Burton Hospitals NHS Foundation Trust</t>
  </si>
  <si>
    <t>Sandwell and West Birmingham Hospitals NHS Trust</t>
  </si>
  <si>
    <t>Walsall Hospitals NHS Trust</t>
  </si>
  <si>
    <t>Heart of England NHS Foundation Trust</t>
  </si>
  <si>
    <t>Dudley Primary Care Trust</t>
  </si>
  <si>
    <t>University Hospitals Coventry and Warwickshire NHS Trust</t>
  </si>
  <si>
    <t>South Warwickshire General Hospitals NHS Trust</t>
  </si>
  <si>
    <t>Herefordshire Primary Care Trust</t>
  </si>
  <si>
    <t>Shrewsbury and Telford Hospitals NHS Trust</t>
  </si>
  <si>
    <t>Coventry Teaching Primary Care Trust</t>
  </si>
  <si>
    <t>George Eliot Hospital NHS Trust</t>
  </si>
  <si>
    <t>Calderdale and Huddersfield NHS Foundation Trust</t>
  </si>
  <si>
    <t>Yorkshire and The Humber</t>
  </si>
  <si>
    <t>Mid Yorkshire Hospitals NHS Trust</t>
  </si>
  <si>
    <t>Northern Lincolnshire and Goole Hospitals NHS Foundation Trust</t>
  </si>
  <si>
    <t>Scarborough and North East Yorkshire Healthcare NHS Trust</t>
  </si>
  <si>
    <t>Bradford Teaching Hospitals NHS Foundation Trust</t>
  </si>
  <si>
    <t>Doncaster and Bassetlaw Hospitals NHS Foundation Trust</t>
  </si>
  <si>
    <t>Sheffield Teaching Hospitals NHS Foundation Trust</t>
  </si>
  <si>
    <t>Hull and East Yorkshire Hospitals NHS Trust</t>
  </si>
  <si>
    <t>Barnsley Hospital NHS Foundation Trust</t>
  </si>
  <si>
    <t>Barnsley Primary Care Trust</t>
  </si>
  <si>
    <t>Leeds Teaching Hospitals NHS Trust</t>
  </si>
  <si>
    <t>The Rotherham NHS Foundation Trust</t>
  </si>
  <si>
    <t>South Tyneside NHS Foundation Trust</t>
  </si>
  <si>
    <t>Harrogate and District NHS Foundation Trust</t>
  </si>
  <si>
    <t>Airedale NHS Trust</t>
  </si>
  <si>
    <t>York Hospitals NHS Foundation Trust</t>
  </si>
  <si>
    <t>Sheffield Children's NHS Foundation Trust</t>
  </si>
  <si>
    <t>Clinicenta Limited</t>
  </si>
  <si>
    <t>Independent Sector Unspecified</t>
  </si>
  <si>
    <t>Inhealth Netcare</t>
  </si>
  <si>
    <t>Western Sussex Hospitals NHS Trust</t>
  </si>
  <si>
    <t>South London Healthcare NHS Trust</t>
  </si>
  <si>
    <t>Assura Peninsula Health</t>
  </si>
  <si>
    <r>
      <t>WLA in order of rank</t>
    </r>
    <r>
      <rPr>
        <sz val="10"/>
        <color indexed="63"/>
        <rFont val="Arial"/>
        <family val="0"/>
      </rPr>
      <t xml:space="preserve"> (if the number in column AO is double (or more than double) the number in column AK this will be indicated in purple in column V)</t>
    </r>
  </si>
  <si>
    <t>ASSESS AND FIT</t>
  </si>
  <si>
    <t>January onwards</t>
  </si>
  <si>
    <t>November onwards</t>
  </si>
  <si>
    <t>December onwards</t>
  </si>
  <si>
    <t>April Onwards</t>
  </si>
  <si>
    <t>September onwards</t>
  </si>
  <si>
    <t>October onwards</t>
  </si>
  <si>
    <t>April onwards</t>
  </si>
  <si>
    <t>January only (for Jan data)</t>
  </si>
  <si>
    <t>March onwards</t>
  </si>
  <si>
    <t>Completed Pathways (known clockstart)</t>
  </si>
  <si>
    <t>June</t>
  </si>
  <si>
    <t>May onwards</t>
  </si>
  <si>
    <t>July 2009</t>
  </si>
  <si>
    <t>PENINSULA HEALTH LLP</t>
  </si>
  <si>
    <t>July</t>
  </si>
  <si>
    <t>June 2009 onwards</t>
  </si>
  <si>
    <t>Provider returns - RTT times for completed pathways - Revised December 2009</t>
  </si>
  <si>
    <t>Based on the ADWT and DM01 returns - Revised December 2009</t>
  </si>
  <si>
    <t>ROYAL SURREY COUNTY NHS FOUNDATION TRUST</t>
  </si>
  <si>
    <t>No ADWT data</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</si>
</sst>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0"/>
    <numFmt numFmtId="172" formatCode="######################################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0000000"/>
    <numFmt numFmtId="182" formatCode="0.000000"/>
    <numFmt numFmtId="183" formatCode="0.00000"/>
    <numFmt numFmtId="184" formatCode="0.0000"/>
    <numFmt numFmtId="185" formatCode="0.000"/>
    <numFmt numFmtId="186" formatCode="0.0"/>
    <numFmt numFmtId="187" formatCode="0.00000000"/>
    <numFmt numFmtId="188" formatCode="_-* #,##0.000_-;\-* #,##0.000_-;_-* &quot;-&quot;??_-;_-@_-"/>
    <numFmt numFmtId="189" formatCode="######################################0.0"/>
    <numFmt numFmtId="190" formatCode="######################################0.000"/>
    <numFmt numFmtId="191" formatCode="######################################0"/>
    <numFmt numFmtId="192" formatCode="0.000000000000%"/>
    <numFmt numFmtId="193" formatCode="0.0000000000000%"/>
    <numFmt numFmtId="194" formatCode="0.00000000000%"/>
    <numFmt numFmtId="195" formatCode="0.0000000000%"/>
    <numFmt numFmtId="196" formatCode="0.000000000%"/>
    <numFmt numFmtId="197" formatCode="0.00000000%"/>
    <numFmt numFmtId="198" formatCode="0.0000000%"/>
    <numFmt numFmtId="199" formatCode="0.000000%"/>
    <numFmt numFmtId="200" formatCode="0.00000%"/>
    <numFmt numFmtId="201" formatCode="0.0000%"/>
    <numFmt numFmtId="202" formatCode="0.000%"/>
    <numFmt numFmtId="203" formatCode="_-* #,##0.0000_-;\-* #,##0.0000_-;_-* &quot;-&quot;??_-;_-@_-"/>
    <numFmt numFmtId="204" formatCode="_-* #,##0.00000_-;\-* #,##0.00000_-;_-* &quot;-&quot;??_-;_-@_-"/>
    <numFmt numFmtId="205" formatCode="0.000000000"/>
    <numFmt numFmtId="206" formatCode="0.0000000000"/>
  </numFmts>
  <fonts count="15">
    <font>
      <sz val="10"/>
      <name val="Arial"/>
      <family val="0"/>
    </font>
    <font>
      <b/>
      <sz val="10"/>
      <name val="Arial"/>
      <family val="2"/>
    </font>
    <font>
      <b/>
      <sz val="12"/>
      <name val="Arial"/>
      <family val="2"/>
    </font>
    <font>
      <u val="single"/>
      <sz val="10"/>
      <color indexed="12"/>
      <name val="Arial"/>
      <family val="0"/>
    </font>
    <font>
      <b/>
      <vertAlign val="superscript"/>
      <sz val="10"/>
      <name val="Arial"/>
      <family val="0"/>
    </font>
    <font>
      <sz val="10"/>
      <color indexed="9"/>
      <name val="Arial"/>
      <family val="0"/>
    </font>
    <font>
      <sz val="8"/>
      <name val="Arial"/>
      <family val="0"/>
    </font>
    <font>
      <u val="single"/>
      <sz val="10"/>
      <color indexed="36"/>
      <name val="Arial"/>
      <family val="0"/>
    </font>
    <font>
      <sz val="10"/>
      <color indexed="63"/>
      <name val="Arial"/>
      <family val="0"/>
    </font>
    <font>
      <b/>
      <sz val="10"/>
      <color indexed="63"/>
      <name val="Arial"/>
      <family val="0"/>
    </font>
    <font>
      <b/>
      <sz val="10"/>
      <color indexed="9"/>
      <name val="Arial"/>
      <family val="0"/>
    </font>
    <font>
      <b/>
      <sz val="10"/>
      <name val="Tahoma"/>
      <family val="0"/>
    </font>
    <font>
      <sz val="10"/>
      <name val="Tahoma"/>
      <family val="0"/>
    </font>
    <font>
      <sz val="10"/>
      <color indexed="8"/>
      <name val="Arial"/>
      <family val="2"/>
    </font>
    <font>
      <b/>
      <sz val="8"/>
      <name val="Arial"/>
      <family val="2"/>
    </font>
  </fonts>
  <fills count="5">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7"/>
        <bgColor indexed="64"/>
      </patternFill>
    </fill>
  </fills>
  <borders count="14">
    <border>
      <left/>
      <right/>
      <top/>
      <bottom/>
      <diagonal/>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0" fillId="0" borderId="0">
      <alignment/>
      <protection/>
    </xf>
  </cellStyleXfs>
  <cellXfs count="150">
    <xf numFmtId="0" fontId="0" fillId="0" borderId="0" xfId="0" applyAlignment="1">
      <alignment/>
    </xf>
    <xf numFmtId="0" fontId="0" fillId="0" borderId="0" xfId="0" applyAlignment="1">
      <alignment horizontal="center"/>
    </xf>
    <xf numFmtId="0" fontId="0" fillId="0" borderId="0" xfId="0" applyFill="1" applyBorder="1" applyAlignment="1">
      <alignment horizontal="center" vertical="center" wrapText="1"/>
    </xf>
    <xf numFmtId="0" fontId="2" fillId="0" borderId="0" xfId="0" applyFont="1" applyAlignment="1">
      <alignment/>
    </xf>
    <xf numFmtId="0" fontId="1" fillId="0" borderId="0" xfId="0" applyFont="1" applyAlignment="1">
      <alignment/>
    </xf>
    <xf numFmtId="0" fontId="1" fillId="0" borderId="0" xfId="0" applyNumberFormat="1" applyFont="1" applyAlignment="1">
      <alignment/>
    </xf>
    <xf numFmtId="0" fontId="0" fillId="0" borderId="0" xfId="0" applyFont="1" applyAlignment="1">
      <alignment/>
    </xf>
    <xf numFmtId="0" fontId="1" fillId="0" borderId="0" xfId="0" applyNumberFormat="1" applyFont="1" applyFill="1" applyAlignment="1">
      <alignment/>
    </xf>
    <xf numFmtId="0" fontId="1" fillId="2" borderId="1" xfId="0" applyFont="1" applyFill="1" applyBorder="1" applyAlignment="1">
      <alignment wrapText="1"/>
    </xf>
    <xf numFmtId="0" fontId="1" fillId="2" borderId="1" xfId="0" applyFont="1" applyFill="1" applyBorder="1" applyAlignment="1">
      <alignment horizontal="center" vertical="center" wrapText="1"/>
    </xf>
    <xf numFmtId="165" fontId="1" fillId="2" borderId="1" xfId="15" applyNumberFormat="1" applyFont="1" applyFill="1" applyBorder="1" applyAlignment="1">
      <alignment horizontal="center" wrapText="1"/>
    </xf>
    <xf numFmtId="10" fontId="1" fillId="2" borderId="1" xfId="21" applyNumberFormat="1" applyFont="1" applyFill="1" applyBorder="1" applyAlignment="1">
      <alignment horizontal="center" wrapText="1"/>
    </xf>
    <xf numFmtId="0" fontId="1" fillId="2" borderId="1" xfId="0" applyFont="1" applyFill="1" applyBorder="1" applyAlignment="1">
      <alignment horizontal="center" vertical="center" wrapText="1"/>
    </xf>
    <xf numFmtId="165" fontId="0" fillId="0" borderId="0" xfId="15" applyNumberFormat="1" applyAlignment="1">
      <alignment horizontal="center"/>
    </xf>
    <xf numFmtId="10" fontId="0" fillId="0" borderId="0" xfId="21" applyNumberFormat="1" applyAlignment="1">
      <alignment horizontal="center"/>
    </xf>
    <xf numFmtId="49" fontId="0" fillId="0" borderId="0" xfId="0" applyNumberFormat="1" applyBorder="1" applyAlignment="1">
      <alignment/>
    </xf>
    <xf numFmtId="9" fontId="0" fillId="0" borderId="1" xfId="21" applyBorder="1" applyAlignment="1">
      <alignment/>
    </xf>
    <xf numFmtId="0" fontId="5" fillId="0" borderId="0" xfId="0" applyFont="1" applyAlignment="1">
      <alignment horizontal="center"/>
    </xf>
    <xf numFmtId="165" fontId="5" fillId="0" borderId="0" xfId="15" applyNumberFormat="1" applyFont="1" applyAlignment="1">
      <alignment horizontal="center"/>
    </xf>
    <xf numFmtId="9" fontId="0" fillId="0" borderId="0" xfId="21" applyBorder="1" applyAlignment="1">
      <alignment/>
    </xf>
    <xf numFmtId="3" fontId="0" fillId="0" borderId="0" xfId="0" applyNumberFormat="1" applyFont="1" applyAlignment="1">
      <alignment/>
    </xf>
    <xf numFmtId="3" fontId="0" fillId="0" borderId="1" xfId="0" applyNumberFormat="1" applyBorder="1" applyAlignment="1">
      <alignment horizontal="right"/>
    </xf>
    <xf numFmtId="0" fontId="0" fillId="0" borderId="0" xfId="0" applyBorder="1" applyAlignment="1">
      <alignment/>
    </xf>
    <xf numFmtId="49" fontId="1" fillId="0" borderId="0" xfId="0" applyNumberFormat="1" applyFont="1" applyAlignment="1">
      <alignment/>
    </xf>
    <xf numFmtId="3" fontId="0" fillId="0" borderId="0" xfId="0" applyNumberFormat="1" applyAlignment="1">
      <alignment/>
    </xf>
    <xf numFmtId="9" fontId="0" fillId="0" borderId="0" xfId="21" applyAlignment="1">
      <alignment/>
    </xf>
    <xf numFmtId="0" fontId="0" fillId="0" borderId="0" xfId="0" applyFont="1" applyAlignment="1">
      <alignment/>
    </xf>
    <xf numFmtId="0" fontId="0" fillId="0" borderId="1" xfId="0" applyFont="1" applyFill="1" applyBorder="1" applyAlignment="1">
      <alignment/>
    </xf>
    <xf numFmtId="49" fontId="0" fillId="0" borderId="0" xfId="0" applyNumberFormat="1" applyFont="1" applyFill="1" applyBorder="1" applyAlignment="1">
      <alignment/>
    </xf>
    <xf numFmtId="0" fontId="0" fillId="0" borderId="0" xfId="0" applyFont="1" applyFill="1" applyBorder="1" applyAlignment="1">
      <alignment/>
    </xf>
    <xf numFmtId="165" fontId="0" fillId="0" borderId="0" xfId="15" applyNumberFormat="1" applyFont="1" applyFill="1" applyBorder="1" applyAlignment="1">
      <alignment/>
    </xf>
    <xf numFmtId="9" fontId="0" fillId="0" borderId="1" xfId="21" applyNumberFormat="1" applyFont="1" applyFill="1" applyBorder="1" applyAlignment="1">
      <alignment horizontal="right" vertical="top"/>
    </xf>
    <xf numFmtId="10" fontId="0" fillId="0" borderId="0" xfId="21" applyNumberFormat="1" applyFont="1" applyFill="1" applyBorder="1" applyAlignment="1">
      <alignment/>
    </xf>
    <xf numFmtId="201" fontId="0" fillId="0" borderId="0" xfId="21" applyNumberFormat="1" applyFill="1" applyBorder="1" applyAlignment="1">
      <alignment/>
    </xf>
    <xf numFmtId="0" fontId="13" fillId="3" borderId="1" xfId="0" applyFont="1" applyFill="1" applyBorder="1" applyAlignment="1">
      <alignment horizontal="left" vertical="top"/>
    </xf>
    <xf numFmtId="171" fontId="13" fillId="3" borderId="1" xfId="0" applyNumberFormat="1" applyFont="1" applyFill="1" applyBorder="1" applyAlignment="1">
      <alignment horizontal="right" vertical="top"/>
    </xf>
    <xf numFmtId="49" fontId="1" fillId="0" borderId="0" xfId="0" applyNumberFormat="1" applyFont="1" applyFill="1" applyAlignment="1">
      <alignment/>
    </xf>
    <xf numFmtId="1" fontId="8" fillId="0" borderId="0" xfId="0" applyNumberFormat="1" applyFont="1" applyBorder="1" applyAlignment="1">
      <alignment horizontal="right"/>
    </xf>
    <xf numFmtId="1" fontId="8" fillId="0" borderId="0" xfId="0" applyNumberFormat="1" applyFont="1" applyBorder="1" applyAlignment="1">
      <alignment horizontal="right" wrapText="1"/>
    </xf>
    <xf numFmtId="182" fontId="8" fillId="0" borderId="0" xfId="0" applyNumberFormat="1" applyFont="1" applyBorder="1" applyAlignment="1">
      <alignment horizontal="right"/>
    </xf>
    <xf numFmtId="0" fontId="8" fillId="0" borderId="2" xfId="0" applyFont="1" applyBorder="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165" fontId="9" fillId="0" borderId="4" xfId="15" applyNumberFormat="1" applyFont="1" applyFill="1" applyBorder="1" applyAlignment="1">
      <alignment horizontal="center" vertical="center" wrapText="1"/>
    </xf>
    <xf numFmtId="0" fontId="8" fillId="0" borderId="4" xfId="0" applyFont="1" applyBorder="1" applyAlignment="1">
      <alignment horizontal="center" vertical="center" wrapText="1"/>
    </xf>
    <xf numFmtId="0" fontId="8" fillId="2" borderId="3" xfId="0" applyNumberFormat="1" applyFont="1" applyFill="1" applyBorder="1" applyAlignment="1">
      <alignment horizontal="center" wrapText="1"/>
    </xf>
    <xf numFmtId="1" fontId="8" fillId="2" borderId="4" xfId="0" applyNumberFormat="1" applyFont="1" applyFill="1" applyBorder="1" applyAlignment="1">
      <alignment horizontal="right"/>
    </xf>
    <xf numFmtId="9" fontId="8" fillId="0" borderId="4" xfId="21" applyFont="1" applyBorder="1" applyAlignment="1">
      <alignment horizontal="center"/>
    </xf>
    <xf numFmtId="0" fontId="9" fillId="0" borderId="0" xfId="0" applyFont="1" applyBorder="1" applyAlignment="1">
      <alignment/>
    </xf>
    <xf numFmtId="0" fontId="8" fillId="0" borderId="5" xfId="0" applyFont="1" applyBorder="1" applyAlignment="1">
      <alignment/>
    </xf>
    <xf numFmtId="0" fontId="8" fillId="0" borderId="0" xfId="0" applyFont="1" applyBorder="1" applyAlignment="1">
      <alignment/>
    </xf>
    <xf numFmtId="0" fontId="8" fillId="0" borderId="6" xfId="0" applyFont="1" applyBorder="1" applyAlignment="1">
      <alignment/>
    </xf>
    <xf numFmtId="0" fontId="8" fillId="0" borderId="0" xfId="0" applyFont="1" applyBorder="1" applyAlignment="1">
      <alignment horizontal="left"/>
    </xf>
    <xf numFmtId="0" fontId="8" fillId="0" borderId="0" xfId="0" applyFont="1" applyFill="1" applyBorder="1" applyAlignment="1">
      <alignment horizontal="left"/>
    </xf>
    <xf numFmtId="0" fontId="8" fillId="0" borderId="6" xfId="0" applyFont="1" applyBorder="1" applyAlignment="1">
      <alignment horizontal="center"/>
    </xf>
    <xf numFmtId="0" fontId="8" fillId="2" borderId="7" xfId="0" applyFont="1" applyFill="1" applyBorder="1" applyAlignment="1">
      <alignment/>
    </xf>
    <xf numFmtId="0" fontId="8" fillId="2" borderId="8" xfId="0" applyFont="1" applyFill="1" applyBorder="1" applyAlignment="1">
      <alignment/>
    </xf>
    <xf numFmtId="9" fontId="9" fillId="0" borderId="8" xfId="21" applyFont="1" applyFill="1" applyBorder="1" applyAlignment="1">
      <alignment horizontal="center"/>
    </xf>
    <xf numFmtId="0" fontId="5" fillId="0" borderId="5" xfId="0" applyFont="1" applyBorder="1" applyAlignment="1">
      <alignment/>
    </xf>
    <xf numFmtId="0" fontId="5" fillId="0" borderId="0" xfId="0" applyFont="1" applyBorder="1" applyAlignment="1">
      <alignment/>
    </xf>
    <xf numFmtId="0" fontId="5" fillId="0" borderId="6" xfId="0" applyFont="1" applyBorder="1" applyAlignment="1">
      <alignment/>
    </xf>
    <xf numFmtId="0" fontId="5" fillId="0" borderId="0" xfId="0" applyFont="1" applyBorder="1" applyAlignment="1">
      <alignment horizontal="left"/>
    </xf>
    <xf numFmtId="0" fontId="5" fillId="0" borderId="0" xfId="0" applyFont="1" applyFill="1" applyBorder="1" applyAlignment="1">
      <alignment horizontal="left"/>
    </xf>
    <xf numFmtId="0" fontId="5" fillId="0" borderId="9" xfId="0" applyFont="1" applyFill="1" applyBorder="1" applyAlignment="1">
      <alignment horizontal="left"/>
    </xf>
    <xf numFmtId="0" fontId="5" fillId="0" borderId="7" xfId="0" applyFont="1" applyFill="1" applyBorder="1" applyAlignment="1">
      <alignment horizontal="left"/>
    </xf>
    <xf numFmtId="0" fontId="5" fillId="0" borderId="10" xfId="0" applyFont="1" applyBorder="1" applyAlignment="1">
      <alignment horizontal="left"/>
    </xf>
    <xf numFmtId="0" fontId="5" fillId="2" borderId="11" xfId="0" applyFont="1" applyFill="1" applyBorder="1" applyAlignment="1">
      <alignment/>
    </xf>
    <xf numFmtId="0" fontId="5" fillId="2" borderId="3" xfId="0" applyFont="1" applyFill="1" applyBorder="1" applyAlignment="1">
      <alignment/>
    </xf>
    <xf numFmtId="0" fontId="5" fillId="2" borderId="6" xfId="0" applyFont="1" applyFill="1" applyBorder="1" applyAlignment="1">
      <alignment/>
    </xf>
    <xf numFmtId="9" fontId="10" fillId="0" borderId="6" xfId="21" applyFont="1" applyBorder="1" applyAlignment="1">
      <alignment horizontal="center"/>
    </xf>
    <xf numFmtId="0" fontId="8" fillId="0" borderId="0" xfId="0" applyFont="1" applyAlignment="1">
      <alignment/>
    </xf>
    <xf numFmtId="0" fontId="9" fillId="0" borderId="0" xfId="0" applyFont="1" applyAlignment="1">
      <alignment/>
    </xf>
    <xf numFmtId="49" fontId="8" fillId="0" borderId="0" xfId="0" applyNumberFormat="1" applyFont="1" applyAlignment="1">
      <alignment horizontal="center"/>
    </xf>
    <xf numFmtId="0" fontId="8" fillId="0" borderId="2" xfId="0" applyFont="1" applyFill="1" applyBorder="1" applyAlignment="1" applyProtection="1">
      <alignment vertical="center"/>
      <protection/>
    </xf>
    <xf numFmtId="0" fontId="8" fillId="0" borderId="3" xfId="0" applyFont="1" applyFill="1" applyBorder="1" applyAlignment="1" applyProtection="1">
      <alignment vertical="center"/>
      <protection/>
    </xf>
    <xf numFmtId="0" fontId="8" fillId="0" borderId="4" xfId="0" applyFont="1" applyFill="1" applyBorder="1" applyAlignment="1" applyProtection="1">
      <alignment vertical="center"/>
      <protection/>
    </xf>
    <xf numFmtId="9" fontId="8" fillId="0" borderId="4" xfId="15" applyNumberFormat="1"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8" fillId="0" borderId="12" xfId="0" applyFont="1" applyBorder="1" applyAlignment="1">
      <alignment horizontal="center"/>
    </xf>
    <xf numFmtId="165" fontId="8" fillId="4" borderId="3" xfId="15" applyNumberFormat="1" applyFont="1" applyFill="1" applyBorder="1" applyAlignment="1">
      <alignment horizontal="center"/>
    </xf>
    <xf numFmtId="1" fontId="8" fillId="0" borderId="4" xfId="0" applyNumberFormat="1" applyFont="1" applyBorder="1" applyAlignment="1">
      <alignment horizontal="center"/>
    </xf>
    <xf numFmtId="0" fontId="8" fillId="2" borderId="12" xfId="21" applyNumberFormat="1" applyFont="1" applyFill="1" applyBorder="1" applyAlignment="1">
      <alignment horizontal="center"/>
    </xf>
    <xf numFmtId="2" fontId="8" fillId="2" borderId="3" xfId="21" applyNumberFormat="1" applyFont="1" applyFill="1" applyBorder="1" applyAlignment="1">
      <alignment/>
    </xf>
    <xf numFmtId="2" fontId="8" fillId="2" borderId="4" xfId="0" applyNumberFormat="1" applyFont="1" applyFill="1" applyBorder="1" applyAlignment="1">
      <alignment/>
    </xf>
    <xf numFmtId="2" fontId="8" fillId="2" borderId="3" xfId="0" applyNumberFormat="1" applyFont="1" applyFill="1" applyBorder="1" applyAlignment="1">
      <alignment/>
    </xf>
    <xf numFmtId="9" fontId="9" fillId="0" borderId="4" xfId="21" applyFont="1" applyBorder="1" applyAlignment="1">
      <alignment horizontal="center"/>
    </xf>
    <xf numFmtId="165" fontId="8" fillId="0" borderId="0" xfId="15" applyNumberFormat="1" applyFont="1" applyBorder="1" applyAlignment="1">
      <alignment/>
    </xf>
    <xf numFmtId="43" fontId="8" fillId="0" borderId="0" xfId="15" applyFont="1" applyBorder="1" applyAlignment="1">
      <alignment/>
    </xf>
    <xf numFmtId="43" fontId="8" fillId="0" borderId="0" xfId="0" applyNumberFormat="1" applyFont="1" applyBorder="1" applyAlignment="1">
      <alignment/>
    </xf>
    <xf numFmtId="43" fontId="9" fillId="0" borderId="0" xfId="15" applyNumberFormat="1" applyFont="1" applyFill="1" applyBorder="1" applyAlignment="1">
      <alignment/>
    </xf>
    <xf numFmtId="43" fontId="8" fillId="0" borderId="0" xfId="15" applyNumberFormat="1" applyFont="1" applyFill="1" applyBorder="1" applyAlignment="1">
      <alignment/>
    </xf>
    <xf numFmtId="0" fontId="8" fillId="0" borderId="5"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6" xfId="0" applyFont="1" applyFill="1" applyBorder="1" applyAlignment="1" applyProtection="1">
      <alignment vertical="center"/>
      <protection/>
    </xf>
    <xf numFmtId="9" fontId="8" fillId="0" borderId="6" xfId="15" applyNumberFormat="1" applyFont="1" applyBorder="1" applyAlignment="1">
      <alignment horizontal="center"/>
    </xf>
    <xf numFmtId="0" fontId="8" fillId="0" borderId="5" xfId="0" applyFont="1" applyBorder="1" applyAlignment="1">
      <alignment horizontal="center"/>
    </xf>
    <xf numFmtId="0" fontId="8" fillId="0" borderId="0" xfId="0" applyFont="1" applyBorder="1" applyAlignment="1">
      <alignment horizontal="center"/>
    </xf>
    <xf numFmtId="0" fontId="8" fillId="0" borderId="11" xfId="0" applyFont="1" applyBorder="1" applyAlignment="1">
      <alignment horizontal="center"/>
    </xf>
    <xf numFmtId="165" fontId="8" fillId="4" borderId="0" xfId="15" applyNumberFormat="1" applyFont="1" applyFill="1" applyBorder="1" applyAlignment="1">
      <alignment horizontal="center"/>
    </xf>
    <xf numFmtId="1" fontId="8" fillId="0" borderId="6" xfId="0" applyNumberFormat="1" applyFont="1" applyBorder="1" applyAlignment="1">
      <alignment horizontal="center"/>
    </xf>
    <xf numFmtId="0" fontId="8" fillId="2" borderId="11" xfId="21" applyNumberFormat="1" applyFont="1" applyFill="1" applyBorder="1" applyAlignment="1">
      <alignment horizontal="center"/>
    </xf>
    <xf numFmtId="2" fontId="8" fillId="2" borderId="0" xfId="21" applyNumberFormat="1" applyFont="1" applyFill="1" applyBorder="1" applyAlignment="1">
      <alignment/>
    </xf>
    <xf numFmtId="2" fontId="8" fillId="2" borderId="6" xfId="0" applyNumberFormat="1" applyFont="1" applyFill="1" applyBorder="1" applyAlignment="1">
      <alignment/>
    </xf>
    <xf numFmtId="2" fontId="8" fillId="2" borderId="0" xfId="0" applyNumberFormat="1" applyFont="1" applyFill="1" applyBorder="1" applyAlignment="1">
      <alignment/>
    </xf>
    <xf numFmtId="9" fontId="9" fillId="0" borderId="6" xfId="21" applyFont="1" applyBorder="1" applyAlignment="1">
      <alignment horizontal="center"/>
    </xf>
    <xf numFmtId="0" fontId="0" fillId="0" borderId="0" xfId="0" applyFont="1" applyFill="1" applyBorder="1" applyAlignment="1" applyProtection="1">
      <alignment vertical="center"/>
      <protection/>
    </xf>
    <xf numFmtId="0" fontId="8" fillId="0" borderId="0" xfId="0" applyFont="1" applyFill="1" applyBorder="1" applyAlignment="1">
      <alignment/>
    </xf>
    <xf numFmtId="203" fontId="8" fillId="0" borderId="0" xfId="0" applyNumberFormat="1" applyFont="1" applyBorder="1" applyAlignment="1">
      <alignment/>
    </xf>
    <xf numFmtId="0" fontId="8" fillId="0" borderId="5" xfId="0" applyFont="1" applyFill="1" applyBorder="1" applyAlignment="1">
      <alignment horizontal="center"/>
    </xf>
    <xf numFmtId="0" fontId="8" fillId="0" borderId="0" xfId="0" applyFont="1" applyFill="1" applyBorder="1" applyAlignment="1">
      <alignment horizontal="center"/>
    </xf>
    <xf numFmtId="0" fontId="8" fillId="0" borderId="11" xfId="0" applyFont="1" applyFill="1" applyBorder="1" applyAlignment="1">
      <alignment horizontal="center"/>
    </xf>
    <xf numFmtId="10" fontId="9" fillId="0" borderId="6" xfId="21" applyNumberFormat="1" applyFont="1" applyFill="1" applyBorder="1" applyAlignment="1">
      <alignment horizontal="center"/>
    </xf>
    <xf numFmtId="165" fontId="8" fillId="0" borderId="0" xfId="15" applyNumberFormat="1" applyFont="1" applyFill="1" applyBorder="1" applyAlignment="1">
      <alignment/>
    </xf>
    <xf numFmtId="43" fontId="8" fillId="0" borderId="0" xfId="0" applyNumberFormat="1" applyFont="1" applyFill="1" applyBorder="1" applyAlignment="1">
      <alignment/>
    </xf>
    <xf numFmtId="0" fontId="8" fillId="0" borderId="5" xfId="0" applyFont="1" applyFill="1" applyBorder="1" applyAlignment="1" applyProtection="1">
      <alignment vertical="center"/>
      <protection locked="0"/>
    </xf>
    <xf numFmtId="0" fontId="8" fillId="0" borderId="0" xfId="0" applyFont="1" applyFill="1" applyBorder="1" applyAlignment="1" applyProtection="1">
      <alignment horizontal="left"/>
      <protection locked="0"/>
    </xf>
    <xf numFmtId="0" fontId="8" fillId="0" borderId="0"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7" xfId="0" applyFont="1" applyFill="1" applyBorder="1" applyAlignment="1" applyProtection="1">
      <alignment horizontal="left"/>
      <protection locked="0"/>
    </xf>
    <xf numFmtId="0" fontId="8" fillId="0" borderId="7" xfId="0" applyFont="1" applyFill="1" applyBorder="1" applyAlignment="1" applyProtection="1">
      <alignment vertical="center"/>
      <protection/>
    </xf>
    <xf numFmtId="0" fontId="8" fillId="0" borderId="8" xfId="0" applyFont="1" applyFill="1" applyBorder="1" applyAlignment="1" applyProtection="1">
      <alignment vertical="center"/>
      <protection/>
    </xf>
    <xf numFmtId="9" fontId="8" fillId="0" borderId="8" xfId="15" applyNumberFormat="1" applyFont="1" applyBorder="1" applyAlignment="1">
      <alignment horizontal="center"/>
    </xf>
    <xf numFmtId="0" fontId="8" fillId="0" borderId="9" xfId="0" applyFont="1" applyBorder="1" applyAlignment="1">
      <alignment horizontal="center"/>
    </xf>
    <xf numFmtId="0" fontId="8" fillId="0" borderId="7" xfId="0" applyFont="1" applyBorder="1" applyAlignment="1">
      <alignment horizontal="center"/>
    </xf>
    <xf numFmtId="0" fontId="8" fillId="0" borderId="10" xfId="0" applyFont="1" applyBorder="1" applyAlignment="1">
      <alignment horizontal="center"/>
    </xf>
    <xf numFmtId="165" fontId="8" fillId="4" borderId="7" xfId="15" applyNumberFormat="1" applyFont="1" applyFill="1" applyBorder="1" applyAlignment="1">
      <alignment horizontal="center"/>
    </xf>
    <xf numFmtId="1" fontId="8" fillId="0" borderId="8" xfId="0" applyNumberFormat="1" applyFont="1" applyBorder="1" applyAlignment="1">
      <alignment horizontal="center"/>
    </xf>
    <xf numFmtId="0" fontId="8" fillId="2" borderId="10" xfId="21" applyNumberFormat="1" applyFont="1" applyFill="1" applyBorder="1" applyAlignment="1">
      <alignment horizontal="center"/>
    </xf>
    <xf numFmtId="2" fontId="8" fillId="2" borderId="7" xfId="21" applyNumberFormat="1" applyFont="1" applyFill="1" applyBorder="1" applyAlignment="1">
      <alignment/>
    </xf>
    <xf numFmtId="2" fontId="8" fillId="2" borderId="8" xfId="0" applyNumberFormat="1" applyFont="1" applyFill="1" applyBorder="1" applyAlignment="1">
      <alignment/>
    </xf>
    <xf numFmtId="2" fontId="8" fillId="2" borderId="7" xfId="0" applyNumberFormat="1" applyFont="1" applyFill="1" applyBorder="1" applyAlignment="1">
      <alignment/>
    </xf>
    <xf numFmtId="9" fontId="9" fillId="0" borderId="8" xfId="21" applyFont="1" applyBorder="1" applyAlignment="1">
      <alignment horizontal="center"/>
    </xf>
    <xf numFmtId="1" fontId="13" fillId="3" borderId="1" xfId="0" applyNumberFormat="1" applyFont="1" applyFill="1" applyBorder="1" applyAlignment="1">
      <alignment horizontal="right" vertical="top"/>
    </xf>
    <xf numFmtId="9" fontId="9" fillId="0" borderId="6" xfId="21" applyNumberFormat="1" applyFont="1" applyBorder="1" applyAlignment="1">
      <alignment horizontal="center"/>
    </xf>
    <xf numFmtId="2" fontId="8" fillId="0" borderId="0" xfId="0" applyNumberFormat="1" applyFont="1" applyBorder="1" applyAlignment="1">
      <alignment/>
    </xf>
    <xf numFmtId="0" fontId="1" fillId="2" borderId="13" xfId="0" applyFont="1" applyFill="1" applyBorder="1" applyAlignment="1">
      <alignment horizontal="center"/>
    </xf>
    <xf numFmtId="0" fontId="9" fillId="0" borderId="0" xfId="0" applyFont="1" applyBorder="1" applyAlignment="1">
      <alignment wrapText="1"/>
    </xf>
    <xf numFmtId="0" fontId="8" fillId="0" borderId="0" xfId="0" applyFont="1" applyAlignment="1">
      <alignment wrapText="1"/>
    </xf>
    <xf numFmtId="1" fontId="9" fillId="0" borderId="0" xfId="0" applyNumberFormat="1" applyFont="1" applyBorder="1" applyAlignment="1">
      <alignment horizontal="center" wrapText="1"/>
    </xf>
    <xf numFmtId="0" fontId="9" fillId="0" borderId="0" xfId="0" applyFont="1" applyAlignment="1">
      <alignment horizontal="center" wrapText="1"/>
    </xf>
    <xf numFmtId="0" fontId="8" fillId="2" borderId="12" xfId="0" applyFont="1" applyFill="1" applyBorder="1" applyAlignment="1">
      <alignment horizontal="center" wrapText="1"/>
    </xf>
    <xf numFmtId="0" fontId="8" fillId="2" borderId="10" xfId="0" applyFont="1" applyFill="1" applyBorder="1" applyAlignment="1">
      <alignment horizontal="center" wrapText="1"/>
    </xf>
    <xf numFmtId="0" fontId="9" fillId="0" borderId="3" xfId="21" applyNumberFormat="1" applyFont="1" applyBorder="1" applyAlignment="1">
      <alignment horizontal="center" vertical="center" wrapText="1"/>
    </xf>
    <xf numFmtId="0" fontId="8"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2" borderId="3" xfId="0" applyFont="1" applyFill="1" applyBorder="1" applyAlignment="1">
      <alignment wrapText="1"/>
    </xf>
    <xf numFmtId="0" fontId="8" fillId="0" borderId="7" xfId="0" applyFont="1"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upper case" xfId="22"/>
  </cellStyles>
  <dxfs count="4">
    <dxf>
      <font>
        <b/>
        <i/>
        <strike val="0"/>
        <color rgb="FFFF0000"/>
      </font>
      <fill>
        <patternFill>
          <bgColor rgb="FFC0C0C0"/>
        </patternFill>
      </fill>
      <border/>
    </dxf>
    <dxf>
      <font>
        <color rgb="FF000000"/>
      </font>
      <fill>
        <patternFill>
          <bgColor rgb="FF9999FF"/>
        </patternFill>
      </fill>
      <border/>
    </dxf>
    <dxf>
      <font>
        <color rgb="FF3366FF"/>
      </font>
      <fill>
        <patternFill>
          <bgColor rgb="FFFFFF00"/>
        </patternFill>
      </fill>
      <border/>
    </dxf>
    <dxf>
      <font>
        <color rgb="FFCC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6"/>
  <dimension ref="A1:BI164"/>
  <sheetViews>
    <sheetView tabSelected="1" workbookViewId="0" topLeftCell="A1">
      <selection activeCell="A1" sqref="A1"/>
    </sheetView>
  </sheetViews>
  <sheetFormatPr defaultColWidth="9.140625" defaultRowHeight="12.75" outlineLevelCol="1"/>
  <cols>
    <col min="1" max="1" width="10.57421875" style="28" customWidth="1"/>
    <col min="2" max="2" width="6.57421875" style="28" bestFit="1" customWidth="1"/>
    <col min="3" max="3" width="67.8515625" style="28" customWidth="1"/>
    <col min="4" max="4" width="11.421875" style="29" hidden="1" customWidth="1" outlineLevel="1"/>
    <col min="5" max="7" width="9.140625" style="29" hidden="1" customWidth="1" outlineLevel="1"/>
    <col min="8" max="8" width="9.57421875" style="29" hidden="1" customWidth="1" outlineLevel="1"/>
    <col min="9" max="56" width="9.140625" style="29" hidden="1" customWidth="1" outlineLevel="1"/>
    <col min="57" max="57" width="12.28125" style="29" hidden="1" customWidth="1" outlineLevel="1"/>
    <col min="58" max="58" width="14.7109375" style="30" bestFit="1" customWidth="1" collapsed="1"/>
    <col min="59" max="60" width="14.7109375" style="30" bestFit="1" customWidth="1"/>
    <col min="61" max="61" width="13.57421875" style="32" bestFit="1" customWidth="1"/>
    <col min="62" max="62" width="14.00390625" style="29" customWidth="1"/>
    <col min="63" max="16384" width="9.140625" style="29" customWidth="1"/>
  </cols>
  <sheetData>
    <row r="1" spans="1:61" ht="15.75">
      <c r="A1" s="3" t="s">
        <v>369</v>
      </c>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8"/>
      <c r="BG1" s="18"/>
      <c r="BH1" s="18"/>
      <c r="BI1" s="14"/>
    </row>
    <row r="2" spans="1:61" ht="14.25" customHeight="1">
      <c r="A2" s="36" t="s">
        <v>603</v>
      </c>
      <c r="B2" s="4" t="s">
        <v>607</v>
      </c>
      <c r="D2" s="1" t="s">
        <v>1</v>
      </c>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3"/>
      <c r="BG2" s="13"/>
      <c r="BH2" s="13"/>
      <c r="BI2" s="14"/>
    </row>
    <row r="3" spans="1:61" ht="14.25" customHeight="1">
      <c r="A3" s="4"/>
      <c r="D3" s="1"/>
      <c r="E3" s="1" t="s">
        <v>1</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3"/>
      <c r="BG3" s="13"/>
      <c r="BH3" s="13"/>
      <c r="BI3" s="14"/>
    </row>
    <row r="4" spans="1:61" ht="14.25" customHeight="1">
      <c r="A4" s="5" t="s">
        <v>296</v>
      </c>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3"/>
      <c r="BG4" s="13"/>
      <c r="BH4" s="13"/>
      <c r="BI4" s="14"/>
    </row>
    <row r="5" spans="1:61" ht="14.25" customHeight="1">
      <c r="A5" s="5" t="s">
        <v>291</v>
      </c>
      <c r="B5" s="15"/>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3"/>
      <c r="BG5" s="13"/>
      <c r="BH5" s="13"/>
      <c r="BI5" s="14"/>
    </row>
    <row r="6" spans="2:61" ht="12.75">
      <c r="B6" s="26"/>
      <c r="D6" s="136" t="s">
        <v>292</v>
      </c>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
      <c r="BF6" s="13"/>
      <c r="BG6" s="13"/>
      <c r="BH6" s="13"/>
      <c r="BI6" s="14"/>
    </row>
    <row r="7" spans="1:61" s="2" customFormat="1" ht="63.75">
      <c r="A7" s="8" t="s">
        <v>287</v>
      </c>
      <c r="B7" s="8" t="s">
        <v>288</v>
      </c>
      <c r="C7" s="8" t="s">
        <v>289</v>
      </c>
      <c r="D7" s="9" t="s">
        <v>231</v>
      </c>
      <c r="E7" s="9" t="s">
        <v>232</v>
      </c>
      <c r="F7" s="9" t="s">
        <v>233</v>
      </c>
      <c r="G7" s="9" t="s">
        <v>234</v>
      </c>
      <c r="H7" s="9" t="s">
        <v>235</v>
      </c>
      <c r="I7" s="9" t="s">
        <v>236</v>
      </c>
      <c r="J7" s="9" t="s">
        <v>237</v>
      </c>
      <c r="K7" s="9" t="s">
        <v>238</v>
      </c>
      <c r="L7" s="9" t="s">
        <v>239</v>
      </c>
      <c r="M7" s="9" t="s">
        <v>240</v>
      </c>
      <c r="N7" s="9" t="s">
        <v>241</v>
      </c>
      <c r="O7" s="9" t="s">
        <v>242</v>
      </c>
      <c r="P7" s="9" t="s">
        <v>243</v>
      </c>
      <c r="Q7" s="9" t="s">
        <v>244</v>
      </c>
      <c r="R7" s="9" t="s">
        <v>245</v>
      </c>
      <c r="S7" s="9" t="s">
        <v>246</v>
      </c>
      <c r="T7" s="9" t="s">
        <v>247</v>
      </c>
      <c r="U7" s="9" t="s">
        <v>248</v>
      </c>
      <c r="V7" s="9" t="s">
        <v>249</v>
      </c>
      <c r="W7" s="9" t="s">
        <v>250</v>
      </c>
      <c r="X7" s="9" t="s">
        <v>251</v>
      </c>
      <c r="Y7" s="9" t="s">
        <v>252</v>
      </c>
      <c r="Z7" s="9" t="s">
        <v>253</v>
      </c>
      <c r="AA7" s="9" t="s">
        <v>254</v>
      </c>
      <c r="AB7" s="9" t="s">
        <v>255</v>
      </c>
      <c r="AC7" s="9" t="s">
        <v>256</v>
      </c>
      <c r="AD7" s="9" t="s">
        <v>257</v>
      </c>
      <c r="AE7" s="9" t="s">
        <v>258</v>
      </c>
      <c r="AF7" s="9" t="s">
        <v>259</v>
      </c>
      <c r="AG7" s="9" t="s">
        <v>260</v>
      </c>
      <c r="AH7" s="9" t="s">
        <v>261</v>
      </c>
      <c r="AI7" s="9" t="s">
        <v>262</v>
      </c>
      <c r="AJ7" s="9" t="s">
        <v>263</v>
      </c>
      <c r="AK7" s="9" t="s">
        <v>264</v>
      </c>
      <c r="AL7" s="9" t="s">
        <v>265</v>
      </c>
      <c r="AM7" s="9" t="s">
        <v>266</v>
      </c>
      <c r="AN7" s="9" t="s">
        <v>267</v>
      </c>
      <c r="AO7" s="9" t="s">
        <v>268</v>
      </c>
      <c r="AP7" s="9" t="s">
        <v>269</v>
      </c>
      <c r="AQ7" s="9" t="s">
        <v>270</v>
      </c>
      <c r="AR7" s="9" t="s">
        <v>271</v>
      </c>
      <c r="AS7" s="9" t="s">
        <v>272</v>
      </c>
      <c r="AT7" s="9" t="s">
        <v>273</v>
      </c>
      <c r="AU7" s="9" t="s">
        <v>274</v>
      </c>
      <c r="AV7" s="9" t="s">
        <v>275</v>
      </c>
      <c r="AW7" s="9" t="s">
        <v>276</v>
      </c>
      <c r="AX7" s="9" t="s">
        <v>277</v>
      </c>
      <c r="AY7" s="9" t="s">
        <v>278</v>
      </c>
      <c r="AZ7" s="9" t="s">
        <v>279</v>
      </c>
      <c r="BA7" s="9" t="s">
        <v>280</v>
      </c>
      <c r="BB7" s="9" t="s">
        <v>281</v>
      </c>
      <c r="BC7" s="9" t="s">
        <v>282</v>
      </c>
      <c r="BD7" s="9" t="s">
        <v>283</v>
      </c>
      <c r="BE7" s="9" t="s">
        <v>284</v>
      </c>
      <c r="BF7" s="10" t="s">
        <v>229</v>
      </c>
      <c r="BG7" s="10" t="s">
        <v>230</v>
      </c>
      <c r="BH7" s="10" t="s">
        <v>290</v>
      </c>
      <c r="BI7" s="11" t="s">
        <v>370</v>
      </c>
    </row>
    <row r="8" spans="1:61" ht="12.75">
      <c r="A8" s="34" t="s">
        <v>14</v>
      </c>
      <c r="B8" s="34" t="s">
        <v>19</v>
      </c>
      <c r="C8" s="34" t="s">
        <v>20</v>
      </c>
      <c r="D8" s="35">
        <v>20</v>
      </c>
      <c r="E8" s="35">
        <v>53</v>
      </c>
      <c r="F8" s="35">
        <v>69</v>
      </c>
      <c r="G8" s="35">
        <v>30</v>
      </c>
      <c r="H8" s="35">
        <v>18</v>
      </c>
      <c r="I8" s="35">
        <v>10</v>
      </c>
      <c r="J8" s="35">
        <v>5</v>
      </c>
      <c r="K8" s="35">
        <v>0</v>
      </c>
      <c r="L8" s="35">
        <v>3</v>
      </c>
      <c r="M8" s="35">
        <v>0</v>
      </c>
      <c r="N8" s="35">
        <v>0</v>
      </c>
      <c r="O8" s="35">
        <v>0</v>
      </c>
      <c r="P8" s="35">
        <v>0</v>
      </c>
      <c r="Q8" s="35">
        <v>0</v>
      </c>
      <c r="R8" s="35">
        <v>0</v>
      </c>
      <c r="S8" s="35">
        <v>0</v>
      </c>
      <c r="T8" s="35">
        <v>0</v>
      </c>
      <c r="U8" s="35">
        <v>0</v>
      </c>
      <c r="V8" s="35">
        <v>0</v>
      </c>
      <c r="W8" s="35">
        <v>0</v>
      </c>
      <c r="X8" s="35">
        <v>0</v>
      </c>
      <c r="Y8" s="35">
        <v>0</v>
      </c>
      <c r="Z8" s="35">
        <v>0</v>
      </c>
      <c r="AA8" s="35">
        <v>0</v>
      </c>
      <c r="AB8" s="35">
        <v>0</v>
      </c>
      <c r="AC8" s="35">
        <v>0</v>
      </c>
      <c r="AD8" s="35">
        <v>0</v>
      </c>
      <c r="AE8" s="35">
        <v>0</v>
      </c>
      <c r="AF8" s="35">
        <v>0</v>
      </c>
      <c r="AG8" s="35">
        <v>0</v>
      </c>
      <c r="AH8" s="35">
        <v>0</v>
      </c>
      <c r="AI8" s="35">
        <v>0</v>
      </c>
      <c r="AJ8" s="35">
        <v>0</v>
      </c>
      <c r="AK8" s="35">
        <v>0</v>
      </c>
      <c r="AL8" s="35">
        <v>0</v>
      </c>
      <c r="AM8" s="35">
        <v>0</v>
      </c>
      <c r="AN8" s="35">
        <v>0</v>
      </c>
      <c r="AO8" s="35">
        <v>0</v>
      </c>
      <c r="AP8" s="35">
        <v>0</v>
      </c>
      <c r="AQ8" s="35">
        <v>0</v>
      </c>
      <c r="AR8" s="35">
        <v>0</v>
      </c>
      <c r="AS8" s="35">
        <v>0</v>
      </c>
      <c r="AT8" s="35">
        <v>0</v>
      </c>
      <c r="AU8" s="35">
        <v>0</v>
      </c>
      <c r="AV8" s="35">
        <v>0</v>
      </c>
      <c r="AW8" s="35">
        <v>0</v>
      </c>
      <c r="AX8" s="35">
        <v>0</v>
      </c>
      <c r="AY8" s="35">
        <v>0</v>
      </c>
      <c r="AZ8" s="35">
        <v>0</v>
      </c>
      <c r="BA8" s="35">
        <v>0</v>
      </c>
      <c r="BB8" s="35">
        <v>0</v>
      </c>
      <c r="BC8" s="35">
        <v>0</v>
      </c>
      <c r="BD8" s="35">
        <v>0</v>
      </c>
      <c r="BE8" s="35">
        <v>0</v>
      </c>
      <c r="BF8" s="35">
        <v>208</v>
      </c>
      <c r="BG8" s="35">
        <v>208</v>
      </c>
      <c r="BH8" s="133">
        <v>208</v>
      </c>
      <c r="BI8" s="31">
        <v>1</v>
      </c>
    </row>
    <row r="9" spans="1:61" ht="12.75">
      <c r="A9" s="34" t="s">
        <v>49</v>
      </c>
      <c r="B9" s="34" t="s">
        <v>59</v>
      </c>
      <c r="C9" s="34" t="s">
        <v>60</v>
      </c>
      <c r="D9" s="35">
        <v>5</v>
      </c>
      <c r="E9" s="35">
        <v>4</v>
      </c>
      <c r="F9" s="35">
        <v>21</v>
      </c>
      <c r="G9" s="35">
        <v>22</v>
      </c>
      <c r="H9" s="35">
        <v>26</v>
      </c>
      <c r="I9" s="35">
        <v>22</v>
      </c>
      <c r="J9" s="35">
        <v>7</v>
      </c>
      <c r="K9" s="35">
        <v>3</v>
      </c>
      <c r="L9" s="35">
        <v>3</v>
      </c>
      <c r="M9" s="35">
        <v>1</v>
      </c>
      <c r="N9" s="35">
        <v>7</v>
      </c>
      <c r="O9" s="35">
        <v>7</v>
      </c>
      <c r="P9" s="35">
        <v>6</v>
      </c>
      <c r="Q9" s="35">
        <v>8</v>
      </c>
      <c r="R9" s="35">
        <v>4</v>
      </c>
      <c r="S9" s="35">
        <v>1</v>
      </c>
      <c r="T9" s="35">
        <v>0</v>
      </c>
      <c r="U9" s="35">
        <v>5</v>
      </c>
      <c r="V9" s="35">
        <v>0</v>
      </c>
      <c r="W9" s="35">
        <v>0</v>
      </c>
      <c r="X9" s="35">
        <v>0</v>
      </c>
      <c r="Y9" s="35">
        <v>0</v>
      </c>
      <c r="Z9" s="35">
        <v>0</v>
      </c>
      <c r="AA9" s="35">
        <v>0</v>
      </c>
      <c r="AB9" s="35">
        <v>0</v>
      </c>
      <c r="AC9" s="35">
        <v>0</v>
      </c>
      <c r="AD9" s="35">
        <v>0</v>
      </c>
      <c r="AE9" s="35">
        <v>0</v>
      </c>
      <c r="AF9" s="35">
        <v>0</v>
      </c>
      <c r="AG9" s="35">
        <v>0</v>
      </c>
      <c r="AH9" s="35">
        <v>0</v>
      </c>
      <c r="AI9" s="35">
        <v>0</v>
      </c>
      <c r="AJ9" s="35">
        <v>0</v>
      </c>
      <c r="AK9" s="35">
        <v>0</v>
      </c>
      <c r="AL9" s="35">
        <v>0</v>
      </c>
      <c r="AM9" s="35">
        <v>0</v>
      </c>
      <c r="AN9" s="35">
        <v>0</v>
      </c>
      <c r="AO9" s="35">
        <v>0</v>
      </c>
      <c r="AP9" s="35">
        <v>0</v>
      </c>
      <c r="AQ9" s="35">
        <v>0</v>
      </c>
      <c r="AR9" s="35">
        <v>0</v>
      </c>
      <c r="AS9" s="35">
        <v>0</v>
      </c>
      <c r="AT9" s="35">
        <v>0</v>
      </c>
      <c r="AU9" s="35">
        <v>0</v>
      </c>
      <c r="AV9" s="35">
        <v>0</v>
      </c>
      <c r="AW9" s="35">
        <v>0</v>
      </c>
      <c r="AX9" s="35">
        <v>0</v>
      </c>
      <c r="AY9" s="35">
        <v>0</v>
      </c>
      <c r="AZ9" s="35">
        <v>0</v>
      </c>
      <c r="BA9" s="35">
        <v>0</v>
      </c>
      <c r="BB9" s="35">
        <v>0</v>
      </c>
      <c r="BC9" s="35">
        <v>0</v>
      </c>
      <c r="BD9" s="35">
        <v>0</v>
      </c>
      <c r="BE9" s="35">
        <v>0</v>
      </c>
      <c r="BF9" s="35">
        <v>152</v>
      </c>
      <c r="BG9" s="35">
        <v>152</v>
      </c>
      <c r="BH9" s="133">
        <v>152</v>
      </c>
      <c r="BI9" s="31">
        <v>1</v>
      </c>
    </row>
    <row r="10" spans="1:61" ht="12.75">
      <c r="A10" s="34" t="s">
        <v>172</v>
      </c>
      <c r="B10" s="34" t="s">
        <v>179</v>
      </c>
      <c r="C10" s="34" t="s">
        <v>180</v>
      </c>
      <c r="D10" s="35">
        <v>12</v>
      </c>
      <c r="E10" s="35">
        <v>6</v>
      </c>
      <c r="F10" s="35">
        <v>20</v>
      </c>
      <c r="G10" s="35">
        <v>19</v>
      </c>
      <c r="H10" s="35">
        <v>21</v>
      </c>
      <c r="I10" s="35">
        <v>77</v>
      </c>
      <c r="J10" s="35">
        <v>20</v>
      </c>
      <c r="K10" s="35">
        <v>4</v>
      </c>
      <c r="L10" s="35">
        <v>2</v>
      </c>
      <c r="M10" s="35">
        <v>2</v>
      </c>
      <c r="N10" s="35">
        <v>1</v>
      </c>
      <c r="O10" s="35">
        <v>2</v>
      </c>
      <c r="P10" s="35">
        <v>0</v>
      </c>
      <c r="Q10" s="35">
        <v>0</v>
      </c>
      <c r="R10" s="35">
        <v>0</v>
      </c>
      <c r="S10" s="35">
        <v>2</v>
      </c>
      <c r="T10" s="35">
        <v>1</v>
      </c>
      <c r="U10" s="35">
        <v>0</v>
      </c>
      <c r="V10" s="35">
        <v>0</v>
      </c>
      <c r="W10" s="35">
        <v>0</v>
      </c>
      <c r="X10" s="35">
        <v>0</v>
      </c>
      <c r="Y10" s="35">
        <v>0</v>
      </c>
      <c r="Z10" s="35">
        <v>0</v>
      </c>
      <c r="AA10" s="35">
        <v>0</v>
      </c>
      <c r="AB10" s="35">
        <v>0</v>
      </c>
      <c r="AC10" s="35">
        <v>0</v>
      </c>
      <c r="AD10" s="35">
        <v>0</v>
      </c>
      <c r="AE10" s="35">
        <v>0</v>
      </c>
      <c r="AF10" s="35">
        <v>0</v>
      </c>
      <c r="AG10" s="35">
        <v>0</v>
      </c>
      <c r="AH10" s="35">
        <v>0</v>
      </c>
      <c r="AI10" s="35">
        <v>0</v>
      </c>
      <c r="AJ10" s="35">
        <v>0</v>
      </c>
      <c r="AK10" s="35">
        <v>0</v>
      </c>
      <c r="AL10" s="35">
        <v>0</v>
      </c>
      <c r="AM10" s="35">
        <v>0</v>
      </c>
      <c r="AN10" s="35">
        <v>0</v>
      </c>
      <c r="AO10" s="35">
        <v>0</v>
      </c>
      <c r="AP10" s="35">
        <v>0</v>
      </c>
      <c r="AQ10" s="35">
        <v>0</v>
      </c>
      <c r="AR10" s="35">
        <v>0</v>
      </c>
      <c r="AS10" s="35">
        <v>0</v>
      </c>
      <c r="AT10" s="35">
        <v>0</v>
      </c>
      <c r="AU10" s="35">
        <v>0</v>
      </c>
      <c r="AV10" s="35">
        <v>0</v>
      </c>
      <c r="AW10" s="35">
        <v>0</v>
      </c>
      <c r="AX10" s="35">
        <v>0</v>
      </c>
      <c r="AY10" s="35">
        <v>0</v>
      </c>
      <c r="AZ10" s="35">
        <v>0</v>
      </c>
      <c r="BA10" s="35">
        <v>0</v>
      </c>
      <c r="BB10" s="35">
        <v>0</v>
      </c>
      <c r="BC10" s="35">
        <v>0</v>
      </c>
      <c r="BD10" s="35">
        <v>0</v>
      </c>
      <c r="BE10" s="35">
        <v>0</v>
      </c>
      <c r="BF10" s="35">
        <v>189</v>
      </c>
      <c r="BG10" s="35">
        <v>189</v>
      </c>
      <c r="BH10" s="133">
        <v>189</v>
      </c>
      <c r="BI10" s="31">
        <v>1</v>
      </c>
    </row>
    <row r="11" spans="1:61" ht="12.75">
      <c r="A11" s="34" t="s">
        <v>14</v>
      </c>
      <c r="B11" s="34" t="s">
        <v>302</v>
      </c>
      <c r="C11" s="34" t="s">
        <v>303</v>
      </c>
      <c r="D11" s="35">
        <v>2</v>
      </c>
      <c r="E11" s="35">
        <v>32</v>
      </c>
      <c r="F11" s="35">
        <v>30</v>
      </c>
      <c r="G11" s="35">
        <v>41</v>
      </c>
      <c r="H11" s="35">
        <v>42</v>
      </c>
      <c r="I11" s="35">
        <v>5</v>
      </c>
      <c r="J11" s="35">
        <v>0</v>
      </c>
      <c r="K11" s="35">
        <v>0</v>
      </c>
      <c r="L11" s="35">
        <v>0</v>
      </c>
      <c r="M11" s="35">
        <v>0</v>
      </c>
      <c r="N11" s="35">
        <v>0</v>
      </c>
      <c r="O11" s="35">
        <v>0</v>
      </c>
      <c r="P11" s="35">
        <v>0</v>
      </c>
      <c r="Q11" s="35">
        <v>0</v>
      </c>
      <c r="R11" s="35">
        <v>0</v>
      </c>
      <c r="S11" s="35">
        <v>0</v>
      </c>
      <c r="T11" s="35">
        <v>0</v>
      </c>
      <c r="U11" s="35">
        <v>0</v>
      </c>
      <c r="V11" s="35">
        <v>0</v>
      </c>
      <c r="W11" s="35">
        <v>0</v>
      </c>
      <c r="X11" s="35">
        <v>0</v>
      </c>
      <c r="Y11" s="35">
        <v>0</v>
      </c>
      <c r="Z11" s="35">
        <v>0</v>
      </c>
      <c r="AA11" s="35">
        <v>0</v>
      </c>
      <c r="AB11" s="35">
        <v>0</v>
      </c>
      <c r="AC11" s="35">
        <v>0</v>
      </c>
      <c r="AD11" s="35">
        <v>0</v>
      </c>
      <c r="AE11" s="35">
        <v>0</v>
      </c>
      <c r="AF11" s="35">
        <v>0</v>
      </c>
      <c r="AG11" s="35">
        <v>0</v>
      </c>
      <c r="AH11" s="35">
        <v>0</v>
      </c>
      <c r="AI11" s="35">
        <v>0</v>
      </c>
      <c r="AJ11" s="35">
        <v>0</v>
      </c>
      <c r="AK11" s="35">
        <v>0</v>
      </c>
      <c r="AL11" s="35">
        <v>0</v>
      </c>
      <c r="AM11" s="35">
        <v>0</v>
      </c>
      <c r="AN11" s="35">
        <v>0</v>
      </c>
      <c r="AO11" s="35">
        <v>0</v>
      </c>
      <c r="AP11" s="35">
        <v>0</v>
      </c>
      <c r="AQ11" s="35">
        <v>0</v>
      </c>
      <c r="AR11" s="35">
        <v>0</v>
      </c>
      <c r="AS11" s="35">
        <v>0</v>
      </c>
      <c r="AT11" s="35">
        <v>0</v>
      </c>
      <c r="AU11" s="35">
        <v>0</v>
      </c>
      <c r="AV11" s="35">
        <v>0</v>
      </c>
      <c r="AW11" s="35">
        <v>0</v>
      </c>
      <c r="AX11" s="35">
        <v>0</v>
      </c>
      <c r="AY11" s="35">
        <v>0</v>
      </c>
      <c r="AZ11" s="35">
        <v>0</v>
      </c>
      <c r="BA11" s="35">
        <v>0</v>
      </c>
      <c r="BB11" s="35">
        <v>0</v>
      </c>
      <c r="BC11" s="35">
        <v>0</v>
      </c>
      <c r="BD11" s="35">
        <v>0</v>
      </c>
      <c r="BE11" s="35">
        <v>0</v>
      </c>
      <c r="BF11" s="35">
        <v>152</v>
      </c>
      <c r="BG11" s="35">
        <v>152</v>
      </c>
      <c r="BH11" s="133">
        <v>152</v>
      </c>
      <c r="BI11" s="31">
        <v>1</v>
      </c>
    </row>
    <row r="12" spans="1:61" ht="12.75">
      <c r="A12" s="34" t="s">
        <v>146</v>
      </c>
      <c r="B12" s="34" t="s">
        <v>155</v>
      </c>
      <c r="C12" s="34" t="s">
        <v>389</v>
      </c>
      <c r="D12" s="35">
        <v>7</v>
      </c>
      <c r="E12" s="35">
        <v>8</v>
      </c>
      <c r="F12" s="35">
        <v>10</v>
      </c>
      <c r="G12" s="35">
        <v>2</v>
      </c>
      <c r="H12" s="35">
        <v>5</v>
      </c>
      <c r="I12" s="35">
        <v>9</v>
      </c>
      <c r="J12" s="35">
        <v>11</v>
      </c>
      <c r="K12" s="35">
        <v>6</v>
      </c>
      <c r="L12" s="35">
        <v>1</v>
      </c>
      <c r="M12" s="35">
        <v>1</v>
      </c>
      <c r="N12" s="35">
        <v>1</v>
      </c>
      <c r="O12" s="35">
        <v>0</v>
      </c>
      <c r="P12" s="35">
        <v>0</v>
      </c>
      <c r="Q12" s="35">
        <v>1</v>
      </c>
      <c r="R12" s="35">
        <v>0</v>
      </c>
      <c r="S12" s="35">
        <v>0</v>
      </c>
      <c r="T12" s="35">
        <v>0</v>
      </c>
      <c r="U12" s="35">
        <v>0</v>
      </c>
      <c r="V12" s="35">
        <v>0</v>
      </c>
      <c r="W12" s="35">
        <v>0</v>
      </c>
      <c r="X12" s="35">
        <v>0</v>
      </c>
      <c r="Y12" s="35">
        <v>0</v>
      </c>
      <c r="Z12" s="35">
        <v>0</v>
      </c>
      <c r="AA12" s="35">
        <v>0</v>
      </c>
      <c r="AB12" s="35">
        <v>0</v>
      </c>
      <c r="AC12" s="35">
        <v>0</v>
      </c>
      <c r="AD12" s="35">
        <v>0</v>
      </c>
      <c r="AE12" s="35">
        <v>0</v>
      </c>
      <c r="AF12" s="35">
        <v>0</v>
      </c>
      <c r="AG12" s="35">
        <v>0</v>
      </c>
      <c r="AH12" s="35">
        <v>0</v>
      </c>
      <c r="AI12" s="35">
        <v>0</v>
      </c>
      <c r="AJ12" s="35">
        <v>0</v>
      </c>
      <c r="AK12" s="35">
        <v>0</v>
      </c>
      <c r="AL12" s="35">
        <v>0</v>
      </c>
      <c r="AM12" s="35">
        <v>0</v>
      </c>
      <c r="AN12" s="35">
        <v>0</v>
      </c>
      <c r="AO12" s="35">
        <v>0</v>
      </c>
      <c r="AP12" s="35">
        <v>0</v>
      </c>
      <c r="AQ12" s="35">
        <v>0</v>
      </c>
      <c r="AR12" s="35">
        <v>0</v>
      </c>
      <c r="AS12" s="35">
        <v>0</v>
      </c>
      <c r="AT12" s="35">
        <v>0</v>
      </c>
      <c r="AU12" s="35">
        <v>0</v>
      </c>
      <c r="AV12" s="35">
        <v>0</v>
      </c>
      <c r="AW12" s="35">
        <v>0</v>
      </c>
      <c r="AX12" s="35">
        <v>0</v>
      </c>
      <c r="AY12" s="35">
        <v>0</v>
      </c>
      <c r="AZ12" s="35">
        <v>0</v>
      </c>
      <c r="BA12" s="35">
        <v>0</v>
      </c>
      <c r="BB12" s="35">
        <v>0</v>
      </c>
      <c r="BC12" s="35">
        <v>0</v>
      </c>
      <c r="BD12" s="35">
        <v>0</v>
      </c>
      <c r="BE12" s="35">
        <v>0</v>
      </c>
      <c r="BF12" s="35">
        <v>62</v>
      </c>
      <c r="BG12" s="35">
        <v>62</v>
      </c>
      <c r="BH12" s="133">
        <v>62</v>
      </c>
      <c r="BI12" s="31">
        <v>1</v>
      </c>
    </row>
    <row r="13" spans="1:61" ht="12.75">
      <c r="A13" s="34" t="s">
        <v>146</v>
      </c>
      <c r="B13" s="34" t="s">
        <v>168</v>
      </c>
      <c r="C13" s="34" t="s">
        <v>169</v>
      </c>
      <c r="D13" s="35">
        <v>9</v>
      </c>
      <c r="E13" s="35">
        <v>38</v>
      </c>
      <c r="F13" s="35">
        <v>14</v>
      </c>
      <c r="G13" s="35">
        <v>11</v>
      </c>
      <c r="H13" s="35">
        <v>11</v>
      </c>
      <c r="I13" s="35">
        <v>18</v>
      </c>
      <c r="J13" s="35">
        <v>1</v>
      </c>
      <c r="K13" s="35">
        <v>1</v>
      </c>
      <c r="L13" s="35">
        <v>0</v>
      </c>
      <c r="M13" s="35">
        <v>0</v>
      </c>
      <c r="N13" s="35">
        <v>0</v>
      </c>
      <c r="O13" s="35">
        <v>0</v>
      </c>
      <c r="P13" s="35">
        <v>0</v>
      </c>
      <c r="Q13" s="35">
        <v>0</v>
      </c>
      <c r="R13" s="35">
        <v>0</v>
      </c>
      <c r="S13" s="35">
        <v>0</v>
      </c>
      <c r="T13" s="35">
        <v>0</v>
      </c>
      <c r="U13" s="35">
        <v>0</v>
      </c>
      <c r="V13" s="35">
        <v>0</v>
      </c>
      <c r="W13" s="35">
        <v>0</v>
      </c>
      <c r="X13" s="35">
        <v>0</v>
      </c>
      <c r="Y13" s="35">
        <v>0</v>
      </c>
      <c r="Z13" s="35">
        <v>0</v>
      </c>
      <c r="AA13" s="35">
        <v>0</v>
      </c>
      <c r="AB13" s="35">
        <v>0</v>
      </c>
      <c r="AC13" s="35">
        <v>0</v>
      </c>
      <c r="AD13" s="35">
        <v>0</v>
      </c>
      <c r="AE13" s="35">
        <v>0</v>
      </c>
      <c r="AF13" s="35">
        <v>0</v>
      </c>
      <c r="AG13" s="35">
        <v>0</v>
      </c>
      <c r="AH13" s="35">
        <v>0</v>
      </c>
      <c r="AI13" s="35">
        <v>0</v>
      </c>
      <c r="AJ13" s="35">
        <v>0</v>
      </c>
      <c r="AK13" s="35">
        <v>0</v>
      </c>
      <c r="AL13" s="35">
        <v>0</v>
      </c>
      <c r="AM13" s="35">
        <v>0</v>
      </c>
      <c r="AN13" s="35">
        <v>0</v>
      </c>
      <c r="AO13" s="35">
        <v>0</v>
      </c>
      <c r="AP13" s="35">
        <v>0</v>
      </c>
      <c r="AQ13" s="35">
        <v>0</v>
      </c>
      <c r="AR13" s="35">
        <v>0</v>
      </c>
      <c r="AS13" s="35">
        <v>0</v>
      </c>
      <c r="AT13" s="35">
        <v>0</v>
      </c>
      <c r="AU13" s="35">
        <v>0</v>
      </c>
      <c r="AV13" s="35">
        <v>0</v>
      </c>
      <c r="AW13" s="35">
        <v>0</v>
      </c>
      <c r="AX13" s="35">
        <v>0</v>
      </c>
      <c r="AY13" s="35">
        <v>0</v>
      </c>
      <c r="AZ13" s="35">
        <v>0</v>
      </c>
      <c r="BA13" s="35">
        <v>0</v>
      </c>
      <c r="BB13" s="35">
        <v>0</v>
      </c>
      <c r="BC13" s="35">
        <v>0</v>
      </c>
      <c r="BD13" s="35">
        <v>0</v>
      </c>
      <c r="BE13" s="35">
        <v>0</v>
      </c>
      <c r="BF13" s="35">
        <v>103</v>
      </c>
      <c r="BG13" s="35">
        <v>103</v>
      </c>
      <c r="BH13" s="133">
        <v>103</v>
      </c>
      <c r="BI13" s="31">
        <v>1</v>
      </c>
    </row>
    <row r="14" spans="1:61" ht="12.75">
      <c r="A14" s="34" t="s">
        <v>49</v>
      </c>
      <c r="B14" s="34" t="s">
        <v>63</v>
      </c>
      <c r="C14" s="34" t="s">
        <v>64</v>
      </c>
      <c r="D14" s="35">
        <v>0</v>
      </c>
      <c r="E14" s="35">
        <v>11</v>
      </c>
      <c r="F14" s="35">
        <v>5</v>
      </c>
      <c r="G14" s="35">
        <v>10</v>
      </c>
      <c r="H14" s="35">
        <v>14</v>
      </c>
      <c r="I14" s="35">
        <v>14</v>
      </c>
      <c r="J14" s="35">
        <v>19</v>
      </c>
      <c r="K14" s="35">
        <v>16</v>
      </c>
      <c r="L14" s="35">
        <v>7</v>
      </c>
      <c r="M14" s="35">
        <v>3</v>
      </c>
      <c r="N14" s="35">
        <v>1</v>
      </c>
      <c r="O14" s="35">
        <v>0</v>
      </c>
      <c r="P14" s="35">
        <v>1</v>
      </c>
      <c r="Q14" s="35">
        <v>0</v>
      </c>
      <c r="R14" s="35">
        <v>0</v>
      </c>
      <c r="S14" s="35">
        <v>0</v>
      </c>
      <c r="T14" s="35">
        <v>0</v>
      </c>
      <c r="U14" s="35">
        <v>0</v>
      </c>
      <c r="V14" s="35">
        <v>0</v>
      </c>
      <c r="W14" s="35">
        <v>0</v>
      </c>
      <c r="X14" s="35">
        <v>0</v>
      </c>
      <c r="Y14" s="35">
        <v>0</v>
      </c>
      <c r="Z14" s="35">
        <v>0</v>
      </c>
      <c r="AA14" s="35">
        <v>0</v>
      </c>
      <c r="AB14" s="35">
        <v>0</v>
      </c>
      <c r="AC14" s="35">
        <v>0</v>
      </c>
      <c r="AD14" s="35">
        <v>0</v>
      </c>
      <c r="AE14" s="35">
        <v>0</v>
      </c>
      <c r="AF14" s="35">
        <v>0</v>
      </c>
      <c r="AG14" s="35">
        <v>0</v>
      </c>
      <c r="AH14" s="35">
        <v>0</v>
      </c>
      <c r="AI14" s="35">
        <v>0</v>
      </c>
      <c r="AJ14" s="35">
        <v>0</v>
      </c>
      <c r="AK14" s="35">
        <v>0</v>
      </c>
      <c r="AL14" s="35">
        <v>0</v>
      </c>
      <c r="AM14" s="35">
        <v>0</v>
      </c>
      <c r="AN14" s="35">
        <v>0</v>
      </c>
      <c r="AO14" s="35">
        <v>0</v>
      </c>
      <c r="AP14" s="35">
        <v>0</v>
      </c>
      <c r="AQ14" s="35">
        <v>0</v>
      </c>
      <c r="AR14" s="35">
        <v>0</v>
      </c>
      <c r="AS14" s="35">
        <v>0</v>
      </c>
      <c r="AT14" s="35">
        <v>0</v>
      </c>
      <c r="AU14" s="35">
        <v>0</v>
      </c>
      <c r="AV14" s="35">
        <v>0</v>
      </c>
      <c r="AW14" s="35">
        <v>0</v>
      </c>
      <c r="AX14" s="35">
        <v>0</v>
      </c>
      <c r="AY14" s="35">
        <v>0</v>
      </c>
      <c r="AZ14" s="35">
        <v>0</v>
      </c>
      <c r="BA14" s="35">
        <v>0</v>
      </c>
      <c r="BB14" s="35">
        <v>0</v>
      </c>
      <c r="BC14" s="35">
        <v>0</v>
      </c>
      <c r="BD14" s="35">
        <v>0</v>
      </c>
      <c r="BE14" s="35">
        <v>0</v>
      </c>
      <c r="BF14" s="35">
        <v>101</v>
      </c>
      <c r="BG14" s="35">
        <v>101</v>
      </c>
      <c r="BH14" s="133">
        <v>101</v>
      </c>
      <c r="BI14" s="31">
        <v>1</v>
      </c>
    </row>
    <row r="15" spans="1:61" ht="12.75">
      <c r="A15" s="34" t="s">
        <v>49</v>
      </c>
      <c r="B15" s="34" t="s">
        <v>50</v>
      </c>
      <c r="C15" s="34" t="s">
        <v>51</v>
      </c>
      <c r="D15" s="35">
        <v>20</v>
      </c>
      <c r="E15" s="35">
        <v>56</v>
      </c>
      <c r="F15" s="35">
        <v>1</v>
      </c>
      <c r="G15" s="35">
        <v>3</v>
      </c>
      <c r="H15" s="35">
        <v>2</v>
      </c>
      <c r="I15" s="35">
        <v>1</v>
      </c>
      <c r="J15" s="35">
        <v>0</v>
      </c>
      <c r="K15" s="35">
        <v>1</v>
      </c>
      <c r="L15" s="35">
        <v>0</v>
      </c>
      <c r="M15" s="35">
        <v>2</v>
      </c>
      <c r="N15" s="35">
        <v>0</v>
      </c>
      <c r="O15" s="35">
        <v>0</v>
      </c>
      <c r="P15" s="35">
        <v>0</v>
      </c>
      <c r="Q15" s="35">
        <v>0</v>
      </c>
      <c r="R15" s="35">
        <v>0</v>
      </c>
      <c r="S15" s="35">
        <v>0</v>
      </c>
      <c r="T15" s="35">
        <v>0</v>
      </c>
      <c r="U15" s="35">
        <v>0</v>
      </c>
      <c r="V15" s="35">
        <v>0</v>
      </c>
      <c r="W15" s="35">
        <v>0</v>
      </c>
      <c r="X15" s="35">
        <v>0</v>
      </c>
      <c r="Y15" s="35">
        <v>0</v>
      </c>
      <c r="Z15" s="35">
        <v>0</v>
      </c>
      <c r="AA15" s="35">
        <v>0</v>
      </c>
      <c r="AB15" s="35">
        <v>0</v>
      </c>
      <c r="AC15" s="35">
        <v>0</v>
      </c>
      <c r="AD15" s="35">
        <v>0</v>
      </c>
      <c r="AE15" s="35">
        <v>0</v>
      </c>
      <c r="AF15" s="35">
        <v>0</v>
      </c>
      <c r="AG15" s="35">
        <v>0</v>
      </c>
      <c r="AH15" s="35">
        <v>0</v>
      </c>
      <c r="AI15" s="35">
        <v>0</v>
      </c>
      <c r="AJ15" s="35">
        <v>0</v>
      </c>
      <c r="AK15" s="35">
        <v>0</v>
      </c>
      <c r="AL15" s="35">
        <v>0</v>
      </c>
      <c r="AM15" s="35">
        <v>0</v>
      </c>
      <c r="AN15" s="35">
        <v>0</v>
      </c>
      <c r="AO15" s="35">
        <v>0</v>
      </c>
      <c r="AP15" s="35">
        <v>0</v>
      </c>
      <c r="AQ15" s="35">
        <v>0</v>
      </c>
      <c r="AR15" s="35">
        <v>0</v>
      </c>
      <c r="AS15" s="35">
        <v>0</v>
      </c>
      <c r="AT15" s="35">
        <v>0</v>
      </c>
      <c r="AU15" s="35">
        <v>0</v>
      </c>
      <c r="AV15" s="35">
        <v>0</v>
      </c>
      <c r="AW15" s="35">
        <v>0</v>
      </c>
      <c r="AX15" s="35">
        <v>0</v>
      </c>
      <c r="AY15" s="35">
        <v>0</v>
      </c>
      <c r="AZ15" s="35">
        <v>0</v>
      </c>
      <c r="BA15" s="35">
        <v>0</v>
      </c>
      <c r="BB15" s="35">
        <v>0</v>
      </c>
      <c r="BC15" s="35">
        <v>0</v>
      </c>
      <c r="BD15" s="35">
        <v>0</v>
      </c>
      <c r="BE15" s="35">
        <v>0</v>
      </c>
      <c r="BF15" s="35">
        <v>86</v>
      </c>
      <c r="BG15" s="35">
        <v>86</v>
      </c>
      <c r="BH15" s="133">
        <v>86</v>
      </c>
      <c r="BI15" s="31">
        <v>1</v>
      </c>
    </row>
    <row r="16" spans="1:61" ht="12.75">
      <c r="A16" s="34" t="s">
        <v>118</v>
      </c>
      <c r="B16" s="34" t="s">
        <v>128</v>
      </c>
      <c r="C16" s="34" t="s">
        <v>2</v>
      </c>
      <c r="D16" s="35">
        <v>35</v>
      </c>
      <c r="E16" s="35">
        <v>6</v>
      </c>
      <c r="F16" s="35">
        <v>15</v>
      </c>
      <c r="G16" s="35">
        <v>46</v>
      </c>
      <c r="H16" s="35">
        <v>44</v>
      </c>
      <c r="I16" s="35">
        <v>32</v>
      </c>
      <c r="J16" s="35">
        <v>21</v>
      </c>
      <c r="K16" s="35">
        <v>16</v>
      </c>
      <c r="L16" s="35">
        <v>12</v>
      </c>
      <c r="M16" s="35">
        <v>8</v>
      </c>
      <c r="N16" s="35">
        <v>11</v>
      </c>
      <c r="O16" s="35">
        <v>17</v>
      </c>
      <c r="P16" s="35">
        <v>20</v>
      </c>
      <c r="Q16" s="35">
        <v>16</v>
      </c>
      <c r="R16" s="35">
        <v>8</v>
      </c>
      <c r="S16" s="35">
        <v>8</v>
      </c>
      <c r="T16" s="35">
        <v>11</v>
      </c>
      <c r="U16" s="35">
        <v>12</v>
      </c>
      <c r="V16" s="35">
        <v>0</v>
      </c>
      <c r="W16" s="35">
        <v>0</v>
      </c>
      <c r="X16" s="35">
        <v>0</v>
      </c>
      <c r="Y16" s="35">
        <v>0</v>
      </c>
      <c r="Z16" s="35">
        <v>0</v>
      </c>
      <c r="AA16" s="35">
        <v>0</v>
      </c>
      <c r="AB16" s="35">
        <v>0</v>
      </c>
      <c r="AC16" s="35">
        <v>0</v>
      </c>
      <c r="AD16" s="35">
        <v>0</v>
      </c>
      <c r="AE16" s="35">
        <v>0</v>
      </c>
      <c r="AF16" s="35">
        <v>0</v>
      </c>
      <c r="AG16" s="35">
        <v>0</v>
      </c>
      <c r="AH16" s="35">
        <v>0</v>
      </c>
      <c r="AI16" s="35">
        <v>0</v>
      </c>
      <c r="AJ16" s="35">
        <v>0</v>
      </c>
      <c r="AK16" s="35">
        <v>0</v>
      </c>
      <c r="AL16" s="35">
        <v>0</v>
      </c>
      <c r="AM16" s="35">
        <v>0</v>
      </c>
      <c r="AN16" s="35">
        <v>0</v>
      </c>
      <c r="AO16" s="35">
        <v>0</v>
      </c>
      <c r="AP16" s="35">
        <v>0</v>
      </c>
      <c r="AQ16" s="35">
        <v>0</v>
      </c>
      <c r="AR16" s="35">
        <v>0</v>
      </c>
      <c r="AS16" s="35">
        <v>0</v>
      </c>
      <c r="AT16" s="35">
        <v>0</v>
      </c>
      <c r="AU16" s="35">
        <v>0</v>
      </c>
      <c r="AV16" s="35">
        <v>0</v>
      </c>
      <c r="AW16" s="35">
        <v>0</v>
      </c>
      <c r="AX16" s="35">
        <v>0</v>
      </c>
      <c r="AY16" s="35">
        <v>0</v>
      </c>
      <c r="AZ16" s="35">
        <v>0</v>
      </c>
      <c r="BA16" s="35">
        <v>0</v>
      </c>
      <c r="BB16" s="35">
        <v>0</v>
      </c>
      <c r="BC16" s="35">
        <v>0</v>
      </c>
      <c r="BD16" s="35">
        <v>0</v>
      </c>
      <c r="BE16" s="35">
        <v>0</v>
      </c>
      <c r="BF16" s="35">
        <v>338</v>
      </c>
      <c r="BG16" s="35">
        <v>338</v>
      </c>
      <c r="BH16" s="133">
        <v>338</v>
      </c>
      <c r="BI16" s="31">
        <v>1</v>
      </c>
    </row>
    <row r="17" spans="1:61" ht="12.75">
      <c r="A17" s="34" t="s">
        <v>187</v>
      </c>
      <c r="B17" s="34" t="s">
        <v>196</v>
      </c>
      <c r="C17" s="34" t="s">
        <v>197</v>
      </c>
      <c r="D17" s="35">
        <v>1</v>
      </c>
      <c r="E17" s="35">
        <v>2</v>
      </c>
      <c r="F17" s="35">
        <v>1</v>
      </c>
      <c r="G17" s="35">
        <v>5</v>
      </c>
      <c r="H17" s="35">
        <v>2</v>
      </c>
      <c r="I17" s="35">
        <v>3</v>
      </c>
      <c r="J17" s="35">
        <v>1</v>
      </c>
      <c r="K17" s="35">
        <v>3</v>
      </c>
      <c r="L17" s="35">
        <v>6</v>
      </c>
      <c r="M17" s="35">
        <v>4</v>
      </c>
      <c r="N17" s="35">
        <v>1</v>
      </c>
      <c r="O17" s="35">
        <v>1</v>
      </c>
      <c r="P17" s="35">
        <v>3</v>
      </c>
      <c r="Q17" s="35">
        <v>0</v>
      </c>
      <c r="R17" s="35">
        <v>6</v>
      </c>
      <c r="S17" s="35">
        <v>6</v>
      </c>
      <c r="T17" s="35">
        <v>3</v>
      </c>
      <c r="U17" s="35">
        <v>1</v>
      </c>
      <c r="V17" s="35">
        <v>0</v>
      </c>
      <c r="W17" s="35">
        <v>0</v>
      </c>
      <c r="X17" s="35">
        <v>1</v>
      </c>
      <c r="Y17" s="35">
        <v>0</v>
      </c>
      <c r="Z17" s="35">
        <v>0</v>
      </c>
      <c r="AA17" s="35">
        <v>0</v>
      </c>
      <c r="AB17" s="35">
        <v>0</v>
      </c>
      <c r="AC17" s="35">
        <v>0</v>
      </c>
      <c r="AD17" s="35">
        <v>0</v>
      </c>
      <c r="AE17" s="35">
        <v>0</v>
      </c>
      <c r="AF17" s="35">
        <v>0</v>
      </c>
      <c r="AG17" s="35">
        <v>0</v>
      </c>
      <c r="AH17" s="35">
        <v>0</v>
      </c>
      <c r="AI17" s="35">
        <v>0</v>
      </c>
      <c r="AJ17" s="35">
        <v>0</v>
      </c>
      <c r="AK17" s="35">
        <v>0</v>
      </c>
      <c r="AL17" s="35">
        <v>0</v>
      </c>
      <c r="AM17" s="35">
        <v>0</v>
      </c>
      <c r="AN17" s="35">
        <v>0</v>
      </c>
      <c r="AO17" s="35">
        <v>0</v>
      </c>
      <c r="AP17" s="35">
        <v>0</v>
      </c>
      <c r="AQ17" s="35">
        <v>0</v>
      </c>
      <c r="AR17" s="35">
        <v>0</v>
      </c>
      <c r="AS17" s="35">
        <v>0</v>
      </c>
      <c r="AT17" s="35">
        <v>0</v>
      </c>
      <c r="AU17" s="35">
        <v>0</v>
      </c>
      <c r="AV17" s="35">
        <v>0</v>
      </c>
      <c r="AW17" s="35">
        <v>0</v>
      </c>
      <c r="AX17" s="35">
        <v>0</v>
      </c>
      <c r="AY17" s="35">
        <v>0</v>
      </c>
      <c r="AZ17" s="35">
        <v>0</v>
      </c>
      <c r="BA17" s="35">
        <v>0</v>
      </c>
      <c r="BB17" s="35">
        <v>0</v>
      </c>
      <c r="BC17" s="35">
        <v>0</v>
      </c>
      <c r="BD17" s="35">
        <v>0</v>
      </c>
      <c r="BE17" s="35">
        <v>0</v>
      </c>
      <c r="BF17" s="35">
        <v>50</v>
      </c>
      <c r="BG17" s="35">
        <v>50</v>
      </c>
      <c r="BH17" s="133">
        <v>49</v>
      </c>
      <c r="BI17" s="31">
        <v>0.98</v>
      </c>
    </row>
    <row r="18" spans="1:61" ht="12.75">
      <c r="A18" s="34" t="s">
        <v>118</v>
      </c>
      <c r="B18" s="34" t="s">
        <v>124</v>
      </c>
      <c r="C18" s="34" t="s">
        <v>343</v>
      </c>
      <c r="D18" s="35">
        <v>0</v>
      </c>
      <c r="E18" s="35">
        <v>5</v>
      </c>
      <c r="F18" s="35">
        <v>2</v>
      </c>
      <c r="G18" s="35">
        <v>4</v>
      </c>
      <c r="H18" s="35">
        <v>24</v>
      </c>
      <c r="I18" s="35">
        <v>14</v>
      </c>
      <c r="J18" s="35">
        <v>5</v>
      </c>
      <c r="K18" s="35">
        <v>1</v>
      </c>
      <c r="L18" s="35">
        <v>2</v>
      </c>
      <c r="M18" s="35">
        <v>10</v>
      </c>
      <c r="N18" s="35">
        <v>1</v>
      </c>
      <c r="O18" s="35">
        <v>8</v>
      </c>
      <c r="P18" s="35">
        <v>24</v>
      </c>
      <c r="Q18" s="35">
        <v>46</v>
      </c>
      <c r="R18" s="35">
        <v>13</v>
      </c>
      <c r="S18" s="35">
        <v>9</v>
      </c>
      <c r="T18" s="35">
        <v>4</v>
      </c>
      <c r="U18" s="35">
        <v>0</v>
      </c>
      <c r="V18" s="35">
        <v>0</v>
      </c>
      <c r="W18" s="35">
        <v>0</v>
      </c>
      <c r="X18" s="35">
        <v>0</v>
      </c>
      <c r="Y18" s="35">
        <v>0</v>
      </c>
      <c r="Z18" s="35">
        <v>0</v>
      </c>
      <c r="AA18" s="35">
        <v>0</v>
      </c>
      <c r="AB18" s="35">
        <v>0</v>
      </c>
      <c r="AC18" s="35">
        <v>0</v>
      </c>
      <c r="AD18" s="35">
        <v>0</v>
      </c>
      <c r="AE18" s="35">
        <v>0</v>
      </c>
      <c r="AF18" s="35">
        <v>0</v>
      </c>
      <c r="AG18" s="35">
        <v>0</v>
      </c>
      <c r="AH18" s="35">
        <v>0</v>
      </c>
      <c r="AI18" s="35">
        <v>0</v>
      </c>
      <c r="AJ18" s="35">
        <v>0</v>
      </c>
      <c r="AK18" s="35">
        <v>0</v>
      </c>
      <c r="AL18" s="35">
        <v>0</v>
      </c>
      <c r="AM18" s="35">
        <v>0</v>
      </c>
      <c r="AN18" s="35">
        <v>0</v>
      </c>
      <c r="AO18" s="35">
        <v>0</v>
      </c>
      <c r="AP18" s="35">
        <v>0</v>
      </c>
      <c r="AQ18" s="35">
        <v>0</v>
      </c>
      <c r="AR18" s="35">
        <v>0</v>
      </c>
      <c r="AS18" s="35">
        <v>0</v>
      </c>
      <c r="AT18" s="35">
        <v>0</v>
      </c>
      <c r="AU18" s="35">
        <v>0</v>
      </c>
      <c r="AV18" s="35">
        <v>0</v>
      </c>
      <c r="AW18" s="35">
        <v>0</v>
      </c>
      <c r="AX18" s="35">
        <v>0</v>
      </c>
      <c r="AY18" s="35">
        <v>0</v>
      </c>
      <c r="AZ18" s="35">
        <v>0</v>
      </c>
      <c r="BA18" s="35">
        <v>0</v>
      </c>
      <c r="BB18" s="35">
        <v>0</v>
      </c>
      <c r="BC18" s="35">
        <v>0</v>
      </c>
      <c r="BD18" s="35">
        <v>0</v>
      </c>
      <c r="BE18" s="35">
        <v>0</v>
      </c>
      <c r="BF18" s="35">
        <v>172</v>
      </c>
      <c r="BG18" s="35">
        <v>172</v>
      </c>
      <c r="BH18" s="133">
        <v>172</v>
      </c>
      <c r="BI18" s="31">
        <v>1</v>
      </c>
    </row>
    <row r="19" spans="1:61" ht="12.75">
      <c r="A19" s="34" t="s">
        <v>187</v>
      </c>
      <c r="B19" s="34" t="s">
        <v>188</v>
      </c>
      <c r="C19" s="34" t="s">
        <v>189</v>
      </c>
      <c r="D19" s="35">
        <v>174</v>
      </c>
      <c r="E19" s="35">
        <v>34</v>
      </c>
      <c r="F19" s="35">
        <v>55</v>
      </c>
      <c r="G19" s="35">
        <v>56</v>
      </c>
      <c r="H19" s="35">
        <v>49</v>
      </c>
      <c r="I19" s="35">
        <v>70</v>
      </c>
      <c r="J19" s="35">
        <v>48</v>
      </c>
      <c r="K19" s="35">
        <v>27</v>
      </c>
      <c r="L19" s="35">
        <v>24</v>
      </c>
      <c r="M19" s="35">
        <v>27</v>
      </c>
      <c r="N19" s="35">
        <v>28</v>
      </c>
      <c r="O19" s="35">
        <v>22</v>
      </c>
      <c r="P19" s="35">
        <v>17</v>
      </c>
      <c r="Q19" s="35">
        <v>14</v>
      </c>
      <c r="R19" s="35">
        <v>6</v>
      </c>
      <c r="S19" s="35">
        <v>7</v>
      </c>
      <c r="T19" s="35">
        <v>2</v>
      </c>
      <c r="U19" s="35">
        <v>5</v>
      </c>
      <c r="V19" s="35">
        <v>0</v>
      </c>
      <c r="W19" s="35">
        <v>0</v>
      </c>
      <c r="X19" s="35">
        <v>0</v>
      </c>
      <c r="Y19" s="35">
        <v>0</v>
      </c>
      <c r="Z19" s="35">
        <v>0</v>
      </c>
      <c r="AA19" s="35">
        <v>0</v>
      </c>
      <c r="AB19" s="35">
        <v>0</v>
      </c>
      <c r="AC19" s="35">
        <v>0</v>
      </c>
      <c r="AD19" s="35">
        <v>0</v>
      </c>
      <c r="AE19" s="35">
        <v>0</v>
      </c>
      <c r="AF19" s="35">
        <v>0</v>
      </c>
      <c r="AG19" s="35">
        <v>0</v>
      </c>
      <c r="AH19" s="35">
        <v>0</v>
      </c>
      <c r="AI19" s="35">
        <v>1</v>
      </c>
      <c r="AJ19" s="35">
        <v>0</v>
      </c>
      <c r="AK19" s="35">
        <v>0</v>
      </c>
      <c r="AL19" s="35">
        <v>0</v>
      </c>
      <c r="AM19" s="35">
        <v>0</v>
      </c>
      <c r="AN19" s="35">
        <v>0</v>
      </c>
      <c r="AO19" s="35">
        <v>0</v>
      </c>
      <c r="AP19" s="35">
        <v>0</v>
      </c>
      <c r="AQ19" s="35">
        <v>0</v>
      </c>
      <c r="AR19" s="35">
        <v>0</v>
      </c>
      <c r="AS19" s="35">
        <v>0</v>
      </c>
      <c r="AT19" s="35">
        <v>0</v>
      </c>
      <c r="AU19" s="35">
        <v>0</v>
      </c>
      <c r="AV19" s="35">
        <v>0</v>
      </c>
      <c r="AW19" s="35">
        <v>0</v>
      </c>
      <c r="AX19" s="35">
        <v>0</v>
      </c>
      <c r="AY19" s="35">
        <v>0</v>
      </c>
      <c r="AZ19" s="35">
        <v>0</v>
      </c>
      <c r="BA19" s="35">
        <v>0</v>
      </c>
      <c r="BB19" s="35">
        <v>0</v>
      </c>
      <c r="BC19" s="35">
        <v>0</v>
      </c>
      <c r="BD19" s="35">
        <v>0</v>
      </c>
      <c r="BE19" s="35">
        <v>0</v>
      </c>
      <c r="BF19" s="35">
        <v>666</v>
      </c>
      <c r="BG19" s="35">
        <v>666</v>
      </c>
      <c r="BH19" s="133">
        <v>665</v>
      </c>
      <c r="BI19" s="31">
        <v>0.9984984984984985</v>
      </c>
    </row>
    <row r="20" spans="1:61" ht="12.75">
      <c r="A20" s="34" t="s">
        <v>14</v>
      </c>
      <c r="B20" s="34" t="s">
        <v>44</v>
      </c>
      <c r="C20" s="34" t="s">
        <v>368</v>
      </c>
      <c r="D20" s="35">
        <v>1</v>
      </c>
      <c r="E20" s="35">
        <v>1</v>
      </c>
      <c r="F20" s="35">
        <v>4</v>
      </c>
      <c r="G20" s="35">
        <v>10</v>
      </c>
      <c r="H20" s="35">
        <v>6</v>
      </c>
      <c r="I20" s="35">
        <v>4</v>
      </c>
      <c r="J20" s="35">
        <v>1</v>
      </c>
      <c r="K20" s="35">
        <v>9</v>
      </c>
      <c r="L20" s="35">
        <v>6</v>
      </c>
      <c r="M20" s="35">
        <v>7</v>
      </c>
      <c r="N20" s="35">
        <v>6</v>
      </c>
      <c r="O20" s="35">
        <v>2</v>
      </c>
      <c r="P20" s="35">
        <v>2</v>
      </c>
      <c r="Q20" s="35">
        <v>2</v>
      </c>
      <c r="R20" s="35">
        <v>1</v>
      </c>
      <c r="S20" s="35">
        <v>2</v>
      </c>
      <c r="T20" s="35">
        <v>5</v>
      </c>
      <c r="U20" s="35">
        <v>2</v>
      </c>
      <c r="V20" s="35">
        <v>0</v>
      </c>
      <c r="W20" s="35">
        <v>0</v>
      </c>
      <c r="X20" s="35">
        <v>0</v>
      </c>
      <c r="Y20" s="35">
        <v>0</v>
      </c>
      <c r="Z20" s="35">
        <v>0</v>
      </c>
      <c r="AA20" s="35">
        <v>0</v>
      </c>
      <c r="AB20" s="35">
        <v>0</v>
      </c>
      <c r="AC20" s="35">
        <v>0</v>
      </c>
      <c r="AD20" s="35">
        <v>0</v>
      </c>
      <c r="AE20" s="35">
        <v>1</v>
      </c>
      <c r="AF20" s="35">
        <v>0</v>
      </c>
      <c r="AG20" s="35">
        <v>0</v>
      </c>
      <c r="AH20" s="35">
        <v>0</v>
      </c>
      <c r="AI20" s="35">
        <v>0</v>
      </c>
      <c r="AJ20" s="35">
        <v>0</v>
      </c>
      <c r="AK20" s="35">
        <v>0</v>
      </c>
      <c r="AL20" s="35">
        <v>0</v>
      </c>
      <c r="AM20" s="35">
        <v>0</v>
      </c>
      <c r="AN20" s="35">
        <v>0</v>
      </c>
      <c r="AO20" s="35">
        <v>0</v>
      </c>
      <c r="AP20" s="35">
        <v>0</v>
      </c>
      <c r="AQ20" s="35">
        <v>0</v>
      </c>
      <c r="AR20" s="35">
        <v>0</v>
      </c>
      <c r="AS20" s="35">
        <v>0</v>
      </c>
      <c r="AT20" s="35">
        <v>0</v>
      </c>
      <c r="AU20" s="35">
        <v>0</v>
      </c>
      <c r="AV20" s="35">
        <v>0</v>
      </c>
      <c r="AW20" s="35">
        <v>0</v>
      </c>
      <c r="AX20" s="35">
        <v>0</v>
      </c>
      <c r="AY20" s="35">
        <v>0</v>
      </c>
      <c r="AZ20" s="35">
        <v>0</v>
      </c>
      <c r="BA20" s="35">
        <v>0</v>
      </c>
      <c r="BB20" s="35">
        <v>0</v>
      </c>
      <c r="BC20" s="35">
        <v>0</v>
      </c>
      <c r="BD20" s="35">
        <v>0</v>
      </c>
      <c r="BE20" s="35">
        <v>0</v>
      </c>
      <c r="BF20" s="35">
        <v>72</v>
      </c>
      <c r="BG20" s="35">
        <v>72</v>
      </c>
      <c r="BH20" s="133">
        <v>71</v>
      </c>
      <c r="BI20" s="31">
        <v>0.9861111111111112</v>
      </c>
    </row>
    <row r="21" spans="1:61" ht="12.75">
      <c r="A21" s="34" t="s">
        <v>201</v>
      </c>
      <c r="B21" s="34" t="s">
        <v>326</v>
      </c>
      <c r="C21" s="34" t="s">
        <v>338</v>
      </c>
      <c r="D21" s="35">
        <v>18</v>
      </c>
      <c r="E21" s="35">
        <v>24</v>
      </c>
      <c r="F21" s="35">
        <v>18</v>
      </c>
      <c r="G21" s="35">
        <v>22</v>
      </c>
      <c r="H21" s="35">
        <v>73</v>
      </c>
      <c r="I21" s="35">
        <v>110</v>
      </c>
      <c r="J21" s="35">
        <v>110</v>
      </c>
      <c r="K21" s="35">
        <v>65</v>
      </c>
      <c r="L21" s="35">
        <v>48</v>
      </c>
      <c r="M21" s="35">
        <v>63</v>
      </c>
      <c r="N21" s="35">
        <v>37</v>
      </c>
      <c r="O21" s="35">
        <v>30</v>
      </c>
      <c r="P21" s="35">
        <v>0</v>
      </c>
      <c r="Q21" s="35">
        <v>0</v>
      </c>
      <c r="R21" s="35">
        <v>0</v>
      </c>
      <c r="S21" s="35">
        <v>0</v>
      </c>
      <c r="T21" s="35">
        <v>0</v>
      </c>
      <c r="U21" s="35">
        <v>0</v>
      </c>
      <c r="V21" s="35">
        <v>0</v>
      </c>
      <c r="W21" s="35">
        <v>0</v>
      </c>
      <c r="X21" s="35">
        <v>0</v>
      </c>
      <c r="Y21" s="35">
        <v>0</v>
      </c>
      <c r="Z21" s="35">
        <v>0</v>
      </c>
      <c r="AA21" s="35">
        <v>0</v>
      </c>
      <c r="AB21" s="35">
        <v>0</v>
      </c>
      <c r="AC21" s="35">
        <v>0</v>
      </c>
      <c r="AD21" s="35">
        <v>0</v>
      </c>
      <c r="AE21" s="35">
        <v>0</v>
      </c>
      <c r="AF21" s="35">
        <v>0</v>
      </c>
      <c r="AG21" s="35">
        <v>0</v>
      </c>
      <c r="AH21" s="35">
        <v>0</v>
      </c>
      <c r="AI21" s="35">
        <v>0</v>
      </c>
      <c r="AJ21" s="35">
        <v>0</v>
      </c>
      <c r="AK21" s="35">
        <v>0</v>
      </c>
      <c r="AL21" s="35">
        <v>0</v>
      </c>
      <c r="AM21" s="35">
        <v>0</v>
      </c>
      <c r="AN21" s="35">
        <v>0</v>
      </c>
      <c r="AO21" s="35">
        <v>0</v>
      </c>
      <c r="AP21" s="35">
        <v>0</v>
      </c>
      <c r="AQ21" s="35">
        <v>0</v>
      </c>
      <c r="AR21" s="35">
        <v>0</v>
      </c>
      <c r="AS21" s="35">
        <v>0</v>
      </c>
      <c r="AT21" s="35">
        <v>0</v>
      </c>
      <c r="AU21" s="35">
        <v>0</v>
      </c>
      <c r="AV21" s="35">
        <v>0</v>
      </c>
      <c r="AW21" s="35">
        <v>0</v>
      </c>
      <c r="AX21" s="35">
        <v>0</v>
      </c>
      <c r="AY21" s="35">
        <v>0</v>
      </c>
      <c r="AZ21" s="35">
        <v>0</v>
      </c>
      <c r="BA21" s="35">
        <v>0</v>
      </c>
      <c r="BB21" s="35">
        <v>0</v>
      </c>
      <c r="BC21" s="35">
        <v>0</v>
      </c>
      <c r="BD21" s="35">
        <v>0</v>
      </c>
      <c r="BE21" s="35">
        <v>0</v>
      </c>
      <c r="BF21" s="35">
        <v>618</v>
      </c>
      <c r="BG21" s="35">
        <v>618</v>
      </c>
      <c r="BH21" s="133">
        <v>618</v>
      </c>
      <c r="BI21" s="31">
        <v>1</v>
      </c>
    </row>
    <row r="22" spans="1:61" ht="12.75">
      <c r="A22" s="34" t="s">
        <v>49</v>
      </c>
      <c r="B22" s="34" t="s">
        <v>52</v>
      </c>
      <c r="C22" s="34" t="s">
        <v>53</v>
      </c>
      <c r="D22" s="35">
        <v>4</v>
      </c>
      <c r="E22" s="35">
        <v>1</v>
      </c>
      <c r="F22" s="35">
        <v>0</v>
      </c>
      <c r="G22" s="35">
        <v>3</v>
      </c>
      <c r="H22" s="35">
        <v>2</v>
      </c>
      <c r="I22" s="35">
        <v>5</v>
      </c>
      <c r="J22" s="35">
        <v>2</v>
      </c>
      <c r="K22" s="35">
        <v>0</v>
      </c>
      <c r="L22" s="35">
        <v>2</v>
      </c>
      <c r="M22" s="35">
        <v>2</v>
      </c>
      <c r="N22" s="35">
        <v>4</v>
      </c>
      <c r="O22" s="35">
        <v>3</v>
      </c>
      <c r="P22" s="35">
        <v>7</v>
      </c>
      <c r="Q22" s="35">
        <v>7</v>
      </c>
      <c r="R22" s="35">
        <v>12</v>
      </c>
      <c r="S22" s="35">
        <v>30</v>
      </c>
      <c r="T22" s="35">
        <v>14</v>
      </c>
      <c r="U22" s="35">
        <v>10</v>
      </c>
      <c r="V22" s="35">
        <v>0</v>
      </c>
      <c r="W22" s="35">
        <v>0</v>
      </c>
      <c r="X22" s="35">
        <v>0</v>
      </c>
      <c r="Y22" s="35">
        <v>0</v>
      </c>
      <c r="Z22" s="35">
        <v>0</v>
      </c>
      <c r="AA22" s="35">
        <v>0</v>
      </c>
      <c r="AB22" s="35">
        <v>0</v>
      </c>
      <c r="AC22" s="35">
        <v>0</v>
      </c>
      <c r="AD22" s="35">
        <v>0</v>
      </c>
      <c r="AE22" s="35">
        <v>0</v>
      </c>
      <c r="AF22" s="35">
        <v>0</v>
      </c>
      <c r="AG22" s="35">
        <v>0</v>
      </c>
      <c r="AH22" s="35">
        <v>0</v>
      </c>
      <c r="AI22" s="35">
        <v>0</v>
      </c>
      <c r="AJ22" s="35">
        <v>0</v>
      </c>
      <c r="AK22" s="35">
        <v>0</v>
      </c>
      <c r="AL22" s="35">
        <v>0</v>
      </c>
      <c r="AM22" s="35">
        <v>0</v>
      </c>
      <c r="AN22" s="35">
        <v>0</v>
      </c>
      <c r="AO22" s="35">
        <v>0</v>
      </c>
      <c r="AP22" s="35">
        <v>0</v>
      </c>
      <c r="AQ22" s="35">
        <v>0</v>
      </c>
      <c r="AR22" s="35">
        <v>0</v>
      </c>
      <c r="AS22" s="35">
        <v>0</v>
      </c>
      <c r="AT22" s="35">
        <v>0</v>
      </c>
      <c r="AU22" s="35">
        <v>0</v>
      </c>
      <c r="AV22" s="35">
        <v>0</v>
      </c>
      <c r="AW22" s="35">
        <v>0</v>
      </c>
      <c r="AX22" s="35">
        <v>0</v>
      </c>
      <c r="AY22" s="35">
        <v>0</v>
      </c>
      <c r="AZ22" s="35">
        <v>0</v>
      </c>
      <c r="BA22" s="35">
        <v>0</v>
      </c>
      <c r="BB22" s="35">
        <v>0</v>
      </c>
      <c r="BC22" s="35">
        <v>0</v>
      </c>
      <c r="BD22" s="35">
        <v>0</v>
      </c>
      <c r="BE22" s="35">
        <v>0</v>
      </c>
      <c r="BF22" s="35">
        <v>108</v>
      </c>
      <c r="BG22" s="35">
        <v>108</v>
      </c>
      <c r="BH22" s="133">
        <v>108</v>
      </c>
      <c r="BI22" s="31">
        <v>1</v>
      </c>
    </row>
    <row r="23" spans="1:61" ht="12.75">
      <c r="A23" s="34" t="s">
        <v>172</v>
      </c>
      <c r="B23" s="34" t="s">
        <v>186</v>
      </c>
      <c r="C23" s="34" t="s">
        <v>366</v>
      </c>
      <c r="D23" s="35">
        <v>30</v>
      </c>
      <c r="E23" s="35">
        <v>32</v>
      </c>
      <c r="F23" s="35">
        <v>17</v>
      </c>
      <c r="G23" s="35">
        <v>13</v>
      </c>
      <c r="H23" s="35">
        <v>13</v>
      </c>
      <c r="I23" s="35">
        <v>21</v>
      </c>
      <c r="J23" s="35">
        <v>32</v>
      </c>
      <c r="K23" s="35">
        <v>25</v>
      </c>
      <c r="L23" s="35">
        <v>26</v>
      </c>
      <c r="M23" s="35">
        <v>18</v>
      </c>
      <c r="N23" s="35">
        <v>25</v>
      </c>
      <c r="O23" s="35">
        <v>8</v>
      </c>
      <c r="P23" s="35">
        <v>11</v>
      </c>
      <c r="Q23" s="35">
        <v>8</v>
      </c>
      <c r="R23" s="35">
        <v>5</v>
      </c>
      <c r="S23" s="35">
        <v>4</v>
      </c>
      <c r="T23" s="35">
        <v>2</v>
      </c>
      <c r="U23" s="35">
        <v>0</v>
      </c>
      <c r="V23" s="35">
        <v>1</v>
      </c>
      <c r="W23" s="35">
        <v>0</v>
      </c>
      <c r="X23" s="35">
        <v>0</v>
      </c>
      <c r="Y23" s="35">
        <v>0</v>
      </c>
      <c r="Z23" s="35">
        <v>0</v>
      </c>
      <c r="AA23" s="35">
        <v>0</v>
      </c>
      <c r="AB23" s="35">
        <v>0</v>
      </c>
      <c r="AC23" s="35">
        <v>0</v>
      </c>
      <c r="AD23" s="35">
        <v>0</v>
      </c>
      <c r="AE23" s="35">
        <v>0</v>
      </c>
      <c r="AF23" s="35">
        <v>0</v>
      </c>
      <c r="AG23" s="35">
        <v>0</v>
      </c>
      <c r="AH23" s="35">
        <v>0</v>
      </c>
      <c r="AI23" s="35">
        <v>0</v>
      </c>
      <c r="AJ23" s="35">
        <v>0</v>
      </c>
      <c r="AK23" s="35">
        <v>0</v>
      </c>
      <c r="AL23" s="35">
        <v>0</v>
      </c>
      <c r="AM23" s="35">
        <v>0</v>
      </c>
      <c r="AN23" s="35">
        <v>0</v>
      </c>
      <c r="AO23" s="35">
        <v>0</v>
      </c>
      <c r="AP23" s="35">
        <v>0</v>
      </c>
      <c r="AQ23" s="35">
        <v>0</v>
      </c>
      <c r="AR23" s="35">
        <v>0</v>
      </c>
      <c r="AS23" s="35">
        <v>0</v>
      </c>
      <c r="AT23" s="35">
        <v>0</v>
      </c>
      <c r="AU23" s="35">
        <v>0</v>
      </c>
      <c r="AV23" s="35">
        <v>0</v>
      </c>
      <c r="AW23" s="35">
        <v>0</v>
      </c>
      <c r="AX23" s="35">
        <v>0</v>
      </c>
      <c r="AY23" s="35">
        <v>0</v>
      </c>
      <c r="AZ23" s="35">
        <v>0</v>
      </c>
      <c r="BA23" s="35">
        <v>0</v>
      </c>
      <c r="BB23" s="35">
        <v>0</v>
      </c>
      <c r="BC23" s="35">
        <v>0</v>
      </c>
      <c r="BD23" s="35">
        <v>0</v>
      </c>
      <c r="BE23" s="35">
        <v>0</v>
      </c>
      <c r="BF23" s="35">
        <v>291</v>
      </c>
      <c r="BG23" s="35">
        <v>291</v>
      </c>
      <c r="BH23" s="133">
        <v>290</v>
      </c>
      <c r="BI23" s="31">
        <v>0.9965635738831615</v>
      </c>
    </row>
    <row r="24" spans="1:61" ht="12.75">
      <c r="A24" s="34" t="s">
        <v>187</v>
      </c>
      <c r="B24" s="34" t="s">
        <v>199</v>
      </c>
      <c r="C24" s="34" t="s">
        <v>200</v>
      </c>
      <c r="D24" s="35">
        <v>39</v>
      </c>
      <c r="E24" s="35">
        <v>23</v>
      </c>
      <c r="F24" s="35">
        <v>41</v>
      </c>
      <c r="G24" s="35">
        <v>24</v>
      </c>
      <c r="H24" s="35">
        <v>41</v>
      </c>
      <c r="I24" s="35">
        <v>49</v>
      </c>
      <c r="J24" s="35">
        <v>60</v>
      </c>
      <c r="K24" s="35">
        <v>46</v>
      </c>
      <c r="L24" s="35">
        <v>26</v>
      </c>
      <c r="M24" s="35">
        <v>10</v>
      </c>
      <c r="N24" s="35">
        <v>12</v>
      </c>
      <c r="O24" s="35">
        <v>10</v>
      </c>
      <c r="P24" s="35">
        <v>9</v>
      </c>
      <c r="Q24" s="35">
        <v>2</v>
      </c>
      <c r="R24" s="35">
        <v>5</v>
      </c>
      <c r="S24" s="35">
        <v>9</v>
      </c>
      <c r="T24" s="35">
        <v>4</v>
      </c>
      <c r="U24" s="35">
        <v>8</v>
      </c>
      <c r="V24" s="35">
        <v>0</v>
      </c>
      <c r="W24" s="35">
        <v>0</v>
      </c>
      <c r="X24" s="35">
        <v>0</v>
      </c>
      <c r="Y24" s="35">
        <v>1</v>
      </c>
      <c r="Z24" s="35">
        <v>0</v>
      </c>
      <c r="AA24" s="35">
        <v>0</v>
      </c>
      <c r="AB24" s="35">
        <v>0</v>
      </c>
      <c r="AC24" s="35">
        <v>0</v>
      </c>
      <c r="AD24" s="35">
        <v>0</v>
      </c>
      <c r="AE24" s="35">
        <v>1</v>
      </c>
      <c r="AF24" s="35">
        <v>1</v>
      </c>
      <c r="AG24" s="35">
        <v>0</v>
      </c>
      <c r="AH24" s="35">
        <v>0</v>
      </c>
      <c r="AI24" s="35">
        <v>0</v>
      </c>
      <c r="AJ24" s="35">
        <v>0</v>
      </c>
      <c r="AK24" s="35">
        <v>0</v>
      </c>
      <c r="AL24" s="35">
        <v>0</v>
      </c>
      <c r="AM24" s="35">
        <v>0</v>
      </c>
      <c r="AN24" s="35">
        <v>0</v>
      </c>
      <c r="AO24" s="35">
        <v>0</v>
      </c>
      <c r="AP24" s="35">
        <v>0</v>
      </c>
      <c r="AQ24" s="35">
        <v>0</v>
      </c>
      <c r="AR24" s="35">
        <v>0</v>
      </c>
      <c r="AS24" s="35">
        <v>0</v>
      </c>
      <c r="AT24" s="35">
        <v>0</v>
      </c>
      <c r="AU24" s="35">
        <v>0</v>
      </c>
      <c r="AV24" s="35">
        <v>0</v>
      </c>
      <c r="AW24" s="35">
        <v>0</v>
      </c>
      <c r="AX24" s="35">
        <v>0</v>
      </c>
      <c r="AY24" s="35">
        <v>0</v>
      </c>
      <c r="AZ24" s="35">
        <v>0</v>
      </c>
      <c r="BA24" s="35">
        <v>0</v>
      </c>
      <c r="BB24" s="35">
        <v>0</v>
      </c>
      <c r="BC24" s="35">
        <v>0</v>
      </c>
      <c r="BD24" s="35">
        <v>2</v>
      </c>
      <c r="BE24" s="35">
        <v>0</v>
      </c>
      <c r="BF24" s="35">
        <v>423</v>
      </c>
      <c r="BG24" s="35">
        <v>423</v>
      </c>
      <c r="BH24" s="133">
        <v>418</v>
      </c>
      <c r="BI24" s="31">
        <v>0.9881796690307328</v>
      </c>
    </row>
    <row r="25" spans="1:61" ht="12.75">
      <c r="A25" s="34" t="s">
        <v>96</v>
      </c>
      <c r="B25" s="34" t="s">
        <v>104</v>
      </c>
      <c r="C25" s="34" t="s">
        <v>354</v>
      </c>
      <c r="D25" s="35">
        <v>0</v>
      </c>
      <c r="E25" s="35">
        <v>0</v>
      </c>
      <c r="F25" s="35">
        <v>0</v>
      </c>
      <c r="G25" s="35">
        <v>0</v>
      </c>
      <c r="H25" s="35">
        <v>0</v>
      </c>
      <c r="I25" s="35">
        <v>36</v>
      </c>
      <c r="J25" s="35">
        <v>20</v>
      </c>
      <c r="K25" s="35">
        <v>10</v>
      </c>
      <c r="L25" s="35">
        <v>7</v>
      </c>
      <c r="M25" s="35">
        <v>4</v>
      </c>
      <c r="N25" s="35">
        <v>5</v>
      </c>
      <c r="O25" s="35">
        <v>5</v>
      </c>
      <c r="P25" s="35">
        <v>15</v>
      </c>
      <c r="Q25" s="35">
        <v>28</v>
      </c>
      <c r="R25" s="35">
        <v>16</v>
      </c>
      <c r="S25" s="35">
        <v>0</v>
      </c>
      <c r="T25" s="35">
        <v>0</v>
      </c>
      <c r="U25" s="35">
        <v>0</v>
      </c>
      <c r="V25" s="35">
        <v>0</v>
      </c>
      <c r="W25" s="35">
        <v>0</v>
      </c>
      <c r="X25" s="35">
        <v>0</v>
      </c>
      <c r="Y25" s="35">
        <v>0</v>
      </c>
      <c r="Z25" s="35">
        <v>0</v>
      </c>
      <c r="AA25" s="35">
        <v>0</v>
      </c>
      <c r="AB25" s="35">
        <v>0</v>
      </c>
      <c r="AC25" s="35">
        <v>0</v>
      </c>
      <c r="AD25" s="35">
        <v>0</v>
      </c>
      <c r="AE25" s="35">
        <v>0</v>
      </c>
      <c r="AF25" s="35">
        <v>0</v>
      </c>
      <c r="AG25" s="35">
        <v>0</v>
      </c>
      <c r="AH25" s="35">
        <v>0</v>
      </c>
      <c r="AI25" s="35">
        <v>0</v>
      </c>
      <c r="AJ25" s="35">
        <v>0</v>
      </c>
      <c r="AK25" s="35">
        <v>0</v>
      </c>
      <c r="AL25" s="35">
        <v>0</v>
      </c>
      <c r="AM25" s="35">
        <v>0</v>
      </c>
      <c r="AN25" s="35">
        <v>0</v>
      </c>
      <c r="AO25" s="35">
        <v>0</v>
      </c>
      <c r="AP25" s="35">
        <v>0</v>
      </c>
      <c r="AQ25" s="35">
        <v>0</v>
      </c>
      <c r="AR25" s="35">
        <v>0</v>
      </c>
      <c r="AS25" s="35">
        <v>0</v>
      </c>
      <c r="AT25" s="35">
        <v>0</v>
      </c>
      <c r="AU25" s="35">
        <v>0</v>
      </c>
      <c r="AV25" s="35">
        <v>0</v>
      </c>
      <c r="AW25" s="35">
        <v>0</v>
      </c>
      <c r="AX25" s="35">
        <v>0</v>
      </c>
      <c r="AY25" s="35">
        <v>0</v>
      </c>
      <c r="AZ25" s="35">
        <v>0</v>
      </c>
      <c r="BA25" s="35">
        <v>0</v>
      </c>
      <c r="BB25" s="35">
        <v>0</v>
      </c>
      <c r="BC25" s="35">
        <v>0</v>
      </c>
      <c r="BD25" s="35">
        <v>0</v>
      </c>
      <c r="BE25" s="35">
        <v>0</v>
      </c>
      <c r="BF25" s="35">
        <v>146</v>
      </c>
      <c r="BG25" s="35">
        <v>146</v>
      </c>
      <c r="BH25" s="133">
        <v>146</v>
      </c>
      <c r="BI25" s="31">
        <v>1</v>
      </c>
    </row>
    <row r="26" spans="1:61" ht="12.75">
      <c r="A26" s="34" t="s">
        <v>14</v>
      </c>
      <c r="B26" s="34" t="s">
        <v>333</v>
      </c>
      <c r="C26" s="34" t="s">
        <v>334</v>
      </c>
      <c r="D26" s="35">
        <v>31</v>
      </c>
      <c r="E26" s="35">
        <v>29</v>
      </c>
      <c r="F26" s="35">
        <v>28</v>
      </c>
      <c r="G26" s="35">
        <v>32</v>
      </c>
      <c r="H26" s="35">
        <v>31</v>
      </c>
      <c r="I26" s="35">
        <v>22</v>
      </c>
      <c r="J26" s="35">
        <v>37</v>
      </c>
      <c r="K26" s="35">
        <v>22</v>
      </c>
      <c r="L26" s="35">
        <v>25</v>
      </c>
      <c r="M26" s="35">
        <v>16</v>
      </c>
      <c r="N26" s="35">
        <v>12</v>
      </c>
      <c r="O26" s="35">
        <v>10</v>
      </c>
      <c r="P26" s="35">
        <v>4</v>
      </c>
      <c r="Q26" s="35">
        <v>7</v>
      </c>
      <c r="R26" s="35">
        <v>1</v>
      </c>
      <c r="S26" s="35">
        <v>5</v>
      </c>
      <c r="T26" s="35">
        <v>2</v>
      </c>
      <c r="U26" s="35">
        <v>2</v>
      </c>
      <c r="V26" s="35">
        <v>0</v>
      </c>
      <c r="W26" s="35">
        <v>0</v>
      </c>
      <c r="X26" s="35">
        <v>0</v>
      </c>
      <c r="Y26" s="35">
        <v>0</v>
      </c>
      <c r="Z26" s="35">
        <v>0</v>
      </c>
      <c r="AA26" s="35">
        <v>0</v>
      </c>
      <c r="AB26" s="35">
        <v>0</v>
      </c>
      <c r="AC26" s="35">
        <v>0</v>
      </c>
      <c r="AD26" s="35">
        <v>0</v>
      </c>
      <c r="AE26" s="35">
        <v>0</v>
      </c>
      <c r="AF26" s="35">
        <v>0</v>
      </c>
      <c r="AG26" s="35">
        <v>0</v>
      </c>
      <c r="AH26" s="35">
        <v>0</v>
      </c>
      <c r="AI26" s="35">
        <v>0</v>
      </c>
      <c r="AJ26" s="35">
        <v>0</v>
      </c>
      <c r="AK26" s="35">
        <v>0</v>
      </c>
      <c r="AL26" s="35">
        <v>0</v>
      </c>
      <c r="AM26" s="35">
        <v>0</v>
      </c>
      <c r="AN26" s="35">
        <v>0</v>
      </c>
      <c r="AO26" s="35">
        <v>0</v>
      </c>
      <c r="AP26" s="35">
        <v>0</v>
      </c>
      <c r="AQ26" s="35">
        <v>0</v>
      </c>
      <c r="AR26" s="35">
        <v>0</v>
      </c>
      <c r="AS26" s="35">
        <v>0</v>
      </c>
      <c r="AT26" s="35">
        <v>0</v>
      </c>
      <c r="AU26" s="35">
        <v>0</v>
      </c>
      <c r="AV26" s="35">
        <v>0</v>
      </c>
      <c r="AW26" s="35">
        <v>0</v>
      </c>
      <c r="AX26" s="35">
        <v>0</v>
      </c>
      <c r="AY26" s="35">
        <v>0</v>
      </c>
      <c r="AZ26" s="35">
        <v>0</v>
      </c>
      <c r="BA26" s="35">
        <v>0</v>
      </c>
      <c r="BB26" s="35">
        <v>0</v>
      </c>
      <c r="BC26" s="35">
        <v>0</v>
      </c>
      <c r="BD26" s="35">
        <v>0</v>
      </c>
      <c r="BE26" s="35">
        <v>0</v>
      </c>
      <c r="BF26" s="35">
        <v>316</v>
      </c>
      <c r="BG26" s="35">
        <v>316</v>
      </c>
      <c r="BH26" s="133">
        <v>316</v>
      </c>
      <c r="BI26" s="31">
        <v>1</v>
      </c>
    </row>
    <row r="27" spans="1:61" ht="12.75">
      <c r="A27" s="34" t="s">
        <v>49</v>
      </c>
      <c r="B27" s="34" t="s">
        <v>75</v>
      </c>
      <c r="C27" s="34" t="s">
        <v>76</v>
      </c>
      <c r="D27" s="35">
        <v>33</v>
      </c>
      <c r="E27" s="35">
        <v>19</v>
      </c>
      <c r="F27" s="35">
        <v>21</v>
      </c>
      <c r="G27" s="35">
        <v>35</v>
      </c>
      <c r="H27" s="35">
        <v>29</v>
      </c>
      <c r="I27" s="35">
        <v>27</v>
      </c>
      <c r="J27" s="35">
        <v>13</v>
      </c>
      <c r="K27" s="35">
        <v>19</v>
      </c>
      <c r="L27" s="35">
        <v>28</v>
      </c>
      <c r="M27" s="35">
        <v>32</v>
      </c>
      <c r="N27" s="35">
        <v>27</v>
      </c>
      <c r="O27" s="35">
        <v>20</v>
      </c>
      <c r="P27" s="35">
        <v>8</v>
      </c>
      <c r="Q27" s="35">
        <v>7</v>
      </c>
      <c r="R27" s="35">
        <v>9</v>
      </c>
      <c r="S27" s="35">
        <v>6</v>
      </c>
      <c r="T27" s="35">
        <v>3</v>
      </c>
      <c r="U27" s="35">
        <v>4</v>
      </c>
      <c r="V27" s="35">
        <v>0</v>
      </c>
      <c r="W27" s="35">
        <v>0</v>
      </c>
      <c r="X27" s="35">
        <v>0</v>
      </c>
      <c r="Y27" s="35">
        <v>0</v>
      </c>
      <c r="Z27" s="35">
        <v>0</v>
      </c>
      <c r="AA27" s="35">
        <v>0</v>
      </c>
      <c r="AB27" s="35">
        <v>0</v>
      </c>
      <c r="AC27" s="35">
        <v>0</v>
      </c>
      <c r="AD27" s="35">
        <v>0</v>
      </c>
      <c r="AE27" s="35">
        <v>0</v>
      </c>
      <c r="AF27" s="35">
        <v>0</v>
      </c>
      <c r="AG27" s="35">
        <v>0</v>
      </c>
      <c r="AH27" s="35">
        <v>0</v>
      </c>
      <c r="AI27" s="35">
        <v>0</v>
      </c>
      <c r="AJ27" s="35">
        <v>0</v>
      </c>
      <c r="AK27" s="35">
        <v>0</v>
      </c>
      <c r="AL27" s="35">
        <v>0</v>
      </c>
      <c r="AM27" s="35">
        <v>0</v>
      </c>
      <c r="AN27" s="35">
        <v>0</v>
      </c>
      <c r="AO27" s="35">
        <v>0</v>
      </c>
      <c r="AP27" s="35">
        <v>0</v>
      </c>
      <c r="AQ27" s="35">
        <v>0</v>
      </c>
      <c r="AR27" s="35">
        <v>0</v>
      </c>
      <c r="AS27" s="35">
        <v>0</v>
      </c>
      <c r="AT27" s="35">
        <v>0</v>
      </c>
      <c r="AU27" s="35">
        <v>0</v>
      </c>
      <c r="AV27" s="35">
        <v>0</v>
      </c>
      <c r="AW27" s="35">
        <v>0</v>
      </c>
      <c r="AX27" s="35">
        <v>0</v>
      </c>
      <c r="AY27" s="35">
        <v>0</v>
      </c>
      <c r="AZ27" s="35">
        <v>0</v>
      </c>
      <c r="BA27" s="35">
        <v>0</v>
      </c>
      <c r="BB27" s="35">
        <v>0</v>
      </c>
      <c r="BC27" s="35">
        <v>0</v>
      </c>
      <c r="BD27" s="35">
        <v>0</v>
      </c>
      <c r="BE27" s="35">
        <v>0</v>
      </c>
      <c r="BF27" s="35">
        <v>340</v>
      </c>
      <c r="BG27" s="35">
        <v>340</v>
      </c>
      <c r="BH27" s="133">
        <v>340</v>
      </c>
      <c r="BI27" s="31">
        <v>1</v>
      </c>
    </row>
    <row r="28" spans="1:61" ht="12.75">
      <c r="A28" s="34" t="s">
        <v>118</v>
      </c>
      <c r="B28" s="34" t="s">
        <v>137</v>
      </c>
      <c r="C28" s="34" t="s">
        <v>349</v>
      </c>
      <c r="D28" s="35">
        <v>3</v>
      </c>
      <c r="E28" s="35">
        <v>7</v>
      </c>
      <c r="F28" s="35">
        <v>10</v>
      </c>
      <c r="G28" s="35">
        <v>23</v>
      </c>
      <c r="H28" s="35">
        <v>21</v>
      </c>
      <c r="I28" s="35">
        <v>15</v>
      </c>
      <c r="J28" s="35">
        <v>5</v>
      </c>
      <c r="K28" s="35">
        <v>6</v>
      </c>
      <c r="L28" s="35">
        <v>11</v>
      </c>
      <c r="M28" s="35">
        <v>11</v>
      </c>
      <c r="N28" s="35">
        <v>7</v>
      </c>
      <c r="O28" s="35">
        <v>6</v>
      </c>
      <c r="P28" s="35">
        <v>11</v>
      </c>
      <c r="Q28" s="35">
        <v>11</v>
      </c>
      <c r="R28" s="35">
        <v>19</v>
      </c>
      <c r="S28" s="35">
        <v>28</v>
      </c>
      <c r="T28" s="35">
        <v>22</v>
      </c>
      <c r="U28" s="35">
        <v>17</v>
      </c>
      <c r="V28" s="35">
        <v>2</v>
      </c>
      <c r="W28" s="35">
        <v>0</v>
      </c>
      <c r="X28" s="35">
        <v>1</v>
      </c>
      <c r="Y28" s="35">
        <v>0</v>
      </c>
      <c r="Z28" s="35">
        <v>0</v>
      </c>
      <c r="AA28" s="35">
        <v>0</v>
      </c>
      <c r="AB28" s="35">
        <v>0</v>
      </c>
      <c r="AC28" s="35">
        <v>0</v>
      </c>
      <c r="AD28" s="35">
        <v>0</v>
      </c>
      <c r="AE28" s="35">
        <v>0</v>
      </c>
      <c r="AF28" s="35">
        <v>0</v>
      </c>
      <c r="AG28" s="35">
        <v>0</v>
      </c>
      <c r="AH28" s="35">
        <v>0</v>
      </c>
      <c r="AI28" s="35">
        <v>0</v>
      </c>
      <c r="AJ28" s="35">
        <v>0</v>
      </c>
      <c r="AK28" s="35">
        <v>0</v>
      </c>
      <c r="AL28" s="35">
        <v>0</v>
      </c>
      <c r="AM28" s="35">
        <v>0</v>
      </c>
      <c r="AN28" s="35">
        <v>0</v>
      </c>
      <c r="AO28" s="35">
        <v>0</v>
      </c>
      <c r="AP28" s="35">
        <v>0</v>
      </c>
      <c r="AQ28" s="35">
        <v>0</v>
      </c>
      <c r="AR28" s="35">
        <v>0</v>
      </c>
      <c r="AS28" s="35">
        <v>0</v>
      </c>
      <c r="AT28" s="35">
        <v>0</v>
      </c>
      <c r="AU28" s="35">
        <v>0</v>
      </c>
      <c r="AV28" s="35">
        <v>0</v>
      </c>
      <c r="AW28" s="35">
        <v>0</v>
      </c>
      <c r="AX28" s="35">
        <v>0</v>
      </c>
      <c r="AY28" s="35">
        <v>0</v>
      </c>
      <c r="AZ28" s="35">
        <v>0</v>
      </c>
      <c r="BA28" s="35">
        <v>0</v>
      </c>
      <c r="BB28" s="35">
        <v>0</v>
      </c>
      <c r="BC28" s="35">
        <v>0</v>
      </c>
      <c r="BD28" s="35">
        <v>0</v>
      </c>
      <c r="BE28" s="35">
        <v>0</v>
      </c>
      <c r="BF28" s="35">
        <v>236</v>
      </c>
      <c r="BG28" s="35">
        <v>236</v>
      </c>
      <c r="BH28" s="133">
        <v>233</v>
      </c>
      <c r="BI28" s="31">
        <v>0.9872881355932204</v>
      </c>
    </row>
    <row r="29" spans="1:61" ht="12.75">
      <c r="A29" s="34" t="s">
        <v>118</v>
      </c>
      <c r="B29" s="34" t="s">
        <v>119</v>
      </c>
      <c r="C29" s="34" t="s">
        <v>120</v>
      </c>
      <c r="D29" s="35">
        <v>0</v>
      </c>
      <c r="E29" s="35">
        <v>1</v>
      </c>
      <c r="F29" s="35">
        <v>3</v>
      </c>
      <c r="G29" s="35">
        <v>3</v>
      </c>
      <c r="H29" s="35">
        <v>4</v>
      </c>
      <c r="I29" s="35">
        <v>3</v>
      </c>
      <c r="J29" s="35">
        <v>0</v>
      </c>
      <c r="K29" s="35">
        <v>0</v>
      </c>
      <c r="L29" s="35">
        <v>1</v>
      </c>
      <c r="M29" s="35">
        <v>5</v>
      </c>
      <c r="N29" s="35">
        <v>1</v>
      </c>
      <c r="O29" s="35">
        <v>1</v>
      </c>
      <c r="P29" s="35">
        <v>3</v>
      </c>
      <c r="Q29" s="35">
        <v>4</v>
      </c>
      <c r="R29" s="35">
        <v>1</v>
      </c>
      <c r="S29" s="35">
        <v>3</v>
      </c>
      <c r="T29" s="35">
        <v>6</v>
      </c>
      <c r="U29" s="35">
        <v>29</v>
      </c>
      <c r="V29" s="35">
        <v>2</v>
      </c>
      <c r="W29" s="35">
        <v>0</v>
      </c>
      <c r="X29" s="35">
        <v>0</v>
      </c>
      <c r="Y29" s="35">
        <v>0</v>
      </c>
      <c r="Z29" s="35">
        <v>0</v>
      </c>
      <c r="AA29" s="35">
        <v>0</v>
      </c>
      <c r="AB29" s="35">
        <v>0</v>
      </c>
      <c r="AC29" s="35">
        <v>0</v>
      </c>
      <c r="AD29" s="35">
        <v>0</v>
      </c>
      <c r="AE29" s="35">
        <v>0</v>
      </c>
      <c r="AF29" s="35">
        <v>0</v>
      </c>
      <c r="AG29" s="35">
        <v>0</v>
      </c>
      <c r="AH29" s="35">
        <v>0</v>
      </c>
      <c r="AI29" s="35">
        <v>0</v>
      </c>
      <c r="AJ29" s="35">
        <v>0</v>
      </c>
      <c r="AK29" s="35">
        <v>0</v>
      </c>
      <c r="AL29" s="35">
        <v>0</v>
      </c>
      <c r="AM29" s="35">
        <v>0</v>
      </c>
      <c r="AN29" s="35">
        <v>0</v>
      </c>
      <c r="AO29" s="35">
        <v>0</v>
      </c>
      <c r="AP29" s="35">
        <v>0</v>
      </c>
      <c r="AQ29" s="35">
        <v>0</v>
      </c>
      <c r="AR29" s="35">
        <v>0</v>
      </c>
      <c r="AS29" s="35">
        <v>0</v>
      </c>
      <c r="AT29" s="35">
        <v>0</v>
      </c>
      <c r="AU29" s="35">
        <v>0</v>
      </c>
      <c r="AV29" s="35">
        <v>0</v>
      </c>
      <c r="AW29" s="35">
        <v>0</v>
      </c>
      <c r="AX29" s="35">
        <v>0</v>
      </c>
      <c r="AY29" s="35">
        <v>0</v>
      </c>
      <c r="AZ29" s="35">
        <v>0</v>
      </c>
      <c r="BA29" s="35">
        <v>0</v>
      </c>
      <c r="BB29" s="35">
        <v>0</v>
      </c>
      <c r="BC29" s="35">
        <v>0</v>
      </c>
      <c r="BD29" s="35">
        <v>0</v>
      </c>
      <c r="BE29" s="35">
        <v>0</v>
      </c>
      <c r="BF29" s="35">
        <v>70</v>
      </c>
      <c r="BG29" s="35">
        <v>70</v>
      </c>
      <c r="BH29" s="133">
        <v>68</v>
      </c>
      <c r="BI29" s="31">
        <v>0.9714285714285714</v>
      </c>
    </row>
    <row r="30" spans="1:61" ht="12.75">
      <c r="A30" s="34" t="s">
        <v>14</v>
      </c>
      <c r="B30" s="34" t="s">
        <v>38</v>
      </c>
      <c r="C30" s="34" t="s">
        <v>384</v>
      </c>
      <c r="D30" s="35">
        <v>9</v>
      </c>
      <c r="E30" s="35">
        <v>7</v>
      </c>
      <c r="F30" s="35">
        <v>10</v>
      </c>
      <c r="G30" s="35">
        <v>6</v>
      </c>
      <c r="H30" s="35">
        <v>4</v>
      </c>
      <c r="I30" s="35">
        <v>8</v>
      </c>
      <c r="J30" s="35">
        <v>6</v>
      </c>
      <c r="K30" s="35">
        <v>1</v>
      </c>
      <c r="L30" s="35">
        <v>5</v>
      </c>
      <c r="M30" s="35">
        <v>5</v>
      </c>
      <c r="N30" s="35">
        <v>4</v>
      </c>
      <c r="O30" s="35">
        <v>11</v>
      </c>
      <c r="P30" s="35">
        <v>2</v>
      </c>
      <c r="Q30" s="35">
        <v>2</v>
      </c>
      <c r="R30" s="35">
        <v>0</v>
      </c>
      <c r="S30" s="35">
        <v>0</v>
      </c>
      <c r="T30" s="35">
        <v>0</v>
      </c>
      <c r="U30" s="35">
        <v>0</v>
      </c>
      <c r="V30" s="35">
        <v>0</v>
      </c>
      <c r="W30" s="35">
        <v>0</v>
      </c>
      <c r="X30" s="35">
        <v>0</v>
      </c>
      <c r="Y30" s="35">
        <v>0</v>
      </c>
      <c r="Z30" s="35">
        <v>0</v>
      </c>
      <c r="AA30" s="35">
        <v>0</v>
      </c>
      <c r="AB30" s="35">
        <v>0</v>
      </c>
      <c r="AC30" s="35">
        <v>0</v>
      </c>
      <c r="AD30" s="35">
        <v>0</v>
      </c>
      <c r="AE30" s="35">
        <v>0</v>
      </c>
      <c r="AF30" s="35">
        <v>0</v>
      </c>
      <c r="AG30" s="35">
        <v>0</v>
      </c>
      <c r="AH30" s="35">
        <v>0</v>
      </c>
      <c r="AI30" s="35">
        <v>0</v>
      </c>
      <c r="AJ30" s="35">
        <v>0</v>
      </c>
      <c r="AK30" s="35">
        <v>0</v>
      </c>
      <c r="AL30" s="35">
        <v>0</v>
      </c>
      <c r="AM30" s="35">
        <v>0</v>
      </c>
      <c r="AN30" s="35">
        <v>0</v>
      </c>
      <c r="AO30" s="35">
        <v>0</v>
      </c>
      <c r="AP30" s="35">
        <v>0</v>
      </c>
      <c r="AQ30" s="35">
        <v>0</v>
      </c>
      <c r="AR30" s="35">
        <v>0</v>
      </c>
      <c r="AS30" s="35">
        <v>0</v>
      </c>
      <c r="AT30" s="35">
        <v>0</v>
      </c>
      <c r="AU30" s="35">
        <v>0</v>
      </c>
      <c r="AV30" s="35">
        <v>0</v>
      </c>
      <c r="AW30" s="35">
        <v>0</v>
      </c>
      <c r="AX30" s="35">
        <v>0</v>
      </c>
      <c r="AY30" s="35">
        <v>0</v>
      </c>
      <c r="AZ30" s="35">
        <v>0</v>
      </c>
      <c r="BA30" s="35">
        <v>0</v>
      </c>
      <c r="BB30" s="35">
        <v>0</v>
      </c>
      <c r="BC30" s="35">
        <v>0</v>
      </c>
      <c r="BD30" s="35">
        <v>0</v>
      </c>
      <c r="BE30" s="35">
        <v>0</v>
      </c>
      <c r="BF30" s="35">
        <v>80</v>
      </c>
      <c r="BG30" s="35">
        <v>80</v>
      </c>
      <c r="BH30" s="133">
        <v>80</v>
      </c>
      <c r="BI30" s="31">
        <v>1</v>
      </c>
    </row>
    <row r="31" spans="1:61" ht="12.75">
      <c r="A31" s="34" t="s">
        <v>79</v>
      </c>
      <c r="B31" s="34" t="s">
        <v>81</v>
      </c>
      <c r="C31" s="34" t="s">
        <v>82</v>
      </c>
      <c r="D31" s="35">
        <v>27</v>
      </c>
      <c r="E31" s="35">
        <v>30</v>
      </c>
      <c r="F31" s="35">
        <v>33</v>
      </c>
      <c r="G31" s="35">
        <v>6</v>
      </c>
      <c r="H31" s="35">
        <v>68</v>
      </c>
      <c r="I31" s="35">
        <v>70</v>
      </c>
      <c r="J31" s="35">
        <v>12</v>
      </c>
      <c r="K31" s="35">
        <v>21</v>
      </c>
      <c r="L31" s="35">
        <v>9</v>
      </c>
      <c r="M31" s="35">
        <v>37</v>
      </c>
      <c r="N31" s="35">
        <v>67</v>
      </c>
      <c r="O31" s="35">
        <v>85</v>
      </c>
      <c r="P31" s="35">
        <v>2</v>
      </c>
      <c r="Q31" s="35">
        <v>0</v>
      </c>
      <c r="R31" s="35">
        <v>0</v>
      </c>
      <c r="S31" s="35">
        <v>0</v>
      </c>
      <c r="T31" s="35">
        <v>0</v>
      </c>
      <c r="U31" s="35">
        <v>0</v>
      </c>
      <c r="V31" s="35">
        <v>0</v>
      </c>
      <c r="W31" s="35">
        <v>0</v>
      </c>
      <c r="X31" s="35">
        <v>0</v>
      </c>
      <c r="Y31" s="35">
        <v>0</v>
      </c>
      <c r="Z31" s="35">
        <v>0</v>
      </c>
      <c r="AA31" s="35">
        <v>0</v>
      </c>
      <c r="AB31" s="35">
        <v>0</v>
      </c>
      <c r="AC31" s="35">
        <v>0</v>
      </c>
      <c r="AD31" s="35">
        <v>0</v>
      </c>
      <c r="AE31" s="35">
        <v>0</v>
      </c>
      <c r="AF31" s="35">
        <v>0</v>
      </c>
      <c r="AG31" s="35">
        <v>0</v>
      </c>
      <c r="AH31" s="35">
        <v>0</v>
      </c>
      <c r="AI31" s="35">
        <v>0</v>
      </c>
      <c r="AJ31" s="35">
        <v>0</v>
      </c>
      <c r="AK31" s="35">
        <v>0</v>
      </c>
      <c r="AL31" s="35">
        <v>0</v>
      </c>
      <c r="AM31" s="35">
        <v>0</v>
      </c>
      <c r="AN31" s="35">
        <v>0</v>
      </c>
      <c r="AO31" s="35">
        <v>0</v>
      </c>
      <c r="AP31" s="35">
        <v>0</v>
      </c>
      <c r="AQ31" s="35">
        <v>0</v>
      </c>
      <c r="AR31" s="35">
        <v>0</v>
      </c>
      <c r="AS31" s="35">
        <v>0</v>
      </c>
      <c r="AT31" s="35">
        <v>0</v>
      </c>
      <c r="AU31" s="35">
        <v>0</v>
      </c>
      <c r="AV31" s="35">
        <v>0</v>
      </c>
      <c r="AW31" s="35">
        <v>0</v>
      </c>
      <c r="AX31" s="35">
        <v>0</v>
      </c>
      <c r="AY31" s="35">
        <v>0</v>
      </c>
      <c r="AZ31" s="35">
        <v>0</v>
      </c>
      <c r="BA31" s="35">
        <v>0</v>
      </c>
      <c r="BB31" s="35">
        <v>0</v>
      </c>
      <c r="BC31" s="35">
        <v>0</v>
      </c>
      <c r="BD31" s="35">
        <v>0</v>
      </c>
      <c r="BE31" s="35">
        <v>0</v>
      </c>
      <c r="BF31" s="35">
        <v>467</v>
      </c>
      <c r="BG31" s="35">
        <v>467</v>
      </c>
      <c r="BH31" s="133">
        <v>467</v>
      </c>
      <c r="BI31" s="31">
        <v>1</v>
      </c>
    </row>
    <row r="32" spans="1:61" ht="12.75">
      <c r="A32" s="34" t="s">
        <v>4</v>
      </c>
      <c r="B32" s="34" t="s">
        <v>5</v>
      </c>
      <c r="C32" s="34" t="s">
        <v>6</v>
      </c>
      <c r="D32" s="35">
        <v>1</v>
      </c>
      <c r="E32" s="35">
        <v>5</v>
      </c>
      <c r="F32" s="35">
        <v>3</v>
      </c>
      <c r="G32" s="35">
        <v>3</v>
      </c>
      <c r="H32" s="35">
        <v>1</v>
      </c>
      <c r="I32" s="35">
        <v>5</v>
      </c>
      <c r="J32" s="35">
        <v>3</v>
      </c>
      <c r="K32" s="35">
        <v>1</v>
      </c>
      <c r="L32" s="35">
        <v>1</v>
      </c>
      <c r="M32" s="35">
        <v>3</v>
      </c>
      <c r="N32" s="35">
        <v>3</v>
      </c>
      <c r="O32" s="35">
        <v>4</v>
      </c>
      <c r="P32" s="35">
        <v>2</v>
      </c>
      <c r="Q32" s="35">
        <v>5</v>
      </c>
      <c r="R32" s="35">
        <v>4</v>
      </c>
      <c r="S32" s="35">
        <v>4</v>
      </c>
      <c r="T32" s="35">
        <v>0</v>
      </c>
      <c r="U32" s="35">
        <v>1</v>
      </c>
      <c r="V32" s="35">
        <v>1</v>
      </c>
      <c r="W32" s="35">
        <v>0</v>
      </c>
      <c r="X32" s="35">
        <v>1</v>
      </c>
      <c r="Y32" s="35">
        <v>0</v>
      </c>
      <c r="Z32" s="35">
        <v>0</v>
      </c>
      <c r="AA32" s="35">
        <v>0</v>
      </c>
      <c r="AB32" s="35">
        <v>0</v>
      </c>
      <c r="AC32" s="35">
        <v>0</v>
      </c>
      <c r="AD32" s="35">
        <v>0</v>
      </c>
      <c r="AE32" s="35">
        <v>0</v>
      </c>
      <c r="AF32" s="35">
        <v>0</v>
      </c>
      <c r="AG32" s="35">
        <v>0</v>
      </c>
      <c r="AH32" s="35">
        <v>0</v>
      </c>
      <c r="AI32" s="35">
        <v>0</v>
      </c>
      <c r="AJ32" s="35">
        <v>0</v>
      </c>
      <c r="AK32" s="35">
        <v>0</v>
      </c>
      <c r="AL32" s="35">
        <v>0</v>
      </c>
      <c r="AM32" s="35">
        <v>0</v>
      </c>
      <c r="AN32" s="35">
        <v>0</v>
      </c>
      <c r="AO32" s="35">
        <v>0</v>
      </c>
      <c r="AP32" s="35">
        <v>0</v>
      </c>
      <c r="AQ32" s="35">
        <v>0</v>
      </c>
      <c r="AR32" s="35">
        <v>0</v>
      </c>
      <c r="AS32" s="35">
        <v>0</v>
      </c>
      <c r="AT32" s="35">
        <v>0</v>
      </c>
      <c r="AU32" s="35">
        <v>0</v>
      </c>
      <c r="AV32" s="35">
        <v>0</v>
      </c>
      <c r="AW32" s="35">
        <v>0</v>
      </c>
      <c r="AX32" s="35">
        <v>0</v>
      </c>
      <c r="AY32" s="35">
        <v>0</v>
      </c>
      <c r="AZ32" s="35">
        <v>0</v>
      </c>
      <c r="BA32" s="35">
        <v>0</v>
      </c>
      <c r="BB32" s="35">
        <v>0</v>
      </c>
      <c r="BC32" s="35">
        <v>0</v>
      </c>
      <c r="BD32" s="35">
        <v>0</v>
      </c>
      <c r="BE32" s="35">
        <v>0</v>
      </c>
      <c r="BF32" s="35">
        <v>51</v>
      </c>
      <c r="BG32" s="35">
        <v>51</v>
      </c>
      <c r="BH32" s="133">
        <v>49</v>
      </c>
      <c r="BI32" s="31">
        <v>0.9607843137254902</v>
      </c>
    </row>
    <row r="33" spans="1:61" ht="12.75">
      <c r="A33" s="34" t="s">
        <v>96</v>
      </c>
      <c r="B33" s="34" t="s">
        <v>391</v>
      </c>
      <c r="C33" s="34" t="s">
        <v>392</v>
      </c>
      <c r="D33" s="35">
        <v>0</v>
      </c>
      <c r="E33" s="35">
        <v>0</v>
      </c>
      <c r="F33" s="35">
        <v>0</v>
      </c>
      <c r="G33" s="35">
        <v>0</v>
      </c>
      <c r="H33" s="35">
        <v>0</v>
      </c>
      <c r="I33" s="35">
        <v>1</v>
      </c>
      <c r="J33" s="35">
        <v>4</v>
      </c>
      <c r="K33" s="35">
        <v>5</v>
      </c>
      <c r="L33" s="35">
        <v>7</v>
      </c>
      <c r="M33" s="35">
        <v>8</v>
      </c>
      <c r="N33" s="35">
        <v>5</v>
      </c>
      <c r="O33" s="35">
        <v>1</v>
      </c>
      <c r="P33" s="35">
        <v>1</v>
      </c>
      <c r="Q33" s="35">
        <v>2</v>
      </c>
      <c r="R33" s="35">
        <v>0</v>
      </c>
      <c r="S33" s="35">
        <v>0</v>
      </c>
      <c r="T33" s="35">
        <v>0</v>
      </c>
      <c r="U33" s="35">
        <v>0</v>
      </c>
      <c r="V33" s="35">
        <v>0</v>
      </c>
      <c r="W33" s="35">
        <v>0</v>
      </c>
      <c r="X33" s="35">
        <v>0</v>
      </c>
      <c r="Y33" s="35">
        <v>0</v>
      </c>
      <c r="Z33" s="35">
        <v>0</v>
      </c>
      <c r="AA33" s="35">
        <v>0</v>
      </c>
      <c r="AB33" s="35">
        <v>0</v>
      </c>
      <c r="AC33" s="35">
        <v>0</v>
      </c>
      <c r="AD33" s="35">
        <v>0</v>
      </c>
      <c r="AE33" s="35">
        <v>0</v>
      </c>
      <c r="AF33" s="35">
        <v>0</v>
      </c>
      <c r="AG33" s="35">
        <v>0</v>
      </c>
      <c r="AH33" s="35">
        <v>0</v>
      </c>
      <c r="AI33" s="35">
        <v>0</v>
      </c>
      <c r="AJ33" s="35">
        <v>0</v>
      </c>
      <c r="AK33" s="35">
        <v>0</v>
      </c>
      <c r="AL33" s="35">
        <v>0</v>
      </c>
      <c r="AM33" s="35">
        <v>0</v>
      </c>
      <c r="AN33" s="35">
        <v>0</v>
      </c>
      <c r="AO33" s="35">
        <v>0</v>
      </c>
      <c r="AP33" s="35">
        <v>0</v>
      </c>
      <c r="AQ33" s="35">
        <v>0</v>
      </c>
      <c r="AR33" s="35">
        <v>0</v>
      </c>
      <c r="AS33" s="35">
        <v>0</v>
      </c>
      <c r="AT33" s="35">
        <v>0</v>
      </c>
      <c r="AU33" s="35">
        <v>0</v>
      </c>
      <c r="AV33" s="35">
        <v>0</v>
      </c>
      <c r="AW33" s="35">
        <v>0</v>
      </c>
      <c r="AX33" s="35">
        <v>0</v>
      </c>
      <c r="AY33" s="35">
        <v>0</v>
      </c>
      <c r="AZ33" s="35">
        <v>0</v>
      </c>
      <c r="BA33" s="35">
        <v>0</v>
      </c>
      <c r="BB33" s="35">
        <v>0</v>
      </c>
      <c r="BC33" s="35">
        <v>0</v>
      </c>
      <c r="BD33" s="35">
        <v>0</v>
      </c>
      <c r="BE33" s="35">
        <v>0</v>
      </c>
      <c r="BF33" s="35">
        <v>34</v>
      </c>
      <c r="BG33" s="35">
        <v>34</v>
      </c>
      <c r="BH33" s="133">
        <v>34</v>
      </c>
      <c r="BI33" s="31">
        <v>1</v>
      </c>
    </row>
    <row r="34" spans="1:61" ht="12.75">
      <c r="A34" s="34" t="s">
        <v>118</v>
      </c>
      <c r="B34" s="34" t="s">
        <v>129</v>
      </c>
      <c r="C34" s="34" t="s">
        <v>315</v>
      </c>
      <c r="D34" s="35">
        <v>4</v>
      </c>
      <c r="E34" s="35">
        <v>0</v>
      </c>
      <c r="F34" s="35">
        <v>10</v>
      </c>
      <c r="G34" s="35">
        <v>58</v>
      </c>
      <c r="H34" s="35">
        <v>17</v>
      </c>
      <c r="I34" s="35">
        <v>7</v>
      </c>
      <c r="J34" s="35">
        <v>0</v>
      </c>
      <c r="K34" s="35">
        <v>4</v>
      </c>
      <c r="L34" s="35">
        <v>13</v>
      </c>
      <c r="M34" s="35">
        <v>17</v>
      </c>
      <c r="N34" s="35">
        <v>21</v>
      </c>
      <c r="O34" s="35">
        <v>9</v>
      </c>
      <c r="P34" s="35">
        <v>14</v>
      </c>
      <c r="Q34" s="35">
        <v>14</v>
      </c>
      <c r="R34" s="35">
        <v>12</v>
      </c>
      <c r="S34" s="35">
        <v>20</v>
      </c>
      <c r="T34" s="35">
        <v>14</v>
      </c>
      <c r="U34" s="35">
        <v>24</v>
      </c>
      <c r="V34" s="35">
        <v>2</v>
      </c>
      <c r="W34" s="35">
        <v>2</v>
      </c>
      <c r="X34" s="35">
        <v>1</v>
      </c>
      <c r="Y34" s="35">
        <v>1</v>
      </c>
      <c r="Z34" s="35">
        <v>0</v>
      </c>
      <c r="AA34" s="35">
        <v>0</v>
      </c>
      <c r="AB34" s="35">
        <v>0</v>
      </c>
      <c r="AC34" s="35">
        <v>0</v>
      </c>
      <c r="AD34" s="35">
        <v>0</v>
      </c>
      <c r="AE34" s="35">
        <v>0</v>
      </c>
      <c r="AF34" s="35">
        <v>0</v>
      </c>
      <c r="AG34" s="35">
        <v>0</v>
      </c>
      <c r="AH34" s="35">
        <v>0</v>
      </c>
      <c r="AI34" s="35">
        <v>0</v>
      </c>
      <c r="AJ34" s="35">
        <v>0</v>
      </c>
      <c r="AK34" s="35">
        <v>0</v>
      </c>
      <c r="AL34" s="35">
        <v>0</v>
      </c>
      <c r="AM34" s="35">
        <v>0</v>
      </c>
      <c r="AN34" s="35">
        <v>0</v>
      </c>
      <c r="AO34" s="35">
        <v>0</v>
      </c>
      <c r="AP34" s="35">
        <v>0</v>
      </c>
      <c r="AQ34" s="35">
        <v>0</v>
      </c>
      <c r="AR34" s="35">
        <v>0</v>
      </c>
      <c r="AS34" s="35">
        <v>0</v>
      </c>
      <c r="AT34" s="35">
        <v>0</v>
      </c>
      <c r="AU34" s="35">
        <v>0</v>
      </c>
      <c r="AV34" s="35">
        <v>0</v>
      </c>
      <c r="AW34" s="35">
        <v>0</v>
      </c>
      <c r="AX34" s="35">
        <v>0</v>
      </c>
      <c r="AY34" s="35">
        <v>0</v>
      </c>
      <c r="AZ34" s="35">
        <v>0</v>
      </c>
      <c r="BA34" s="35">
        <v>0</v>
      </c>
      <c r="BB34" s="35">
        <v>0</v>
      </c>
      <c r="BC34" s="35">
        <v>0</v>
      </c>
      <c r="BD34" s="35">
        <v>0</v>
      </c>
      <c r="BE34" s="35">
        <v>0</v>
      </c>
      <c r="BF34" s="35">
        <v>264</v>
      </c>
      <c r="BG34" s="35">
        <v>264</v>
      </c>
      <c r="BH34" s="133">
        <v>258</v>
      </c>
      <c r="BI34" s="31">
        <v>0.9772727272727273</v>
      </c>
    </row>
    <row r="35" spans="1:61" ht="12.75">
      <c r="A35" s="34" t="s">
        <v>14</v>
      </c>
      <c r="B35" s="34" t="s">
        <v>23</v>
      </c>
      <c r="C35" s="34" t="s">
        <v>24</v>
      </c>
      <c r="D35" s="35">
        <v>1</v>
      </c>
      <c r="E35" s="35">
        <v>2</v>
      </c>
      <c r="F35" s="35">
        <v>3</v>
      </c>
      <c r="G35" s="35">
        <v>2</v>
      </c>
      <c r="H35" s="35">
        <v>7</v>
      </c>
      <c r="I35" s="35">
        <v>14</v>
      </c>
      <c r="J35" s="35">
        <v>6</v>
      </c>
      <c r="K35" s="35">
        <v>10</v>
      </c>
      <c r="L35" s="35">
        <v>5</v>
      </c>
      <c r="M35" s="35">
        <v>7</v>
      </c>
      <c r="N35" s="35">
        <v>8</v>
      </c>
      <c r="O35" s="35">
        <v>11</v>
      </c>
      <c r="P35" s="35">
        <v>3</v>
      </c>
      <c r="Q35" s="35">
        <v>6</v>
      </c>
      <c r="R35" s="35">
        <v>5</v>
      </c>
      <c r="S35" s="35">
        <v>3</v>
      </c>
      <c r="T35" s="35">
        <v>10</v>
      </c>
      <c r="U35" s="35">
        <v>1</v>
      </c>
      <c r="V35" s="35">
        <v>0</v>
      </c>
      <c r="W35" s="35">
        <v>0</v>
      </c>
      <c r="X35" s="35">
        <v>0</v>
      </c>
      <c r="Y35" s="35">
        <v>0</v>
      </c>
      <c r="Z35" s="35">
        <v>0</v>
      </c>
      <c r="AA35" s="35">
        <v>0</v>
      </c>
      <c r="AB35" s="35">
        <v>0</v>
      </c>
      <c r="AC35" s="35">
        <v>0</v>
      </c>
      <c r="AD35" s="35">
        <v>0</v>
      </c>
      <c r="AE35" s="35">
        <v>0</v>
      </c>
      <c r="AF35" s="35">
        <v>0</v>
      </c>
      <c r="AG35" s="35">
        <v>0</v>
      </c>
      <c r="AH35" s="35">
        <v>0</v>
      </c>
      <c r="AI35" s="35">
        <v>0</v>
      </c>
      <c r="AJ35" s="35">
        <v>0</v>
      </c>
      <c r="AK35" s="35">
        <v>0</v>
      </c>
      <c r="AL35" s="35">
        <v>0</v>
      </c>
      <c r="AM35" s="35">
        <v>0</v>
      </c>
      <c r="AN35" s="35">
        <v>0</v>
      </c>
      <c r="AO35" s="35">
        <v>0</v>
      </c>
      <c r="AP35" s="35">
        <v>0</v>
      </c>
      <c r="AQ35" s="35">
        <v>0</v>
      </c>
      <c r="AR35" s="35">
        <v>0</v>
      </c>
      <c r="AS35" s="35">
        <v>0</v>
      </c>
      <c r="AT35" s="35">
        <v>0</v>
      </c>
      <c r="AU35" s="35">
        <v>0</v>
      </c>
      <c r="AV35" s="35">
        <v>0</v>
      </c>
      <c r="AW35" s="35">
        <v>0</v>
      </c>
      <c r="AX35" s="35">
        <v>0</v>
      </c>
      <c r="AY35" s="35">
        <v>0</v>
      </c>
      <c r="AZ35" s="35">
        <v>0</v>
      </c>
      <c r="BA35" s="35">
        <v>0</v>
      </c>
      <c r="BB35" s="35">
        <v>0</v>
      </c>
      <c r="BC35" s="35">
        <v>0</v>
      </c>
      <c r="BD35" s="35">
        <v>0</v>
      </c>
      <c r="BE35" s="35">
        <v>0</v>
      </c>
      <c r="BF35" s="35">
        <v>104</v>
      </c>
      <c r="BG35" s="35">
        <v>104</v>
      </c>
      <c r="BH35" s="133">
        <v>104</v>
      </c>
      <c r="BI35" s="31">
        <v>1</v>
      </c>
    </row>
    <row r="36" spans="1:61" ht="12.75">
      <c r="A36" s="34" t="s">
        <v>4</v>
      </c>
      <c r="B36" s="34" t="s">
        <v>12</v>
      </c>
      <c r="C36" s="34" t="s">
        <v>13</v>
      </c>
      <c r="D36" s="35">
        <v>7</v>
      </c>
      <c r="E36" s="35">
        <v>14</v>
      </c>
      <c r="F36" s="35">
        <v>37</v>
      </c>
      <c r="G36" s="35">
        <v>40</v>
      </c>
      <c r="H36" s="35">
        <v>57</v>
      </c>
      <c r="I36" s="35">
        <v>50</v>
      </c>
      <c r="J36" s="35">
        <v>33</v>
      </c>
      <c r="K36" s="35">
        <v>32</v>
      </c>
      <c r="L36" s="35">
        <v>15</v>
      </c>
      <c r="M36" s="35">
        <v>13</v>
      </c>
      <c r="N36" s="35">
        <v>2</v>
      </c>
      <c r="O36" s="35">
        <v>3</v>
      </c>
      <c r="P36" s="35">
        <v>3</v>
      </c>
      <c r="Q36" s="35">
        <v>4</v>
      </c>
      <c r="R36" s="35">
        <v>1</v>
      </c>
      <c r="S36" s="35">
        <v>0</v>
      </c>
      <c r="T36" s="35">
        <v>0</v>
      </c>
      <c r="U36" s="35">
        <v>1</v>
      </c>
      <c r="V36" s="35">
        <v>0</v>
      </c>
      <c r="W36" s="35">
        <v>0</v>
      </c>
      <c r="X36" s="35">
        <v>0</v>
      </c>
      <c r="Y36" s="35">
        <v>0</v>
      </c>
      <c r="Z36" s="35">
        <v>0</v>
      </c>
      <c r="AA36" s="35">
        <v>0</v>
      </c>
      <c r="AB36" s="35">
        <v>0</v>
      </c>
      <c r="AC36" s="35">
        <v>0</v>
      </c>
      <c r="AD36" s="35">
        <v>0</v>
      </c>
      <c r="AE36" s="35">
        <v>0</v>
      </c>
      <c r="AF36" s="35">
        <v>0</v>
      </c>
      <c r="AG36" s="35">
        <v>0</v>
      </c>
      <c r="AH36" s="35">
        <v>0</v>
      </c>
      <c r="AI36" s="35">
        <v>0</v>
      </c>
      <c r="AJ36" s="35">
        <v>0</v>
      </c>
      <c r="AK36" s="35">
        <v>0</v>
      </c>
      <c r="AL36" s="35">
        <v>0</v>
      </c>
      <c r="AM36" s="35">
        <v>0</v>
      </c>
      <c r="AN36" s="35">
        <v>0</v>
      </c>
      <c r="AO36" s="35">
        <v>0</v>
      </c>
      <c r="AP36" s="35">
        <v>0</v>
      </c>
      <c r="AQ36" s="35">
        <v>0</v>
      </c>
      <c r="AR36" s="35">
        <v>0</v>
      </c>
      <c r="AS36" s="35">
        <v>0</v>
      </c>
      <c r="AT36" s="35">
        <v>0</v>
      </c>
      <c r="AU36" s="35">
        <v>0</v>
      </c>
      <c r="AV36" s="35">
        <v>0</v>
      </c>
      <c r="AW36" s="35">
        <v>0</v>
      </c>
      <c r="AX36" s="35">
        <v>0</v>
      </c>
      <c r="AY36" s="35">
        <v>0</v>
      </c>
      <c r="AZ36" s="35">
        <v>0</v>
      </c>
      <c r="BA36" s="35">
        <v>0</v>
      </c>
      <c r="BB36" s="35">
        <v>0</v>
      </c>
      <c r="BC36" s="35">
        <v>0</v>
      </c>
      <c r="BD36" s="35">
        <v>0</v>
      </c>
      <c r="BE36" s="35">
        <v>0</v>
      </c>
      <c r="BF36" s="35">
        <v>312</v>
      </c>
      <c r="BG36" s="35">
        <v>312</v>
      </c>
      <c r="BH36" s="133">
        <v>312</v>
      </c>
      <c r="BI36" s="31">
        <v>1</v>
      </c>
    </row>
    <row r="37" spans="1:61" ht="12.75">
      <c r="A37" s="34" t="s">
        <v>79</v>
      </c>
      <c r="B37" s="34" t="s">
        <v>88</v>
      </c>
      <c r="C37" s="34" t="s">
        <v>89</v>
      </c>
      <c r="D37" s="35">
        <v>3</v>
      </c>
      <c r="E37" s="35">
        <v>41</v>
      </c>
      <c r="F37" s="35">
        <v>84</v>
      </c>
      <c r="G37" s="35">
        <v>52</v>
      </c>
      <c r="H37" s="35">
        <v>28</v>
      </c>
      <c r="I37" s="35">
        <v>8</v>
      </c>
      <c r="J37" s="35">
        <v>10</v>
      </c>
      <c r="K37" s="35">
        <v>15</v>
      </c>
      <c r="L37" s="35">
        <v>5</v>
      </c>
      <c r="M37" s="35">
        <v>2</v>
      </c>
      <c r="N37" s="35">
        <v>0</v>
      </c>
      <c r="O37" s="35">
        <v>0</v>
      </c>
      <c r="P37" s="35">
        <v>1</v>
      </c>
      <c r="Q37" s="35">
        <v>2</v>
      </c>
      <c r="R37" s="35">
        <v>0</v>
      </c>
      <c r="S37" s="35">
        <v>0</v>
      </c>
      <c r="T37" s="35">
        <v>0</v>
      </c>
      <c r="U37" s="35">
        <v>0</v>
      </c>
      <c r="V37" s="35">
        <v>0</v>
      </c>
      <c r="W37" s="35">
        <v>0</v>
      </c>
      <c r="X37" s="35">
        <v>0</v>
      </c>
      <c r="Y37" s="35">
        <v>0</v>
      </c>
      <c r="Z37" s="35">
        <v>0</v>
      </c>
      <c r="AA37" s="35">
        <v>0</v>
      </c>
      <c r="AB37" s="35">
        <v>0</v>
      </c>
      <c r="AC37" s="35">
        <v>0</v>
      </c>
      <c r="AD37" s="35">
        <v>0</v>
      </c>
      <c r="AE37" s="35">
        <v>0</v>
      </c>
      <c r="AF37" s="35">
        <v>0</v>
      </c>
      <c r="AG37" s="35">
        <v>0</v>
      </c>
      <c r="AH37" s="35">
        <v>0</v>
      </c>
      <c r="AI37" s="35">
        <v>0</v>
      </c>
      <c r="AJ37" s="35">
        <v>0</v>
      </c>
      <c r="AK37" s="35">
        <v>0</v>
      </c>
      <c r="AL37" s="35">
        <v>0</v>
      </c>
      <c r="AM37" s="35">
        <v>0</v>
      </c>
      <c r="AN37" s="35">
        <v>0</v>
      </c>
      <c r="AO37" s="35">
        <v>0</v>
      </c>
      <c r="AP37" s="35">
        <v>0</v>
      </c>
      <c r="AQ37" s="35">
        <v>0</v>
      </c>
      <c r="AR37" s="35">
        <v>0</v>
      </c>
      <c r="AS37" s="35">
        <v>0</v>
      </c>
      <c r="AT37" s="35">
        <v>0</v>
      </c>
      <c r="AU37" s="35">
        <v>0</v>
      </c>
      <c r="AV37" s="35">
        <v>0</v>
      </c>
      <c r="AW37" s="35">
        <v>0</v>
      </c>
      <c r="AX37" s="35">
        <v>0</v>
      </c>
      <c r="AY37" s="35">
        <v>0</v>
      </c>
      <c r="AZ37" s="35">
        <v>0</v>
      </c>
      <c r="BA37" s="35">
        <v>0</v>
      </c>
      <c r="BB37" s="35">
        <v>0</v>
      </c>
      <c r="BC37" s="35">
        <v>0</v>
      </c>
      <c r="BD37" s="35">
        <v>0</v>
      </c>
      <c r="BE37" s="35">
        <v>0</v>
      </c>
      <c r="BF37" s="35">
        <v>251</v>
      </c>
      <c r="BG37" s="35">
        <v>251</v>
      </c>
      <c r="BH37" s="133">
        <v>251</v>
      </c>
      <c r="BI37" s="31">
        <v>1</v>
      </c>
    </row>
    <row r="38" spans="1:61" ht="12.75">
      <c r="A38" s="34" t="s">
        <v>201</v>
      </c>
      <c r="B38" s="34" t="s">
        <v>204</v>
      </c>
      <c r="C38" s="34" t="s">
        <v>205</v>
      </c>
      <c r="D38" s="35">
        <v>16</v>
      </c>
      <c r="E38" s="35">
        <v>8</v>
      </c>
      <c r="F38" s="35">
        <v>23</v>
      </c>
      <c r="G38" s="35">
        <v>49</v>
      </c>
      <c r="H38" s="35">
        <v>63</v>
      </c>
      <c r="I38" s="35">
        <v>81</v>
      </c>
      <c r="J38" s="35">
        <v>84</v>
      </c>
      <c r="K38" s="35">
        <v>43</v>
      </c>
      <c r="L38" s="35">
        <v>48</v>
      </c>
      <c r="M38" s="35">
        <v>53</v>
      </c>
      <c r="N38" s="35">
        <v>47</v>
      </c>
      <c r="O38" s="35">
        <v>39</v>
      </c>
      <c r="P38" s="35">
        <v>26</v>
      </c>
      <c r="Q38" s="35">
        <v>24</v>
      </c>
      <c r="R38" s="35">
        <v>12</v>
      </c>
      <c r="S38" s="35">
        <v>12</v>
      </c>
      <c r="T38" s="35">
        <v>2</v>
      </c>
      <c r="U38" s="35">
        <v>2</v>
      </c>
      <c r="V38" s="35">
        <v>0</v>
      </c>
      <c r="W38" s="35">
        <v>0</v>
      </c>
      <c r="X38" s="35">
        <v>0</v>
      </c>
      <c r="Y38" s="35">
        <v>0</v>
      </c>
      <c r="Z38" s="35">
        <v>0</v>
      </c>
      <c r="AA38" s="35">
        <v>0</v>
      </c>
      <c r="AB38" s="35">
        <v>0</v>
      </c>
      <c r="AC38" s="35">
        <v>0</v>
      </c>
      <c r="AD38" s="35">
        <v>0</v>
      </c>
      <c r="AE38" s="35">
        <v>0</v>
      </c>
      <c r="AF38" s="35">
        <v>0</v>
      </c>
      <c r="AG38" s="35">
        <v>0</v>
      </c>
      <c r="AH38" s="35">
        <v>0</v>
      </c>
      <c r="AI38" s="35">
        <v>0</v>
      </c>
      <c r="AJ38" s="35">
        <v>0</v>
      </c>
      <c r="AK38" s="35">
        <v>0</v>
      </c>
      <c r="AL38" s="35">
        <v>0</v>
      </c>
      <c r="AM38" s="35">
        <v>0</v>
      </c>
      <c r="AN38" s="35">
        <v>0</v>
      </c>
      <c r="AO38" s="35">
        <v>0</v>
      </c>
      <c r="AP38" s="35">
        <v>0</v>
      </c>
      <c r="AQ38" s="35">
        <v>0</v>
      </c>
      <c r="AR38" s="35">
        <v>0</v>
      </c>
      <c r="AS38" s="35">
        <v>0</v>
      </c>
      <c r="AT38" s="35">
        <v>0</v>
      </c>
      <c r="AU38" s="35">
        <v>0</v>
      </c>
      <c r="AV38" s="35">
        <v>0</v>
      </c>
      <c r="AW38" s="35">
        <v>0</v>
      </c>
      <c r="AX38" s="35">
        <v>0</v>
      </c>
      <c r="AY38" s="35">
        <v>0</v>
      </c>
      <c r="AZ38" s="35">
        <v>0</v>
      </c>
      <c r="BA38" s="35">
        <v>0</v>
      </c>
      <c r="BB38" s="35">
        <v>0</v>
      </c>
      <c r="BC38" s="35">
        <v>0</v>
      </c>
      <c r="BD38" s="35">
        <v>0</v>
      </c>
      <c r="BE38" s="35">
        <v>0</v>
      </c>
      <c r="BF38" s="35">
        <v>632</v>
      </c>
      <c r="BG38" s="35">
        <v>632</v>
      </c>
      <c r="BH38" s="133">
        <v>632</v>
      </c>
      <c r="BI38" s="31">
        <v>1</v>
      </c>
    </row>
    <row r="39" spans="1:61" ht="12.75">
      <c r="A39" s="34" t="s">
        <v>49</v>
      </c>
      <c r="B39" s="34" t="s">
        <v>69</v>
      </c>
      <c r="C39" s="34" t="s">
        <v>70</v>
      </c>
      <c r="D39" s="35">
        <v>137</v>
      </c>
      <c r="E39" s="35">
        <v>40</v>
      </c>
      <c r="F39" s="35">
        <v>78</v>
      </c>
      <c r="G39" s="35">
        <v>88</v>
      </c>
      <c r="H39" s="35">
        <v>63</v>
      </c>
      <c r="I39" s="35">
        <v>29</v>
      </c>
      <c r="J39" s="35">
        <v>25</v>
      </c>
      <c r="K39" s="35">
        <v>15</v>
      </c>
      <c r="L39" s="35">
        <v>7</v>
      </c>
      <c r="M39" s="35">
        <v>5</v>
      </c>
      <c r="N39" s="35">
        <v>0</v>
      </c>
      <c r="O39" s="35">
        <v>2</v>
      </c>
      <c r="P39" s="35">
        <v>1</v>
      </c>
      <c r="Q39" s="35">
        <v>0</v>
      </c>
      <c r="R39" s="35">
        <v>0</v>
      </c>
      <c r="S39" s="35">
        <v>0</v>
      </c>
      <c r="T39" s="35">
        <v>0</v>
      </c>
      <c r="U39" s="35">
        <v>0</v>
      </c>
      <c r="V39" s="35">
        <v>0</v>
      </c>
      <c r="W39" s="35">
        <v>0</v>
      </c>
      <c r="X39" s="35">
        <v>0</v>
      </c>
      <c r="Y39" s="35">
        <v>0</v>
      </c>
      <c r="Z39" s="35">
        <v>0</v>
      </c>
      <c r="AA39" s="35">
        <v>0</v>
      </c>
      <c r="AB39" s="35">
        <v>0</v>
      </c>
      <c r="AC39" s="35">
        <v>0</v>
      </c>
      <c r="AD39" s="35">
        <v>0</v>
      </c>
      <c r="AE39" s="35">
        <v>0</v>
      </c>
      <c r="AF39" s="35">
        <v>0</v>
      </c>
      <c r="AG39" s="35">
        <v>0</v>
      </c>
      <c r="AH39" s="35">
        <v>0</v>
      </c>
      <c r="AI39" s="35">
        <v>0</v>
      </c>
      <c r="AJ39" s="35">
        <v>0</v>
      </c>
      <c r="AK39" s="35">
        <v>0</v>
      </c>
      <c r="AL39" s="35">
        <v>0</v>
      </c>
      <c r="AM39" s="35">
        <v>0</v>
      </c>
      <c r="AN39" s="35">
        <v>0</v>
      </c>
      <c r="AO39" s="35">
        <v>0</v>
      </c>
      <c r="AP39" s="35">
        <v>0</v>
      </c>
      <c r="AQ39" s="35">
        <v>0</v>
      </c>
      <c r="AR39" s="35">
        <v>0</v>
      </c>
      <c r="AS39" s="35">
        <v>0</v>
      </c>
      <c r="AT39" s="35">
        <v>0</v>
      </c>
      <c r="AU39" s="35">
        <v>0</v>
      </c>
      <c r="AV39" s="35">
        <v>0</v>
      </c>
      <c r="AW39" s="35">
        <v>0</v>
      </c>
      <c r="AX39" s="35">
        <v>0</v>
      </c>
      <c r="AY39" s="35">
        <v>0</v>
      </c>
      <c r="AZ39" s="35">
        <v>0</v>
      </c>
      <c r="BA39" s="35">
        <v>0</v>
      </c>
      <c r="BB39" s="35">
        <v>0</v>
      </c>
      <c r="BC39" s="35">
        <v>0</v>
      </c>
      <c r="BD39" s="35">
        <v>0</v>
      </c>
      <c r="BE39" s="35">
        <v>0</v>
      </c>
      <c r="BF39" s="35">
        <v>490</v>
      </c>
      <c r="BG39" s="35">
        <v>490</v>
      </c>
      <c r="BH39" s="133">
        <v>490</v>
      </c>
      <c r="BI39" s="31">
        <v>1</v>
      </c>
    </row>
    <row r="40" spans="1:61" ht="12.75">
      <c r="A40" s="34" t="s">
        <v>201</v>
      </c>
      <c r="B40" s="34" t="s">
        <v>213</v>
      </c>
      <c r="C40" s="34" t="s">
        <v>342</v>
      </c>
      <c r="D40" s="35">
        <v>18</v>
      </c>
      <c r="E40" s="35">
        <v>7</v>
      </c>
      <c r="F40" s="35">
        <v>6</v>
      </c>
      <c r="G40" s="35">
        <v>6</v>
      </c>
      <c r="H40" s="35">
        <v>11</v>
      </c>
      <c r="I40" s="35">
        <v>26</v>
      </c>
      <c r="J40" s="35">
        <v>24</v>
      </c>
      <c r="K40" s="35">
        <v>24</v>
      </c>
      <c r="L40" s="35">
        <v>8</v>
      </c>
      <c r="M40" s="35">
        <v>6</v>
      </c>
      <c r="N40" s="35">
        <v>7</v>
      </c>
      <c r="O40" s="35">
        <v>12</v>
      </c>
      <c r="P40" s="35">
        <v>11</v>
      </c>
      <c r="Q40" s="35">
        <v>10</v>
      </c>
      <c r="R40" s="35">
        <v>3</v>
      </c>
      <c r="S40" s="35">
        <v>0</v>
      </c>
      <c r="T40" s="35">
        <v>3</v>
      </c>
      <c r="U40" s="35">
        <v>2</v>
      </c>
      <c r="V40" s="35">
        <v>0</v>
      </c>
      <c r="W40" s="35">
        <v>0</v>
      </c>
      <c r="X40" s="35">
        <v>0</v>
      </c>
      <c r="Y40" s="35">
        <v>0</v>
      </c>
      <c r="Z40" s="35">
        <v>0</v>
      </c>
      <c r="AA40" s="35">
        <v>0</v>
      </c>
      <c r="AB40" s="35">
        <v>0</v>
      </c>
      <c r="AC40" s="35">
        <v>0</v>
      </c>
      <c r="AD40" s="35">
        <v>0</v>
      </c>
      <c r="AE40" s="35">
        <v>0</v>
      </c>
      <c r="AF40" s="35">
        <v>0</v>
      </c>
      <c r="AG40" s="35">
        <v>0</v>
      </c>
      <c r="AH40" s="35">
        <v>0</v>
      </c>
      <c r="AI40" s="35">
        <v>0</v>
      </c>
      <c r="AJ40" s="35">
        <v>0</v>
      </c>
      <c r="AK40" s="35">
        <v>0</v>
      </c>
      <c r="AL40" s="35">
        <v>0</v>
      </c>
      <c r="AM40" s="35">
        <v>0</v>
      </c>
      <c r="AN40" s="35">
        <v>0</v>
      </c>
      <c r="AO40" s="35">
        <v>0</v>
      </c>
      <c r="AP40" s="35">
        <v>0</v>
      </c>
      <c r="AQ40" s="35">
        <v>0</v>
      </c>
      <c r="AR40" s="35">
        <v>0</v>
      </c>
      <c r="AS40" s="35">
        <v>0</v>
      </c>
      <c r="AT40" s="35">
        <v>0</v>
      </c>
      <c r="AU40" s="35">
        <v>0</v>
      </c>
      <c r="AV40" s="35">
        <v>0</v>
      </c>
      <c r="AW40" s="35">
        <v>0</v>
      </c>
      <c r="AX40" s="35">
        <v>0</v>
      </c>
      <c r="AY40" s="35">
        <v>0</v>
      </c>
      <c r="AZ40" s="35">
        <v>0</v>
      </c>
      <c r="BA40" s="35">
        <v>0</v>
      </c>
      <c r="BB40" s="35">
        <v>0</v>
      </c>
      <c r="BC40" s="35">
        <v>0</v>
      </c>
      <c r="BD40" s="35">
        <v>0</v>
      </c>
      <c r="BE40" s="35">
        <v>0</v>
      </c>
      <c r="BF40" s="35">
        <v>184</v>
      </c>
      <c r="BG40" s="35">
        <v>184</v>
      </c>
      <c r="BH40" s="133">
        <v>184</v>
      </c>
      <c r="BI40" s="31">
        <v>1</v>
      </c>
    </row>
    <row r="41" spans="1:61" ht="12.75">
      <c r="A41" s="34" t="s">
        <v>96</v>
      </c>
      <c r="B41" s="34" t="s">
        <v>97</v>
      </c>
      <c r="C41" s="34" t="s">
        <v>98</v>
      </c>
      <c r="D41" s="35">
        <v>2</v>
      </c>
      <c r="E41" s="35">
        <v>3</v>
      </c>
      <c r="F41" s="35">
        <v>1</v>
      </c>
      <c r="G41" s="35">
        <v>3</v>
      </c>
      <c r="H41" s="35">
        <v>4</v>
      </c>
      <c r="I41" s="35">
        <v>1</v>
      </c>
      <c r="J41" s="35">
        <v>1</v>
      </c>
      <c r="K41" s="35">
        <v>0</v>
      </c>
      <c r="L41" s="35">
        <v>2</v>
      </c>
      <c r="M41" s="35">
        <v>2</v>
      </c>
      <c r="N41" s="35">
        <v>3</v>
      </c>
      <c r="O41" s="35">
        <v>2</v>
      </c>
      <c r="P41" s="35">
        <v>11</v>
      </c>
      <c r="Q41" s="35">
        <v>26</v>
      </c>
      <c r="R41" s="35">
        <v>0</v>
      </c>
      <c r="S41" s="35">
        <v>23</v>
      </c>
      <c r="T41" s="35">
        <v>26</v>
      </c>
      <c r="U41" s="35">
        <v>10</v>
      </c>
      <c r="V41" s="35">
        <v>0</v>
      </c>
      <c r="W41" s="35">
        <v>0</v>
      </c>
      <c r="X41" s="35">
        <v>0</v>
      </c>
      <c r="Y41" s="35">
        <v>0</v>
      </c>
      <c r="Z41" s="35">
        <v>0</v>
      </c>
      <c r="AA41" s="35">
        <v>0</v>
      </c>
      <c r="AB41" s="35">
        <v>0</v>
      </c>
      <c r="AC41" s="35">
        <v>0</v>
      </c>
      <c r="AD41" s="35">
        <v>0</v>
      </c>
      <c r="AE41" s="35">
        <v>0</v>
      </c>
      <c r="AF41" s="35">
        <v>0</v>
      </c>
      <c r="AG41" s="35">
        <v>0</v>
      </c>
      <c r="AH41" s="35">
        <v>0</v>
      </c>
      <c r="AI41" s="35">
        <v>0</v>
      </c>
      <c r="AJ41" s="35">
        <v>0</v>
      </c>
      <c r="AK41" s="35">
        <v>0</v>
      </c>
      <c r="AL41" s="35">
        <v>0</v>
      </c>
      <c r="AM41" s="35">
        <v>0</v>
      </c>
      <c r="AN41" s="35">
        <v>0</v>
      </c>
      <c r="AO41" s="35">
        <v>0</v>
      </c>
      <c r="AP41" s="35">
        <v>0</v>
      </c>
      <c r="AQ41" s="35">
        <v>0</v>
      </c>
      <c r="AR41" s="35">
        <v>0</v>
      </c>
      <c r="AS41" s="35">
        <v>0</v>
      </c>
      <c r="AT41" s="35">
        <v>0</v>
      </c>
      <c r="AU41" s="35">
        <v>0</v>
      </c>
      <c r="AV41" s="35">
        <v>0</v>
      </c>
      <c r="AW41" s="35">
        <v>0</v>
      </c>
      <c r="AX41" s="35">
        <v>0</v>
      </c>
      <c r="AY41" s="35">
        <v>0</v>
      </c>
      <c r="AZ41" s="35">
        <v>0</v>
      </c>
      <c r="BA41" s="35">
        <v>0</v>
      </c>
      <c r="BB41" s="35">
        <v>0</v>
      </c>
      <c r="BC41" s="35">
        <v>0</v>
      </c>
      <c r="BD41" s="35">
        <v>0</v>
      </c>
      <c r="BE41" s="35">
        <v>0</v>
      </c>
      <c r="BF41" s="35">
        <v>120</v>
      </c>
      <c r="BG41" s="35">
        <v>120</v>
      </c>
      <c r="BH41" s="133">
        <v>120</v>
      </c>
      <c r="BI41" s="31">
        <v>1</v>
      </c>
    </row>
    <row r="42" spans="1:61" ht="12.75">
      <c r="A42" s="34" t="s">
        <v>146</v>
      </c>
      <c r="B42" s="34" t="s">
        <v>331</v>
      </c>
      <c r="C42" s="34" t="s">
        <v>332</v>
      </c>
      <c r="D42" s="35">
        <v>1</v>
      </c>
      <c r="E42" s="35">
        <v>1</v>
      </c>
      <c r="F42" s="35">
        <v>8</v>
      </c>
      <c r="G42" s="35">
        <v>39</v>
      </c>
      <c r="H42" s="35">
        <v>12</v>
      </c>
      <c r="I42" s="35">
        <v>3</v>
      </c>
      <c r="J42" s="35">
        <v>0</v>
      </c>
      <c r="K42" s="35">
        <v>0</v>
      </c>
      <c r="L42" s="35">
        <v>0</v>
      </c>
      <c r="M42" s="35">
        <v>1</v>
      </c>
      <c r="N42" s="35">
        <v>7</v>
      </c>
      <c r="O42" s="35">
        <v>15</v>
      </c>
      <c r="P42" s="35">
        <v>2</v>
      </c>
      <c r="Q42" s="35">
        <v>4</v>
      </c>
      <c r="R42" s="35">
        <v>3</v>
      </c>
      <c r="S42" s="35">
        <v>1</v>
      </c>
      <c r="T42" s="35">
        <v>0</v>
      </c>
      <c r="U42" s="35">
        <v>1</v>
      </c>
      <c r="V42" s="35">
        <v>0</v>
      </c>
      <c r="W42" s="35">
        <v>0</v>
      </c>
      <c r="X42" s="35">
        <v>0</v>
      </c>
      <c r="Y42" s="35">
        <v>0</v>
      </c>
      <c r="Z42" s="35">
        <v>0</v>
      </c>
      <c r="AA42" s="35">
        <v>0</v>
      </c>
      <c r="AB42" s="35">
        <v>0</v>
      </c>
      <c r="AC42" s="35">
        <v>0</v>
      </c>
      <c r="AD42" s="35">
        <v>0</v>
      </c>
      <c r="AE42" s="35">
        <v>0</v>
      </c>
      <c r="AF42" s="35">
        <v>0</v>
      </c>
      <c r="AG42" s="35">
        <v>0</v>
      </c>
      <c r="AH42" s="35">
        <v>0</v>
      </c>
      <c r="AI42" s="35">
        <v>0</v>
      </c>
      <c r="AJ42" s="35">
        <v>0</v>
      </c>
      <c r="AK42" s="35">
        <v>0</v>
      </c>
      <c r="AL42" s="35">
        <v>0</v>
      </c>
      <c r="AM42" s="35">
        <v>0</v>
      </c>
      <c r="AN42" s="35">
        <v>0</v>
      </c>
      <c r="AO42" s="35">
        <v>0</v>
      </c>
      <c r="AP42" s="35">
        <v>0</v>
      </c>
      <c r="AQ42" s="35">
        <v>0</v>
      </c>
      <c r="AR42" s="35">
        <v>0</v>
      </c>
      <c r="AS42" s="35">
        <v>0</v>
      </c>
      <c r="AT42" s="35">
        <v>0</v>
      </c>
      <c r="AU42" s="35">
        <v>0</v>
      </c>
      <c r="AV42" s="35">
        <v>0</v>
      </c>
      <c r="AW42" s="35">
        <v>0</v>
      </c>
      <c r="AX42" s="35">
        <v>0</v>
      </c>
      <c r="AY42" s="35">
        <v>0</v>
      </c>
      <c r="AZ42" s="35">
        <v>0</v>
      </c>
      <c r="BA42" s="35">
        <v>0</v>
      </c>
      <c r="BB42" s="35">
        <v>0</v>
      </c>
      <c r="BC42" s="35">
        <v>0</v>
      </c>
      <c r="BD42" s="35">
        <v>0</v>
      </c>
      <c r="BE42" s="35">
        <v>0</v>
      </c>
      <c r="BF42" s="35">
        <v>98</v>
      </c>
      <c r="BG42" s="35">
        <v>98</v>
      </c>
      <c r="BH42" s="133">
        <v>98</v>
      </c>
      <c r="BI42" s="31">
        <v>1</v>
      </c>
    </row>
    <row r="43" spans="1:61" ht="12.75">
      <c r="A43" s="34" t="s">
        <v>14</v>
      </c>
      <c r="B43" s="34" t="s">
        <v>21</v>
      </c>
      <c r="C43" s="34" t="s">
        <v>22</v>
      </c>
      <c r="D43" s="35">
        <v>4</v>
      </c>
      <c r="E43" s="35">
        <v>3</v>
      </c>
      <c r="F43" s="35">
        <v>11</v>
      </c>
      <c r="G43" s="35">
        <v>17</v>
      </c>
      <c r="H43" s="35">
        <v>13</v>
      </c>
      <c r="I43" s="35">
        <v>22</v>
      </c>
      <c r="J43" s="35">
        <v>15</v>
      </c>
      <c r="K43" s="35">
        <v>8</v>
      </c>
      <c r="L43" s="35">
        <v>5</v>
      </c>
      <c r="M43" s="35">
        <v>7</v>
      </c>
      <c r="N43" s="35">
        <v>8</v>
      </c>
      <c r="O43" s="35">
        <v>6</v>
      </c>
      <c r="P43" s="35">
        <v>4</v>
      </c>
      <c r="Q43" s="35">
        <v>3</v>
      </c>
      <c r="R43" s="35">
        <v>3</v>
      </c>
      <c r="S43" s="35">
        <v>7</v>
      </c>
      <c r="T43" s="35">
        <v>9</v>
      </c>
      <c r="U43" s="35">
        <v>30</v>
      </c>
      <c r="V43" s="35">
        <v>0</v>
      </c>
      <c r="W43" s="35">
        <v>0</v>
      </c>
      <c r="X43" s="35">
        <v>0</v>
      </c>
      <c r="Y43" s="35">
        <v>0</v>
      </c>
      <c r="Z43" s="35">
        <v>0</v>
      </c>
      <c r="AA43" s="35">
        <v>0</v>
      </c>
      <c r="AB43" s="35">
        <v>0</v>
      </c>
      <c r="AC43" s="35">
        <v>0</v>
      </c>
      <c r="AD43" s="35">
        <v>0</v>
      </c>
      <c r="AE43" s="35">
        <v>0</v>
      </c>
      <c r="AF43" s="35">
        <v>0</v>
      </c>
      <c r="AG43" s="35">
        <v>0</v>
      </c>
      <c r="AH43" s="35">
        <v>0</v>
      </c>
      <c r="AI43" s="35">
        <v>0</v>
      </c>
      <c r="AJ43" s="35">
        <v>0</v>
      </c>
      <c r="AK43" s="35">
        <v>0</v>
      </c>
      <c r="AL43" s="35">
        <v>0</v>
      </c>
      <c r="AM43" s="35">
        <v>0</v>
      </c>
      <c r="AN43" s="35">
        <v>0</v>
      </c>
      <c r="AO43" s="35">
        <v>0</v>
      </c>
      <c r="AP43" s="35">
        <v>0</v>
      </c>
      <c r="AQ43" s="35">
        <v>0</v>
      </c>
      <c r="AR43" s="35">
        <v>0</v>
      </c>
      <c r="AS43" s="35">
        <v>0</v>
      </c>
      <c r="AT43" s="35">
        <v>0</v>
      </c>
      <c r="AU43" s="35">
        <v>0</v>
      </c>
      <c r="AV43" s="35">
        <v>0</v>
      </c>
      <c r="AW43" s="35">
        <v>0</v>
      </c>
      <c r="AX43" s="35">
        <v>0</v>
      </c>
      <c r="AY43" s="35">
        <v>0</v>
      </c>
      <c r="AZ43" s="35">
        <v>0</v>
      </c>
      <c r="BA43" s="35">
        <v>0</v>
      </c>
      <c r="BB43" s="35">
        <v>0</v>
      </c>
      <c r="BC43" s="35">
        <v>0</v>
      </c>
      <c r="BD43" s="35">
        <v>0</v>
      </c>
      <c r="BE43" s="35">
        <v>0</v>
      </c>
      <c r="BF43" s="35">
        <v>175</v>
      </c>
      <c r="BG43" s="35">
        <v>175</v>
      </c>
      <c r="BH43" s="133">
        <v>175</v>
      </c>
      <c r="BI43" s="31">
        <v>1</v>
      </c>
    </row>
    <row r="44" spans="1:61" ht="12.75">
      <c r="A44" s="34" t="s">
        <v>172</v>
      </c>
      <c r="B44" s="34" t="s">
        <v>181</v>
      </c>
      <c r="C44" s="34" t="s">
        <v>390</v>
      </c>
      <c r="D44" s="35">
        <v>0</v>
      </c>
      <c r="E44" s="35">
        <v>0</v>
      </c>
      <c r="F44" s="35">
        <v>1</v>
      </c>
      <c r="G44" s="35">
        <v>3</v>
      </c>
      <c r="H44" s="35">
        <v>7</v>
      </c>
      <c r="I44" s="35">
        <v>17</v>
      </c>
      <c r="J44" s="35">
        <v>11</v>
      </c>
      <c r="K44" s="35">
        <v>14</v>
      </c>
      <c r="L44" s="35">
        <v>7</v>
      </c>
      <c r="M44" s="35">
        <v>6</v>
      </c>
      <c r="N44" s="35">
        <v>1</v>
      </c>
      <c r="O44" s="35">
        <v>3</v>
      </c>
      <c r="P44" s="35">
        <v>1</v>
      </c>
      <c r="Q44" s="35">
        <v>3</v>
      </c>
      <c r="R44" s="35">
        <v>0</v>
      </c>
      <c r="S44" s="35">
        <v>0</v>
      </c>
      <c r="T44" s="35">
        <v>1</v>
      </c>
      <c r="U44" s="35">
        <v>1</v>
      </c>
      <c r="V44" s="35">
        <v>0</v>
      </c>
      <c r="W44" s="35">
        <v>1</v>
      </c>
      <c r="X44" s="35">
        <v>0</v>
      </c>
      <c r="Y44" s="35">
        <v>0</v>
      </c>
      <c r="Z44" s="35">
        <v>0</v>
      </c>
      <c r="AA44" s="35">
        <v>0</v>
      </c>
      <c r="AB44" s="35">
        <v>0</v>
      </c>
      <c r="AC44" s="35">
        <v>0</v>
      </c>
      <c r="AD44" s="35">
        <v>0</v>
      </c>
      <c r="AE44" s="35">
        <v>0</v>
      </c>
      <c r="AF44" s="35">
        <v>0</v>
      </c>
      <c r="AG44" s="35">
        <v>0</v>
      </c>
      <c r="AH44" s="35">
        <v>0</v>
      </c>
      <c r="AI44" s="35">
        <v>0</v>
      </c>
      <c r="AJ44" s="35">
        <v>0</v>
      </c>
      <c r="AK44" s="35">
        <v>0</v>
      </c>
      <c r="AL44" s="35">
        <v>0</v>
      </c>
      <c r="AM44" s="35">
        <v>0</v>
      </c>
      <c r="AN44" s="35">
        <v>0</v>
      </c>
      <c r="AO44" s="35">
        <v>0</v>
      </c>
      <c r="AP44" s="35">
        <v>0</v>
      </c>
      <c r="AQ44" s="35">
        <v>0</v>
      </c>
      <c r="AR44" s="35">
        <v>0</v>
      </c>
      <c r="AS44" s="35">
        <v>0</v>
      </c>
      <c r="AT44" s="35">
        <v>0</v>
      </c>
      <c r="AU44" s="35">
        <v>0</v>
      </c>
      <c r="AV44" s="35">
        <v>0</v>
      </c>
      <c r="AW44" s="35">
        <v>0</v>
      </c>
      <c r="AX44" s="35">
        <v>0</v>
      </c>
      <c r="AY44" s="35">
        <v>0</v>
      </c>
      <c r="AZ44" s="35">
        <v>0</v>
      </c>
      <c r="BA44" s="35">
        <v>0</v>
      </c>
      <c r="BB44" s="35">
        <v>0</v>
      </c>
      <c r="BC44" s="35">
        <v>0</v>
      </c>
      <c r="BD44" s="35">
        <v>0</v>
      </c>
      <c r="BE44" s="35">
        <v>0</v>
      </c>
      <c r="BF44" s="35">
        <v>77</v>
      </c>
      <c r="BG44" s="35">
        <v>77</v>
      </c>
      <c r="BH44" s="133">
        <v>76</v>
      </c>
      <c r="BI44" s="31">
        <v>0.987012987012987</v>
      </c>
    </row>
    <row r="45" spans="1:61" ht="12.75">
      <c r="A45" s="34" t="s">
        <v>14</v>
      </c>
      <c r="B45" s="34" t="s">
        <v>47</v>
      </c>
      <c r="C45" s="34" t="s">
        <v>48</v>
      </c>
      <c r="D45" s="35">
        <v>25</v>
      </c>
      <c r="E45" s="35">
        <v>44</v>
      </c>
      <c r="F45" s="35">
        <v>42</v>
      </c>
      <c r="G45" s="35">
        <v>53</v>
      </c>
      <c r="H45" s="35">
        <v>170</v>
      </c>
      <c r="I45" s="35">
        <v>130</v>
      </c>
      <c r="J45" s="35">
        <v>20</v>
      </c>
      <c r="K45" s="35">
        <v>24</v>
      </c>
      <c r="L45" s="35">
        <v>25</v>
      </c>
      <c r="M45" s="35">
        <v>40</v>
      </c>
      <c r="N45" s="35">
        <v>24</v>
      </c>
      <c r="O45" s="35">
        <v>5</v>
      </c>
      <c r="P45" s="35">
        <v>4</v>
      </c>
      <c r="Q45" s="35">
        <v>1</v>
      </c>
      <c r="R45" s="35">
        <v>3</v>
      </c>
      <c r="S45" s="35">
        <v>4</v>
      </c>
      <c r="T45" s="35">
        <v>2</v>
      </c>
      <c r="U45" s="35">
        <v>0</v>
      </c>
      <c r="V45" s="35">
        <v>1</v>
      </c>
      <c r="W45" s="35">
        <v>0</v>
      </c>
      <c r="X45" s="35">
        <v>0</v>
      </c>
      <c r="Y45" s="35">
        <v>0</v>
      </c>
      <c r="Z45" s="35">
        <v>0</v>
      </c>
      <c r="AA45" s="35">
        <v>0</v>
      </c>
      <c r="AB45" s="35">
        <v>0</v>
      </c>
      <c r="AC45" s="35">
        <v>0</v>
      </c>
      <c r="AD45" s="35">
        <v>0</v>
      </c>
      <c r="AE45" s="35">
        <v>0</v>
      </c>
      <c r="AF45" s="35">
        <v>0</v>
      </c>
      <c r="AG45" s="35">
        <v>0</v>
      </c>
      <c r="AH45" s="35">
        <v>0</v>
      </c>
      <c r="AI45" s="35">
        <v>0</v>
      </c>
      <c r="AJ45" s="35">
        <v>0</v>
      </c>
      <c r="AK45" s="35">
        <v>0</v>
      </c>
      <c r="AL45" s="35">
        <v>0</v>
      </c>
      <c r="AM45" s="35">
        <v>0</v>
      </c>
      <c r="AN45" s="35">
        <v>0</v>
      </c>
      <c r="AO45" s="35">
        <v>0</v>
      </c>
      <c r="AP45" s="35">
        <v>0</v>
      </c>
      <c r="AQ45" s="35">
        <v>0</v>
      </c>
      <c r="AR45" s="35">
        <v>0</v>
      </c>
      <c r="AS45" s="35">
        <v>0</v>
      </c>
      <c r="AT45" s="35">
        <v>0</v>
      </c>
      <c r="AU45" s="35">
        <v>0</v>
      </c>
      <c r="AV45" s="35">
        <v>0</v>
      </c>
      <c r="AW45" s="35">
        <v>0</v>
      </c>
      <c r="AX45" s="35">
        <v>0</v>
      </c>
      <c r="AY45" s="35">
        <v>0</v>
      </c>
      <c r="AZ45" s="35">
        <v>0</v>
      </c>
      <c r="BA45" s="35">
        <v>0</v>
      </c>
      <c r="BB45" s="35">
        <v>0</v>
      </c>
      <c r="BC45" s="35">
        <v>0</v>
      </c>
      <c r="BD45" s="35">
        <v>0</v>
      </c>
      <c r="BE45" s="35">
        <v>0</v>
      </c>
      <c r="BF45" s="35">
        <v>617</v>
      </c>
      <c r="BG45" s="35">
        <v>617</v>
      </c>
      <c r="BH45" s="133">
        <v>616</v>
      </c>
      <c r="BI45" s="31">
        <v>0.9983792544570502</v>
      </c>
    </row>
    <row r="46" spans="1:61" ht="12.75">
      <c r="A46" s="34" t="s">
        <v>172</v>
      </c>
      <c r="B46" s="34" t="s">
        <v>184</v>
      </c>
      <c r="C46" s="34" t="s">
        <v>185</v>
      </c>
      <c r="D46" s="35">
        <v>3</v>
      </c>
      <c r="E46" s="35">
        <v>3</v>
      </c>
      <c r="F46" s="35">
        <v>5</v>
      </c>
      <c r="G46" s="35">
        <v>11</v>
      </c>
      <c r="H46" s="35">
        <v>33</v>
      </c>
      <c r="I46" s="35">
        <v>15</v>
      </c>
      <c r="J46" s="35">
        <v>38</v>
      </c>
      <c r="K46" s="35">
        <v>33</v>
      </c>
      <c r="L46" s="35">
        <v>24</v>
      </c>
      <c r="M46" s="35">
        <v>20</v>
      </c>
      <c r="N46" s="35">
        <v>18</v>
      </c>
      <c r="O46" s="35">
        <v>6</v>
      </c>
      <c r="P46" s="35">
        <v>3</v>
      </c>
      <c r="Q46" s="35">
        <v>2</v>
      </c>
      <c r="R46" s="35">
        <v>6</v>
      </c>
      <c r="S46" s="35">
        <v>0</v>
      </c>
      <c r="T46" s="35">
        <v>1</v>
      </c>
      <c r="U46" s="35">
        <v>0</v>
      </c>
      <c r="V46" s="35">
        <v>0</v>
      </c>
      <c r="W46" s="35">
        <v>0</v>
      </c>
      <c r="X46" s="35">
        <v>0</v>
      </c>
      <c r="Y46" s="35">
        <v>0</v>
      </c>
      <c r="Z46" s="35">
        <v>0</v>
      </c>
      <c r="AA46" s="35">
        <v>0</v>
      </c>
      <c r="AB46" s="35">
        <v>0</v>
      </c>
      <c r="AC46" s="35">
        <v>0</v>
      </c>
      <c r="AD46" s="35">
        <v>0</v>
      </c>
      <c r="AE46" s="35">
        <v>0</v>
      </c>
      <c r="AF46" s="35">
        <v>0</v>
      </c>
      <c r="AG46" s="35">
        <v>0</v>
      </c>
      <c r="AH46" s="35">
        <v>0</v>
      </c>
      <c r="AI46" s="35">
        <v>0</v>
      </c>
      <c r="AJ46" s="35">
        <v>0</v>
      </c>
      <c r="AK46" s="35">
        <v>0</v>
      </c>
      <c r="AL46" s="35">
        <v>0</v>
      </c>
      <c r="AM46" s="35">
        <v>0</v>
      </c>
      <c r="AN46" s="35">
        <v>0</v>
      </c>
      <c r="AO46" s="35">
        <v>0</v>
      </c>
      <c r="AP46" s="35">
        <v>0</v>
      </c>
      <c r="AQ46" s="35">
        <v>0</v>
      </c>
      <c r="AR46" s="35">
        <v>0</v>
      </c>
      <c r="AS46" s="35">
        <v>0</v>
      </c>
      <c r="AT46" s="35">
        <v>0</v>
      </c>
      <c r="AU46" s="35">
        <v>0</v>
      </c>
      <c r="AV46" s="35">
        <v>0</v>
      </c>
      <c r="AW46" s="35">
        <v>0</v>
      </c>
      <c r="AX46" s="35">
        <v>0</v>
      </c>
      <c r="AY46" s="35">
        <v>0</v>
      </c>
      <c r="AZ46" s="35">
        <v>0</v>
      </c>
      <c r="BA46" s="35">
        <v>0</v>
      </c>
      <c r="BB46" s="35">
        <v>0</v>
      </c>
      <c r="BC46" s="35">
        <v>0</v>
      </c>
      <c r="BD46" s="35">
        <v>0</v>
      </c>
      <c r="BE46" s="35">
        <v>0</v>
      </c>
      <c r="BF46" s="35">
        <v>221</v>
      </c>
      <c r="BG46" s="35">
        <v>221</v>
      </c>
      <c r="BH46" s="133">
        <v>221</v>
      </c>
      <c r="BI46" s="31">
        <v>1</v>
      </c>
    </row>
    <row r="47" spans="1:61" ht="12.75">
      <c r="A47" s="34" t="s">
        <v>146</v>
      </c>
      <c r="B47" s="34" t="s">
        <v>170</v>
      </c>
      <c r="C47" s="34" t="s">
        <v>171</v>
      </c>
      <c r="D47" s="35">
        <v>3</v>
      </c>
      <c r="E47" s="35">
        <v>3</v>
      </c>
      <c r="F47" s="35">
        <v>1</v>
      </c>
      <c r="G47" s="35">
        <v>8</v>
      </c>
      <c r="H47" s="35">
        <v>43</v>
      </c>
      <c r="I47" s="35">
        <v>22</v>
      </c>
      <c r="J47" s="35">
        <v>4</v>
      </c>
      <c r="K47" s="35">
        <v>2</v>
      </c>
      <c r="L47" s="35">
        <v>4</v>
      </c>
      <c r="M47" s="35">
        <v>7</v>
      </c>
      <c r="N47" s="35">
        <v>16</v>
      </c>
      <c r="O47" s="35">
        <v>8</v>
      </c>
      <c r="P47" s="35">
        <v>7</v>
      </c>
      <c r="Q47" s="35">
        <v>5</v>
      </c>
      <c r="R47" s="35">
        <v>2</v>
      </c>
      <c r="S47" s="35">
        <v>1</v>
      </c>
      <c r="T47" s="35">
        <v>0</v>
      </c>
      <c r="U47" s="35">
        <v>0</v>
      </c>
      <c r="V47" s="35">
        <v>0</v>
      </c>
      <c r="W47" s="35">
        <v>0</v>
      </c>
      <c r="X47" s="35">
        <v>0</v>
      </c>
      <c r="Y47" s="35">
        <v>0</v>
      </c>
      <c r="Z47" s="35">
        <v>0</v>
      </c>
      <c r="AA47" s="35">
        <v>0</v>
      </c>
      <c r="AB47" s="35">
        <v>0</v>
      </c>
      <c r="AC47" s="35">
        <v>0</v>
      </c>
      <c r="AD47" s="35">
        <v>0</v>
      </c>
      <c r="AE47" s="35">
        <v>0</v>
      </c>
      <c r="AF47" s="35">
        <v>0</v>
      </c>
      <c r="AG47" s="35">
        <v>0</v>
      </c>
      <c r="AH47" s="35">
        <v>0</v>
      </c>
      <c r="AI47" s="35">
        <v>0</v>
      </c>
      <c r="AJ47" s="35">
        <v>0</v>
      </c>
      <c r="AK47" s="35">
        <v>0</v>
      </c>
      <c r="AL47" s="35">
        <v>0</v>
      </c>
      <c r="AM47" s="35">
        <v>0</v>
      </c>
      <c r="AN47" s="35">
        <v>0</v>
      </c>
      <c r="AO47" s="35">
        <v>0</v>
      </c>
      <c r="AP47" s="35">
        <v>0</v>
      </c>
      <c r="AQ47" s="35">
        <v>0</v>
      </c>
      <c r="AR47" s="35">
        <v>0</v>
      </c>
      <c r="AS47" s="35">
        <v>0</v>
      </c>
      <c r="AT47" s="35">
        <v>0</v>
      </c>
      <c r="AU47" s="35">
        <v>0</v>
      </c>
      <c r="AV47" s="35">
        <v>0</v>
      </c>
      <c r="AW47" s="35">
        <v>0</v>
      </c>
      <c r="AX47" s="35">
        <v>0</v>
      </c>
      <c r="AY47" s="35">
        <v>0</v>
      </c>
      <c r="AZ47" s="35">
        <v>0</v>
      </c>
      <c r="BA47" s="35">
        <v>0</v>
      </c>
      <c r="BB47" s="35">
        <v>0</v>
      </c>
      <c r="BC47" s="35">
        <v>0</v>
      </c>
      <c r="BD47" s="35">
        <v>0</v>
      </c>
      <c r="BE47" s="35">
        <v>0</v>
      </c>
      <c r="BF47" s="35">
        <v>136</v>
      </c>
      <c r="BG47" s="35">
        <v>136</v>
      </c>
      <c r="BH47" s="133">
        <v>136</v>
      </c>
      <c r="BI47" s="31">
        <v>1</v>
      </c>
    </row>
    <row r="48" spans="1:61" ht="12.75">
      <c r="A48" s="34" t="s">
        <v>172</v>
      </c>
      <c r="B48" s="34" t="s">
        <v>176</v>
      </c>
      <c r="C48" s="34" t="s">
        <v>177</v>
      </c>
      <c r="D48" s="35">
        <v>6</v>
      </c>
      <c r="E48" s="35">
        <v>4</v>
      </c>
      <c r="F48" s="35">
        <v>14</v>
      </c>
      <c r="G48" s="35">
        <v>19</v>
      </c>
      <c r="H48" s="35">
        <v>12</v>
      </c>
      <c r="I48" s="35">
        <v>20</v>
      </c>
      <c r="J48" s="35">
        <v>24</v>
      </c>
      <c r="K48" s="35">
        <v>18</v>
      </c>
      <c r="L48" s="35">
        <v>9</v>
      </c>
      <c r="M48" s="35">
        <v>10</v>
      </c>
      <c r="N48" s="35">
        <v>5</v>
      </c>
      <c r="O48" s="35">
        <v>2</v>
      </c>
      <c r="P48" s="35">
        <v>4</v>
      </c>
      <c r="Q48" s="35">
        <v>0</v>
      </c>
      <c r="R48" s="35">
        <v>4</v>
      </c>
      <c r="S48" s="35">
        <v>2</v>
      </c>
      <c r="T48" s="35">
        <v>0</v>
      </c>
      <c r="U48" s="35">
        <v>0</v>
      </c>
      <c r="V48" s="35">
        <v>0</v>
      </c>
      <c r="W48" s="35">
        <v>0</v>
      </c>
      <c r="X48" s="35">
        <v>0</v>
      </c>
      <c r="Y48" s="35">
        <v>0</v>
      </c>
      <c r="Z48" s="35">
        <v>0</v>
      </c>
      <c r="AA48" s="35">
        <v>0</v>
      </c>
      <c r="AB48" s="35">
        <v>0</v>
      </c>
      <c r="AC48" s="35">
        <v>0</v>
      </c>
      <c r="AD48" s="35">
        <v>0</v>
      </c>
      <c r="AE48" s="35">
        <v>0</v>
      </c>
      <c r="AF48" s="35">
        <v>0</v>
      </c>
      <c r="AG48" s="35">
        <v>0</v>
      </c>
      <c r="AH48" s="35">
        <v>0</v>
      </c>
      <c r="AI48" s="35">
        <v>1</v>
      </c>
      <c r="AJ48" s="35">
        <v>0</v>
      </c>
      <c r="AK48" s="35">
        <v>0</v>
      </c>
      <c r="AL48" s="35">
        <v>0</v>
      </c>
      <c r="AM48" s="35">
        <v>0</v>
      </c>
      <c r="AN48" s="35">
        <v>0</v>
      </c>
      <c r="AO48" s="35">
        <v>0</v>
      </c>
      <c r="AP48" s="35">
        <v>0</v>
      </c>
      <c r="AQ48" s="35">
        <v>0</v>
      </c>
      <c r="AR48" s="35">
        <v>0</v>
      </c>
      <c r="AS48" s="35">
        <v>0</v>
      </c>
      <c r="AT48" s="35">
        <v>0</v>
      </c>
      <c r="AU48" s="35">
        <v>0</v>
      </c>
      <c r="AV48" s="35">
        <v>0</v>
      </c>
      <c r="AW48" s="35">
        <v>0</v>
      </c>
      <c r="AX48" s="35">
        <v>0</v>
      </c>
      <c r="AY48" s="35">
        <v>0</v>
      </c>
      <c r="AZ48" s="35">
        <v>0</v>
      </c>
      <c r="BA48" s="35">
        <v>0</v>
      </c>
      <c r="BB48" s="35">
        <v>0</v>
      </c>
      <c r="BC48" s="35">
        <v>0</v>
      </c>
      <c r="BD48" s="35">
        <v>0</v>
      </c>
      <c r="BE48" s="35">
        <v>0</v>
      </c>
      <c r="BF48" s="35">
        <v>154</v>
      </c>
      <c r="BG48" s="35">
        <v>154</v>
      </c>
      <c r="BH48" s="133">
        <v>153</v>
      </c>
      <c r="BI48" s="31">
        <v>0.9935064935064936</v>
      </c>
    </row>
    <row r="49" spans="1:61" ht="12.75">
      <c r="A49" s="34" t="s">
        <v>4</v>
      </c>
      <c r="B49" s="34" t="s">
        <v>7</v>
      </c>
      <c r="C49" s="34" t="s">
        <v>8</v>
      </c>
      <c r="D49" s="35">
        <v>5</v>
      </c>
      <c r="E49" s="35">
        <v>4</v>
      </c>
      <c r="F49" s="35">
        <v>11</v>
      </c>
      <c r="G49" s="35">
        <v>8</v>
      </c>
      <c r="H49" s="35">
        <v>7</v>
      </c>
      <c r="I49" s="35">
        <v>10</v>
      </c>
      <c r="J49" s="35">
        <v>33</v>
      </c>
      <c r="K49" s="35">
        <v>13</v>
      </c>
      <c r="L49" s="35">
        <v>13</v>
      </c>
      <c r="M49" s="35">
        <v>10</v>
      </c>
      <c r="N49" s="35">
        <v>6</v>
      </c>
      <c r="O49" s="35">
        <v>4</v>
      </c>
      <c r="P49" s="35">
        <v>8</v>
      </c>
      <c r="Q49" s="35">
        <v>2</v>
      </c>
      <c r="R49" s="35">
        <v>0</v>
      </c>
      <c r="S49" s="35">
        <v>0</v>
      </c>
      <c r="T49" s="35">
        <v>1</v>
      </c>
      <c r="U49" s="35">
        <v>1</v>
      </c>
      <c r="V49" s="35">
        <v>1</v>
      </c>
      <c r="W49" s="35">
        <v>0</v>
      </c>
      <c r="X49" s="35">
        <v>0</v>
      </c>
      <c r="Y49" s="35">
        <v>0</v>
      </c>
      <c r="Z49" s="35">
        <v>0</v>
      </c>
      <c r="AA49" s="35">
        <v>0</v>
      </c>
      <c r="AB49" s="35">
        <v>0</v>
      </c>
      <c r="AC49" s="35">
        <v>0</v>
      </c>
      <c r="AD49" s="35">
        <v>0</v>
      </c>
      <c r="AE49" s="35">
        <v>0</v>
      </c>
      <c r="AF49" s="35">
        <v>0</v>
      </c>
      <c r="AG49" s="35">
        <v>0</v>
      </c>
      <c r="AH49" s="35">
        <v>0</v>
      </c>
      <c r="AI49" s="35">
        <v>0</v>
      </c>
      <c r="AJ49" s="35">
        <v>0</v>
      </c>
      <c r="AK49" s="35">
        <v>0</v>
      </c>
      <c r="AL49" s="35">
        <v>0</v>
      </c>
      <c r="AM49" s="35">
        <v>0</v>
      </c>
      <c r="AN49" s="35">
        <v>0</v>
      </c>
      <c r="AO49" s="35">
        <v>0</v>
      </c>
      <c r="AP49" s="35">
        <v>0</v>
      </c>
      <c r="AQ49" s="35">
        <v>0</v>
      </c>
      <c r="AR49" s="35">
        <v>0</v>
      </c>
      <c r="AS49" s="35">
        <v>0</v>
      </c>
      <c r="AT49" s="35">
        <v>0</v>
      </c>
      <c r="AU49" s="35">
        <v>0</v>
      </c>
      <c r="AV49" s="35">
        <v>0</v>
      </c>
      <c r="AW49" s="35">
        <v>0</v>
      </c>
      <c r="AX49" s="35">
        <v>0</v>
      </c>
      <c r="AY49" s="35">
        <v>0</v>
      </c>
      <c r="AZ49" s="35">
        <v>0</v>
      </c>
      <c r="BA49" s="35">
        <v>0</v>
      </c>
      <c r="BB49" s="35">
        <v>0</v>
      </c>
      <c r="BC49" s="35">
        <v>0</v>
      </c>
      <c r="BD49" s="35">
        <v>0</v>
      </c>
      <c r="BE49" s="35">
        <v>0</v>
      </c>
      <c r="BF49" s="35">
        <v>137</v>
      </c>
      <c r="BG49" s="35">
        <v>137</v>
      </c>
      <c r="BH49" s="133">
        <v>136</v>
      </c>
      <c r="BI49" s="31">
        <v>0.9927007299270073</v>
      </c>
    </row>
    <row r="50" spans="1:61" ht="12.75">
      <c r="A50" s="34" t="s">
        <v>96</v>
      </c>
      <c r="B50" s="34" t="s">
        <v>108</v>
      </c>
      <c r="C50" s="34" t="s">
        <v>109</v>
      </c>
      <c r="D50" s="35">
        <v>1</v>
      </c>
      <c r="E50" s="35">
        <v>24</v>
      </c>
      <c r="F50" s="35">
        <v>22</v>
      </c>
      <c r="G50" s="35">
        <v>1</v>
      </c>
      <c r="H50" s="35">
        <v>2</v>
      </c>
      <c r="I50" s="35">
        <v>0</v>
      </c>
      <c r="J50" s="35">
        <v>0</v>
      </c>
      <c r="K50" s="35">
        <v>0</v>
      </c>
      <c r="L50" s="35">
        <v>0</v>
      </c>
      <c r="M50" s="35">
        <v>0</v>
      </c>
      <c r="N50" s="35">
        <v>0</v>
      </c>
      <c r="O50" s="35">
        <v>0</v>
      </c>
      <c r="P50" s="35">
        <v>0</v>
      </c>
      <c r="Q50" s="35">
        <v>0</v>
      </c>
      <c r="R50" s="35">
        <v>0</v>
      </c>
      <c r="S50" s="35">
        <v>0</v>
      </c>
      <c r="T50" s="35">
        <v>0</v>
      </c>
      <c r="U50" s="35">
        <v>0</v>
      </c>
      <c r="V50" s="35">
        <v>0</v>
      </c>
      <c r="W50" s="35">
        <v>0</v>
      </c>
      <c r="X50" s="35">
        <v>0</v>
      </c>
      <c r="Y50" s="35">
        <v>0</v>
      </c>
      <c r="Z50" s="35">
        <v>0</v>
      </c>
      <c r="AA50" s="35">
        <v>0</v>
      </c>
      <c r="AB50" s="35">
        <v>0</v>
      </c>
      <c r="AC50" s="35">
        <v>0</v>
      </c>
      <c r="AD50" s="35">
        <v>0</v>
      </c>
      <c r="AE50" s="35">
        <v>0</v>
      </c>
      <c r="AF50" s="35">
        <v>0</v>
      </c>
      <c r="AG50" s="35">
        <v>0</v>
      </c>
      <c r="AH50" s="35">
        <v>0</v>
      </c>
      <c r="AI50" s="35">
        <v>0</v>
      </c>
      <c r="AJ50" s="35">
        <v>0</v>
      </c>
      <c r="AK50" s="35">
        <v>0</v>
      </c>
      <c r="AL50" s="35">
        <v>0</v>
      </c>
      <c r="AM50" s="35">
        <v>0</v>
      </c>
      <c r="AN50" s="35">
        <v>0</v>
      </c>
      <c r="AO50" s="35">
        <v>0</v>
      </c>
      <c r="AP50" s="35">
        <v>0</v>
      </c>
      <c r="AQ50" s="35">
        <v>0</v>
      </c>
      <c r="AR50" s="35">
        <v>0</v>
      </c>
      <c r="AS50" s="35">
        <v>0</v>
      </c>
      <c r="AT50" s="35">
        <v>0</v>
      </c>
      <c r="AU50" s="35">
        <v>0</v>
      </c>
      <c r="AV50" s="35">
        <v>0</v>
      </c>
      <c r="AW50" s="35">
        <v>0</v>
      </c>
      <c r="AX50" s="35">
        <v>0</v>
      </c>
      <c r="AY50" s="35">
        <v>0</v>
      </c>
      <c r="AZ50" s="35">
        <v>0</v>
      </c>
      <c r="BA50" s="35">
        <v>0</v>
      </c>
      <c r="BB50" s="35">
        <v>0</v>
      </c>
      <c r="BC50" s="35">
        <v>0</v>
      </c>
      <c r="BD50" s="35">
        <v>0</v>
      </c>
      <c r="BE50" s="35">
        <v>0</v>
      </c>
      <c r="BF50" s="35">
        <v>50</v>
      </c>
      <c r="BG50" s="35">
        <v>50</v>
      </c>
      <c r="BH50" s="133">
        <v>50</v>
      </c>
      <c r="BI50" s="31">
        <v>1</v>
      </c>
    </row>
    <row r="51" spans="1:61" ht="12.75">
      <c r="A51" s="34" t="s">
        <v>201</v>
      </c>
      <c r="B51" s="34" t="s">
        <v>225</v>
      </c>
      <c r="C51" s="34" t="s">
        <v>226</v>
      </c>
      <c r="D51" s="35">
        <v>5</v>
      </c>
      <c r="E51" s="35">
        <v>25</v>
      </c>
      <c r="F51" s="35">
        <v>51</v>
      </c>
      <c r="G51" s="35">
        <v>36</v>
      </c>
      <c r="H51" s="35">
        <v>25</v>
      </c>
      <c r="I51" s="35">
        <v>54</v>
      </c>
      <c r="J51" s="35">
        <v>37</v>
      </c>
      <c r="K51" s="35">
        <v>36</v>
      </c>
      <c r="L51" s="35">
        <v>22</v>
      </c>
      <c r="M51" s="35">
        <v>13</v>
      </c>
      <c r="N51" s="35">
        <v>10</v>
      </c>
      <c r="O51" s="35">
        <v>3</v>
      </c>
      <c r="P51" s="35">
        <v>6</v>
      </c>
      <c r="Q51" s="35">
        <v>4</v>
      </c>
      <c r="R51" s="35">
        <v>2</v>
      </c>
      <c r="S51" s="35">
        <v>2</v>
      </c>
      <c r="T51" s="35">
        <v>2</v>
      </c>
      <c r="U51" s="35">
        <v>3</v>
      </c>
      <c r="V51" s="35">
        <v>0</v>
      </c>
      <c r="W51" s="35">
        <v>0</v>
      </c>
      <c r="X51" s="35">
        <v>0</v>
      </c>
      <c r="Y51" s="35">
        <v>0</v>
      </c>
      <c r="Z51" s="35">
        <v>1</v>
      </c>
      <c r="AA51" s="35">
        <v>0</v>
      </c>
      <c r="AB51" s="35">
        <v>0</v>
      </c>
      <c r="AC51" s="35">
        <v>0</v>
      </c>
      <c r="AD51" s="35">
        <v>0</v>
      </c>
      <c r="AE51" s="35">
        <v>0</v>
      </c>
      <c r="AF51" s="35">
        <v>1</v>
      </c>
      <c r="AG51" s="35">
        <v>0</v>
      </c>
      <c r="AH51" s="35">
        <v>0</v>
      </c>
      <c r="AI51" s="35">
        <v>0</v>
      </c>
      <c r="AJ51" s="35">
        <v>0</v>
      </c>
      <c r="AK51" s="35">
        <v>0</v>
      </c>
      <c r="AL51" s="35">
        <v>0</v>
      </c>
      <c r="AM51" s="35">
        <v>0</v>
      </c>
      <c r="AN51" s="35">
        <v>0</v>
      </c>
      <c r="AO51" s="35">
        <v>0</v>
      </c>
      <c r="AP51" s="35">
        <v>0</v>
      </c>
      <c r="AQ51" s="35">
        <v>0</v>
      </c>
      <c r="AR51" s="35">
        <v>0</v>
      </c>
      <c r="AS51" s="35">
        <v>0</v>
      </c>
      <c r="AT51" s="35">
        <v>0</v>
      </c>
      <c r="AU51" s="35">
        <v>0</v>
      </c>
      <c r="AV51" s="35">
        <v>0</v>
      </c>
      <c r="AW51" s="35">
        <v>0</v>
      </c>
      <c r="AX51" s="35">
        <v>0</v>
      </c>
      <c r="AY51" s="35">
        <v>0</v>
      </c>
      <c r="AZ51" s="35">
        <v>0</v>
      </c>
      <c r="BA51" s="35">
        <v>0</v>
      </c>
      <c r="BB51" s="35">
        <v>0</v>
      </c>
      <c r="BC51" s="35">
        <v>0</v>
      </c>
      <c r="BD51" s="35">
        <v>1</v>
      </c>
      <c r="BE51" s="35">
        <v>0</v>
      </c>
      <c r="BF51" s="35">
        <v>339</v>
      </c>
      <c r="BG51" s="35">
        <v>339</v>
      </c>
      <c r="BH51" s="133">
        <v>336</v>
      </c>
      <c r="BI51" s="31">
        <v>0.9911504424778761</v>
      </c>
    </row>
    <row r="52" spans="1:61" ht="12.75">
      <c r="A52" s="34" t="s">
        <v>201</v>
      </c>
      <c r="B52" s="34" t="s">
        <v>222</v>
      </c>
      <c r="C52" s="34" t="s">
        <v>373</v>
      </c>
      <c r="D52" s="35">
        <v>60</v>
      </c>
      <c r="E52" s="35">
        <v>85</v>
      </c>
      <c r="F52" s="35">
        <v>112</v>
      </c>
      <c r="G52" s="35">
        <v>37</v>
      </c>
      <c r="H52" s="35">
        <v>6</v>
      </c>
      <c r="I52" s="35">
        <v>6</v>
      </c>
      <c r="J52" s="35">
        <v>13</v>
      </c>
      <c r="K52" s="35">
        <v>10</v>
      </c>
      <c r="L52" s="35">
        <v>30</v>
      </c>
      <c r="M52" s="35">
        <v>34</v>
      </c>
      <c r="N52" s="35">
        <v>9</v>
      </c>
      <c r="O52" s="35">
        <v>3</v>
      </c>
      <c r="P52" s="35">
        <v>6</v>
      </c>
      <c r="Q52" s="35">
        <v>1</v>
      </c>
      <c r="R52" s="35">
        <v>2</v>
      </c>
      <c r="S52" s="35">
        <v>0</v>
      </c>
      <c r="T52" s="35">
        <v>0</v>
      </c>
      <c r="U52" s="35">
        <v>0</v>
      </c>
      <c r="V52" s="35">
        <v>0</v>
      </c>
      <c r="W52" s="35">
        <v>0</v>
      </c>
      <c r="X52" s="35">
        <v>0</v>
      </c>
      <c r="Y52" s="35">
        <v>0</v>
      </c>
      <c r="Z52" s="35">
        <v>0</v>
      </c>
      <c r="AA52" s="35">
        <v>0</v>
      </c>
      <c r="AB52" s="35">
        <v>1</v>
      </c>
      <c r="AC52" s="35">
        <v>0</v>
      </c>
      <c r="AD52" s="35">
        <v>0</v>
      </c>
      <c r="AE52" s="35">
        <v>0</v>
      </c>
      <c r="AF52" s="35">
        <v>0</v>
      </c>
      <c r="AG52" s="35">
        <v>0</v>
      </c>
      <c r="AH52" s="35">
        <v>0</v>
      </c>
      <c r="AI52" s="35">
        <v>0</v>
      </c>
      <c r="AJ52" s="35">
        <v>0</v>
      </c>
      <c r="AK52" s="35">
        <v>0</v>
      </c>
      <c r="AL52" s="35">
        <v>0</v>
      </c>
      <c r="AM52" s="35">
        <v>0</v>
      </c>
      <c r="AN52" s="35">
        <v>0</v>
      </c>
      <c r="AO52" s="35">
        <v>0</v>
      </c>
      <c r="AP52" s="35">
        <v>0</v>
      </c>
      <c r="AQ52" s="35">
        <v>0</v>
      </c>
      <c r="AR52" s="35">
        <v>0</v>
      </c>
      <c r="AS52" s="35">
        <v>0</v>
      </c>
      <c r="AT52" s="35">
        <v>0</v>
      </c>
      <c r="AU52" s="35">
        <v>0</v>
      </c>
      <c r="AV52" s="35">
        <v>0</v>
      </c>
      <c r="AW52" s="35">
        <v>0</v>
      </c>
      <c r="AX52" s="35">
        <v>0</v>
      </c>
      <c r="AY52" s="35">
        <v>0</v>
      </c>
      <c r="AZ52" s="35">
        <v>0</v>
      </c>
      <c r="BA52" s="35">
        <v>0</v>
      </c>
      <c r="BB52" s="35">
        <v>0</v>
      </c>
      <c r="BC52" s="35">
        <v>0</v>
      </c>
      <c r="BD52" s="35">
        <v>0</v>
      </c>
      <c r="BE52" s="35">
        <v>0</v>
      </c>
      <c r="BF52" s="35">
        <v>415</v>
      </c>
      <c r="BG52" s="35">
        <v>415</v>
      </c>
      <c r="BH52" s="133">
        <v>414</v>
      </c>
      <c r="BI52" s="31">
        <v>0.9975903614457832</v>
      </c>
    </row>
    <row r="53" spans="1:61" ht="12.75">
      <c r="A53" s="34" t="s">
        <v>146</v>
      </c>
      <c r="B53" s="34" t="s">
        <v>158</v>
      </c>
      <c r="C53" s="34" t="s">
        <v>383</v>
      </c>
      <c r="D53" s="35">
        <v>9</v>
      </c>
      <c r="E53" s="35">
        <v>8</v>
      </c>
      <c r="F53" s="35">
        <v>21</v>
      </c>
      <c r="G53" s="35">
        <v>53</v>
      </c>
      <c r="H53" s="35">
        <v>15</v>
      </c>
      <c r="I53" s="35">
        <v>1</v>
      </c>
      <c r="J53" s="35">
        <v>5</v>
      </c>
      <c r="K53" s="35">
        <v>5</v>
      </c>
      <c r="L53" s="35">
        <v>6</v>
      </c>
      <c r="M53" s="35">
        <v>1</v>
      </c>
      <c r="N53" s="35">
        <v>0</v>
      </c>
      <c r="O53" s="35">
        <v>0</v>
      </c>
      <c r="P53" s="35">
        <v>0</v>
      </c>
      <c r="Q53" s="35">
        <v>1</v>
      </c>
      <c r="R53" s="35">
        <v>1</v>
      </c>
      <c r="S53" s="35">
        <v>2</v>
      </c>
      <c r="T53" s="35">
        <v>0</v>
      </c>
      <c r="U53" s="35">
        <v>0</v>
      </c>
      <c r="V53" s="35">
        <v>0</v>
      </c>
      <c r="W53" s="35">
        <v>0</v>
      </c>
      <c r="X53" s="35">
        <v>0</v>
      </c>
      <c r="Y53" s="35">
        <v>0</v>
      </c>
      <c r="Z53" s="35">
        <v>0</v>
      </c>
      <c r="AA53" s="35">
        <v>0</v>
      </c>
      <c r="AB53" s="35">
        <v>0</v>
      </c>
      <c r="AC53" s="35">
        <v>0</v>
      </c>
      <c r="AD53" s="35">
        <v>0</v>
      </c>
      <c r="AE53" s="35">
        <v>0</v>
      </c>
      <c r="AF53" s="35">
        <v>0</v>
      </c>
      <c r="AG53" s="35">
        <v>0</v>
      </c>
      <c r="AH53" s="35">
        <v>0</v>
      </c>
      <c r="AI53" s="35">
        <v>0</v>
      </c>
      <c r="AJ53" s="35">
        <v>0</v>
      </c>
      <c r="AK53" s="35">
        <v>0</v>
      </c>
      <c r="AL53" s="35">
        <v>0</v>
      </c>
      <c r="AM53" s="35">
        <v>0</v>
      </c>
      <c r="AN53" s="35">
        <v>0</v>
      </c>
      <c r="AO53" s="35">
        <v>0</v>
      </c>
      <c r="AP53" s="35">
        <v>0</v>
      </c>
      <c r="AQ53" s="35">
        <v>0</v>
      </c>
      <c r="AR53" s="35">
        <v>0</v>
      </c>
      <c r="AS53" s="35">
        <v>0</v>
      </c>
      <c r="AT53" s="35">
        <v>0</v>
      </c>
      <c r="AU53" s="35">
        <v>0</v>
      </c>
      <c r="AV53" s="35">
        <v>0</v>
      </c>
      <c r="AW53" s="35">
        <v>0</v>
      </c>
      <c r="AX53" s="35">
        <v>0</v>
      </c>
      <c r="AY53" s="35">
        <v>0</v>
      </c>
      <c r="AZ53" s="35">
        <v>0</v>
      </c>
      <c r="BA53" s="35">
        <v>0</v>
      </c>
      <c r="BB53" s="35">
        <v>0</v>
      </c>
      <c r="BC53" s="35">
        <v>0</v>
      </c>
      <c r="BD53" s="35">
        <v>0</v>
      </c>
      <c r="BE53" s="35">
        <v>0</v>
      </c>
      <c r="BF53" s="35">
        <v>128</v>
      </c>
      <c r="BG53" s="35">
        <v>128</v>
      </c>
      <c r="BH53" s="133">
        <v>128</v>
      </c>
      <c r="BI53" s="31">
        <v>1</v>
      </c>
    </row>
    <row r="54" spans="1:61" ht="12.75">
      <c r="A54" s="34" t="s">
        <v>49</v>
      </c>
      <c r="B54" s="34" t="s">
        <v>57</v>
      </c>
      <c r="C54" s="34" t="s">
        <v>58</v>
      </c>
      <c r="D54" s="35">
        <v>16</v>
      </c>
      <c r="E54" s="35">
        <v>12</v>
      </c>
      <c r="F54" s="35">
        <v>8</v>
      </c>
      <c r="G54" s="35">
        <v>21</v>
      </c>
      <c r="H54" s="35">
        <v>15</v>
      </c>
      <c r="I54" s="35">
        <v>3</v>
      </c>
      <c r="J54" s="35">
        <v>7</v>
      </c>
      <c r="K54" s="35">
        <v>20</v>
      </c>
      <c r="L54" s="35">
        <v>6</v>
      </c>
      <c r="M54" s="35">
        <v>6</v>
      </c>
      <c r="N54" s="35">
        <v>8</v>
      </c>
      <c r="O54" s="35">
        <v>13</v>
      </c>
      <c r="P54" s="35">
        <v>7</v>
      </c>
      <c r="Q54" s="35">
        <v>4</v>
      </c>
      <c r="R54" s="35">
        <v>10</v>
      </c>
      <c r="S54" s="35">
        <v>6</v>
      </c>
      <c r="T54" s="35">
        <v>4</v>
      </c>
      <c r="U54" s="35">
        <v>3</v>
      </c>
      <c r="V54" s="35">
        <v>1</v>
      </c>
      <c r="W54" s="35">
        <v>4</v>
      </c>
      <c r="X54" s="35">
        <v>1</v>
      </c>
      <c r="Y54" s="35">
        <v>1</v>
      </c>
      <c r="Z54" s="35">
        <v>1</v>
      </c>
      <c r="AA54" s="35">
        <v>0</v>
      </c>
      <c r="AB54" s="35">
        <v>0</v>
      </c>
      <c r="AC54" s="35">
        <v>0</v>
      </c>
      <c r="AD54" s="35">
        <v>0</v>
      </c>
      <c r="AE54" s="35">
        <v>0</v>
      </c>
      <c r="AF54" s="35">
        <v>0</v>
      </c>
      <c r="AG54" s="35">
        <v>0</v>
      </c>
      <c r="AH54" s="35">
        <v>0</v>
      </c>
      <c r="AI54" s="35">
        <v>0</v>
      </c>
      <c r="AJ54" s="35">
        <v>0</v>
      </c>
      <c r="AK54" s="35">
        <v>0</v>
      </c>
      <c r="AL54" s="35">
        <v>0</v>
      </c>
      <c r="AM54" s="35">
        <v>0</v>
      </c>
      <c r="AN54" s="35">
        <v>0</v>
      </c>
      <c r="AO54" s="35">
        <v>0</v>
      </c>
      <c r="AP54" s="35">
        <v>0</v>
      </c>
      <c r="AQ54" s="35">
        <v>0</v>
      </c>
      <c r="AR54" s="35">
        <v>0</v>
      </c>
      <c r="AS54" s="35">
        <v>0</v>
      </c>
      <c r="AT54" s="35">
        <v>0</v>
      </c>
      <c r="AU54" s="35">
        <v>0</v>
      </c>
      <c r="AV54" s="35">
        <v>0</v>
      </c>
      <c r="AW54" s="35">
        <v>0</v>
      </c>
      <c r="AX54" s="35">
        <v>0</v>
      </c>
      <c r="AY54" s="35">
        <v>0</v>
      </c>
      <c r="AZ54" s="35">
        <v>0</v>
      </c>
      <c r="BA54" s="35">
        <v>0</v>
      </c>
      <c r="BB54" s="35">
        <v>0</v>
      </c>
      <c r="BC54" s="35">
        <v>0</v>
      </c>
      <c r="BD54" s="35">
        <v>0</v>
      </c>
      <c r="BE54" s="35">
        <v>0</v>
      </c>
      <c r="BF54" s="35">
        <v>177</v>
      </c>
      <c r="BG54" s="35">
        <v>177</v>
      </c>
      <c r="BH54" s="133">
        <v>169</v>
      </c>
      <c r="BI54" s="31">
        <v>0.9548022598870056</v>
      </c>
    </row>
    <row r="55" spans="1:61" ht="12.75">
      <c r="A55" s="34" t="s">
        <v>96</v>
      </c>
      <c r="B55" s="34" t="s">
        <v>110</v>
      </c>
      <c r="C55" s="34" t="s">
        <v>111</v>
      </c>
      <c r="D55" s="35">
        <v>0</v>
      </c>
      <c r="E55" s="35">
        <v>0</v>
      </c>
      <c r="F55" s="35">
        <v>1</v>
      </c>
      <c r="G55" s="35">
        <v>5</v>
      </c>
      <c r="H55" s="35">
        <v>8</v>
      </c>
      <c r="I55" s="35">
        <v>2</v>
      </c>
      <c r="J55" s="35">
        <v>8</v>
      </c>
      <c r="K55" s="35">
        <v>14</v>
      </c>
      <c r="L55" s="35">
        <v>15</v>
      </c>
      <c r="M55" s="35">
        <v>3</v>
      </c>
      <c r="N55" s="35">
        <v>2</v>
      </c>
      <c r="O55" s="35">
        <v>2</v>
      </c>
      <c r="P55" s="35">
        <v>3</v>
      </c>
      <c r="Q55" s="35">
        <v>3</v>
      </c>
      <c r="R55" s="35">
        <v>0</v>
      </c>
      <c r="S55" s="35">
        <v>0</v>
      </c>
      <c r="T55" s="35">
        <v>0</v>
      </c>
      <c r="U55" s="35">
        <v>0</v>
      </c>
      <c r="V55" s="35">
        <v>0</v>
      </c>
      <c r="W55" s="35">
        <v>0</v>
      </c>
      <c r="X55" s="35">
        <v>0</v>
      </c>
      <c r="Y55" s="35">
        <v>0</v>
      </c>
      <c r="Z55" s="35">
        <v>0</v>
      </c>
      <c r="AA55" s="35">
        <v>0</v>
      </c>
      <c r="AB55" s="35">
        <v>0</v>
      </c>
      <c r="AC55" s="35">
        <v>0</v>
      </c>
      <c r="AD55" s="35">
        <v>0</v>
      </c>
      <c r="AE55" s="35">
        <v>0</v>
      </c>
      <c r="AF55" s="35">
        <v>0</v>
      </c>
      <c r="AG55" s="35">
        <v>0</v>
      </c>
      <c r="AH55" s="35">
        <v>0</v>
      </c>
      <c r="AI55" s="35">
        <v>0</v>
      </c>
      <c r="AJ55" s="35">
        <v>0</v>
      </c>
      <c r="AK55" s="35">
        <v>0</v>
      </c>
      <c r="AL55" s="35">
        <v>0</v>
      </c>
      <c r="AM55" s="35">
        <v>0</v>
      </c>
      <c r="AN55" s="35">
        <v>0</v>
      </c>
      <c r="AO55" s="35">
        <v>0</v>
      </c>
      <c r="AP55" s="35">
        <v>1</v>
      </c>
      <c r="AQ55" s="35">
        <v>0</v>
      </c>
      <c r="AR55" s="35">
        <v>0</v>
      </c>
      <c r="AS55" s="35">
        <v>0</v>
      </c>
      <c r="AT55" s="35">
        <v>0</v>
      </c>
      <c r="AU55" s="35">
        <v>0</v>
      </c>
      <c r="AV55" s="35">
        <v>0</v>
      </c>
      <c r="AW55" s="35">
        <v>0</v>
      </c>
      <c r="AX55" s="35">
        <v>0</v>
      </c>
      <c r="AY55" s="35">
        <v>0</v>
      </c>
      <c r="AZ55" s="35">
        <v>0</v>
      </c>
      <c r="BA55" s="35">
        <v>0</v>
      </c>
      <c r="BB55" s="35">
        <v>0</v>
      </c>
      <c r="BC55" s="35">
        <v>0</v>
      </c>
      <c r="BD55" s="35">
        <v>0</v>
      </c>
      <c r="BE55" s="35">
        <v>0</v>
      </c>
      <c r="BF55" s="35">
        <v>67</v>
      </c>
      <c r="BG55" s="35">
        <v>67</v>
      </c>
      <c r="BH55" s="133">
        <v>66</v>
      </c>
      <c r="BI55" s="31">
        <v>0.9850746268656716</v>
      </c>
    </row>
    <row r="56" spans="1:61" ht="12.75">
      <c r="A56" s="34" t="s">
        <v>96</v>
      </c>
      <c r="B56" s="34" t="s">
        <v>106</v>
      </c>
      <c r="C56" s="34" t="s">
        <v>107</v>
      </c>
      <c r="D56" s="35">
        <v>27</v>
      </c>
      <c r="E56" s="35">
        <v>4</v>
      </c>
      <c r="F56" s="35">
        <v>19</v>
      </c>
      <c r="G56" s="35">
        <v>24</v>
      </c>
      <c r="H56" s="35">
        <v>11</v>
      </c>
      <c r="I56" s="35">
        <v>9</v>
      </c>
      <c r="J56" s="35">
        <v>10</v>
      </c>
      <c r="K56" s="35">
        <v>8</v>
      </c>
      <c r="L56" s="35">
        <v>4</v>
      </c>
      <c r="M56" s="35">
        <v>3</v>
      </c>
      <c r="N56" s="35">
        <v>5</v>
      </c>
      <c r="O56" s="35">
        <v>4</v>
      </c>
      <c r="P56" s="35">
        <v>4</v>
      </c>
      <c r="Q56" s="35">
        <v>3</v>
      </c>
      <c r="R56" s="35">
        <v>1</v>
      </c>
      <c r="S56" s="35">
        <v>0</v>
      </c>
      <c r="T56" s="35">
        <v>0</v>
      </c>
      <c r="U56" s="35">
        <v>0</v>
      </c>
      <c r="V56" s="35">
        <v>0</v>
      </c>
      <c r="W56" s="35">
        <v>0</v>
      </c>
      <c r="X56" s="35">
        <v>0</v>
      </c>
      <c r="Y56" s="35">
        <v>0</v>
      </c>
      <c r="Z56" s="35">
        <v>0</v>
      </c>
      <c r="AA56" s="35">
        <v>0</v>
      </c>
      <c r="AB56" s="35">
        <v>0</v>
      </c>
      <c r="AC56" s="35">
        <v>0</v>
      </c>
      <c r="AD56" s="35">
        <v>0</v>
      </c>
      <c r="AE56" s="35">
        <v>0</v>
      </c>
      <c r="AF56" s="35">
        <v>0</v>
      </c>
      <c r="AG56" s="35">
        <v>0</v>
      </c>
      <c r="AH56" s="35">
        <v>0</v>
      </c>
      <c r="AI56" s="35">
        <v>0</v>
      </c>
      <c r="AJ56" s="35">
        <v>0</v>
      </c>
      <c r="AK56" s="35">
        <v>0</v>
      </c>
      <c r="AL56" s="35">
        <v>0</v>
      </c>
      <c r="AM56" s="35">
        <v>0</v>
      </c>
      <c r="AN56" s="35">
        <v>0</v>
      </c>
      <c r="AO56" s="35">
        <v>0</v>
      </c>
      <c r="AP56" s="35">
        <v>0</v>
      </c>
      <c r="AQ56" s="35">
        <v>0</v>
      </c>
      <c r="AR56" s="35">
        <v>0</v>
      </c>
      <c r="AS56" s="35">
        <v>0</v>
      </c>
      <c r="AT56" s="35">
        <v>0</v>
      </c>
      <c r="AU56" s="35">
        <v>0</v>
      </c>
      <c r="AV56" s="35">
        <v>0</v>
      </c>
      <c r="AW56" s="35">
        <v>0</v>
      </c>
      <c r="AX56" s="35">
        <v>0</v>
      </c>
      <c r="AY56" s="35">
        <v>0</v>
      </c>
      <c r="AZ56" s="35">
        <v>0</v>
      </c>
      <c r="BA56" s="35">
        <v>0</v>
      </c>
      <c r="BB56" s="35">
        <v>0</v>
      </c>
      <c r="BC56" s="35">
        <v>0</v>
      </c>
      <c r="BD56" s="35">
        <v>0</v>
      </c>
      <c r="BE56" s="35">
        <v>0</v>
      </c>
      <c r="BF56" s="35">
        <v>136</v>
      </c>
      <c r="BG56" s="35">
        <v>136</v>
      </c>
      <c r="BH56" s="133">
        <v>136</v>
      </c>
      <c r="BI56" s="31">
        <v>1</v>
      </c>
    </row>
    <row r="57" spans="1:61" ht="12.75">
      <c r="A57" s="34" t="s">
        <v>96</v>
      </c>
      <c r="B57" s="34" t="s">
        <v>298</v>
      </c>
      <c r="C57" s="34" t="s">
        <v>299</v>
      </c>
      <c r="D57" s="35">
        <v>1</v>
      </c>
      <c r="E57" s="35">
        <v>9</v>
      </c>
      <c r="F57" s="35">
        <v>14</v>
      </c>
      <c r="G57" s="35">
        <v>24</v>
      </c>
      <c r="H57" s="35">
        <v>10</v>
      </c>
      <c r="I57" s="35">
        <v>4</v>
      </c>
      <c r="J57" s="35">
        <v>5</v>
      </c>
      <c r="K57" s="35">
        <v>3</v>
      </c>
      <c r="L57" s="35">
        <v>3</v>
      </c>
      <c r="M57" s="35">
        <v>4</v>
      </c>
      <c r="N57" s="35">
        <v>1</v>
      </c>
      <c r="O57" s="35">
        <v>1</v>
      </c>
      <c r="P57" s="35">
        <v>1</v>
      </c>
      <c r="Q57" s="35">
        <v>0</v>
      </c>
      <c r="R57" s="35">
        <v>0</v>
      </c>
      <c r="S57" s="35">
        <v>0</v>
      </c>
      <c r="T57" s="35">
        <v>0</v>
      </c>
      <c r="U57" s="35">
        <v>0</v>
      </c>
      <c r="V57" s="35">
        <v>0</v>
      </c>
      <c r="W57" s="35">
        <v>0</v>
      </c>
      <c r="X57" s="35">
        <v>0</v>
      </c>
      <c r="Y57" s="35">
        <v>0</v>
      </c>
      <c r="Z57" s="35">
        <v>0</v>
      </c>
      <c r="AA57" s="35">
        <v>0</v>
      </c>
      <c r="AB57" s="35">
        <v>0</v>
      </c>
      <c r="AC57" s="35">
        <v>0</v>
      </c>
      <c r="AD57" s="35">
        <v>0</v>
      </c>
      <c r="AE57" s="35">
        <v>0</v>
      </c>
      <c r="AF57" s="35">
        <v>0</v>
      </c>
      <c r="AG57" s="35">
        <v>0</v>
      </c>
      <c r="AH57" s="35">
        <v>0</v>
      </c>
      <c r="AI57" s="35">
        <v>0</v>
      </c>
      <c r="AJ57" s="35">
        <v>0</v>
      </c>
      <c r="AK57" s="35">
        <v>0</v>
      </c>
      <c r="AL57" s="35">
        <v>0</v>
      </c>
      <c r="AM57" s="35">
        <v>0</v>
      </c>
      <c r="AN57" s="35">
        <v>0</v>
      </c>
      <c r="AO57" s="35">
        <v>0</v>
      </c>
      <c r="AP57" s="35">
        <v>0</v>
      </c>
      <c r="AQ57" s="35">
        <v>0</v>
      </c>
      <c r="AR57" s="35">
        <v>0</v>
      </c>
      <c r="AS57" s="35">
        <v>0</v>
      </c>
      <c r="AT57" s="35">
        <v>0</v>
      </c>
      <c r="AU57" s="35">
        <v>0</v>
      </c>
      <c r="AV57" s="35">
        <v>0</v>
      </c>
      <c r="AW57" s="35">
        <v>0</v>
      </c>
      <c r="AX57" s="35">
        <v>0</v>
      </c>
      <c r="AY57" s="35">
        <v>0</v>
      </c>
      <c r="AZ57" s="35">
        <v>0</v>
      </c>
      <c r="BA57" s="35">
        <v>0</v>
      </c>
      <c r="BB57" s="35">
        <v>0</v>
      </c>
      <c r="BC57" s="35">
        <v>0</v>
      </c>
      <c r="BD57" s="35">
        <v>0</v>
      </c>
      <c r="BE57" s="35">
        <v>0</v>
      </c>
      <c r="BF57" s="35">
        <v>80</v>
      </c>
      <c r="BG57" s="35">
        <v>80</v>
      </c>
      <c r="BH57" s="133">
        <v>80</v>
      </c>
      <c r="BI57" s="31">
        <v>1</v>
      </c>
    </row>
    <row r="58" spans="1:61" ht="12.75">
      <c r="A58" s="34" t="s">
        <v>14</v>
      </c>
      <c r="B58" s="34" t="s">
        <v>308</v>
      </c>
      <c r="C58" s="34" t="s">
        <v>309</v>
      </c>
      <c r="D58" s="35">
        <v>36</v>
      </c>
      <c r="E58" s="35">
        <v>43</v>
      </c>
      <c r="F58" s="35">
        <v>59</v>
      </c>
      <c r="G58" s="35">
        <v>81</v>
      </c>
      <c r="H58" s="35">
        <v>73</v>
      </c>
      <c r="I58" s="35">
        <v>41</v>
      </c>
      <c r="J58" s="35">
        <v>26</v>
      </c>
      <c r="K58" s="35">
        <v>39</v>
      </c>
      <c r="L58" s="35">
        <v>16</v>
      </c>
      <c r="M58" s="35">
        <v>9</v>
      </c>
      <c r="N58" s="35">
        <v>11</v>
      </c>
      <c r="O58" s="35">
        <v>5</v>
      </c>
      <c r="P58" s="35">
        <v>8</v>
      </c>
      <c r="Q58" s="35">
        <v>4</v>
      </c>
      <c r="R58" s="35">
        <v>2</v>
      </c>
      <c r="S58" s="35">
        <v>0</v>
      </c>
      <c r="T58" s="35">
        <v>0</v>
      </c>
      <c r="U58" s="35">
        <v>0</v>
      </c>
      <c r="V58" s="35">
        <v>1</v>
      </c>
      <c r="W58" s="35">
        <v>0</v>
      </c>
      <c r="X58" s="35">
        <v>0</v>
      </c>
      <c r="Y58" s="35">
        <v>0</v>
      </c>
      <c r="Z58" s="35">
        <v>0</v>
      </c>
      <c r="AA58" s="35">
        <v>0</v>
      </c>
      <c r="AB58" s="35">
        <v>0</v>
      </c>
      <c r="AC58" s="35">
        <v>0</v>
      </c>
      <c r="AD58" s="35">
        <v>0</v>
      </c>
      <c r="AE58" s="35">
        <v>0</v>
      </c>
      <c r="AF58" s="35">
        <v>0</v>
      </c>
      <c r="AG58" s="35">
        <v>0</v>
      </c>
      <c r="AH58" s="35">
        <v>0</v>
      </c>
      <c r="AI58" s="35">
        <v>0</v>
      </c>
      <c r="AJ58" s="35">
        <v>0</v>
      </c>
      <c r="AK58" s="35">
        <v>0</v>
      </c>
      <c r="AL58" s="35">
        <v>0</v>
      </c>
      <c r="AM58" s="35">
        <v>0</v>
      </c>
      <c r="AN58" s="35">
        <v>0</v>
      </c>
      <c r="AO58" s="35">
        <v>0</v>
      </c>
      <c r="AP58" s="35">
        <v>0</v>
      </c>
      <c r="AQ58" s="35">
        <v>0</v>
      </c>
      <c r="AR58" s="35">
        <v>0</v>
      </c>
      <c r="AS58" s="35">
        <v>0</v>
      </c>
      <c r="AT58" s="35">
        <v>0</v>
      </c>
      <c r="AU58" s="35">
        <v>0</v>
      </c>
      <c r="AV58" s="35">
        <v>0</v>
      </c>
      <c r="AW58" s="35">
        <v>0</v>
      </c>
      <c r="AX58" s="35">
        <v>0</v>
      </c>
      <c r="AY58" s="35">
        <v>0</v>
      </c>
      <c r="AZ58" s="35">
        <v>0</v>
      </c>
      <c r="BA58" s="35">
        <v>0</v>
      </c>
      <c r="BB58" s="35">
        <v>0</v>
      </c>
      <c r="BC58" s="35">
        <v>0</v>
      </c>
      <c r="BD58" s="35">
        <v>0</v>
      </c>
      <c r="BE58" s="35">
        <v>0</v>
      </c>
      <c r="BF58" s="35">
        <v>454</v>
      </c>
      <c r="BG58" s="35">
        <v>454</v>
      </c>
      <c r="BH58" s="133">
        <v>453</v>
      </c>
      <c r="BI58" s="31">
        <v>0.9977973568281938</v>
      </c>
    </row>
    <row r="59" spans="1:61" ht="12.75">
      <c r="A59" s="34" t="s">
        <v>118</v>
      </c>
      <c r="B59" s="34" t="s">
        <v>141</v>
      </c>
      <c r="C59" s="34" t="s">
        <v>142</v>
      </c>
      <c r="D59" s="35">
        <v>30</v>
      </c>
      <c r="E59" s="35">
        <v>11</v>
      </c>
      <c r="F59" s="35">
        <v>11</v>
      </c>
      <c r="G59" s="35">
        <v>20</v>
      </c>
      <c r="H59" s="35">
        <v>11</v>
      </c>
      <c r="I59" s="35">
        <v>17</v>
      </c>
      <c r="J59" s="35">
        <v>13</v>
      </c>
      <c r="K59" s="35">
        <v>16</v>
      </c>
      <c r="L59" s="35">
        <v>3</v>
      </c>
      <c r="M59" s="35">
        <v>3</v>
      </c>
      <c r="N59" s="35">
        <v>1</v>
      </c>
      <c r="O59" s="35">
        <v>0</v>
      </c>
      <c r="P59" s="35">
        <v>0</v>
      </c>
      <c r="Q59" s="35">
        <v>1</v>
      </c>
      <c r="R59" s="35">
        <v>1</v>
      </c>
      <c r="S59" s="35">
        <v>0</v>
      </c>
      <c r="T59" s="35">
        <v>1</v>
      </c>
      <c r="U59" s="35">
        <v>0</v>
      </c>
      <c r="V59" s="35">
        <v>0</v>
      </c>
      <c r="W59" s="35">
        <v>0</v>
      </c>
      <c r="X59" s="35">
        <v>0</v>
      </c>
      <c r="Y59" s="35">
        <v>0</v>
      </c>
      <c r="Z59" s="35">
        <v>0</v>
      </c>
      <c r="AA59" s="35">
        <v>0</v>
      </c>
      <c r="AB59" s="35">
        <v>0</v>
      </c>
      <c r="AC59" s="35">
        <v>0</v>
      </c>
      <c r="AD59" s="35">
        <v>0</v>
      </c>
      <c r="AE59" s="35">
        <v>0</v>
      </c>
      <c r="AF59" s="35">
        <v>0</v>
      </c>
      <c r="AG59" s="35">
        <v>0</v>
      </c>
      <c r="AH59" s="35">
        <v>0</v>
      </c>
      <c r="AI59" s="35">
        <v>0</v>
      </c>
      <c r="AJ59" s="35">
        <v>0</v>
      </c>
      <c r="AK59" s="35">
        <v>0</v>
      </c>
      <c r="AL59" s="35">
        <v>0</v>
      </c>
      <c r="AM59" s="35">
        <v>0</v>
      </c>
      <c r="AN59" s="35">
        <v>0</v>
      </c>
      <c r="AO59" s="35">
        <v>0</v>
      </c>
      <c r="AP59" s="35">
        <v>0</v>
      </c>
      <c r="AQ59" s="35">
        <v>0</v>
      </c>
      <c r="AR59" s="35">
        <v>0</v>
      </c>
      <c r="AS59" s="35">
        <v>0</v>
      </c>
      <c r="AT59" s="35">
        <v>0</v>
      </c>
      <c r="AU59" s="35">
        <v>0</v>
      </c>
      <c r="AV59" s="35">
        <v>0</v>
      </c>
      <c r="AW59" s="35">
        <v>0</v>
      </c>
      <c r="AX59" s="35">
        <v>0</v>
      </c>
      <c r="AY59" s="35">
        <v>0</v>
      </c>
      <c r="AZ59" s="35">
        <v>0</v>
      </c>
      <c r="BA59" s="35">
        <v>0</v>
      </c>
      <c r="BB59" s="35">
        <v>0</v>
      </c>
      <c r="BC59" s="35">
        <v>0</v>
      </c>
      <c r="BD59" s="35">
        <v>0</v>
      </c>
      <c r="BE59" s="35">
        <v>0</v>
      </c>
      <c r="BF59" s="35">
        <v>139</v>
      </c>
      <c r="BG59" s="35">
        <v>139</v>
      </c>
      <c r="BH59" s="133">
        <v>139</v>
      </c>
      <c r="BI59" s="31">
        <v>1</v>
      </c>
    </row>
    <row r="60" spans="1:61" ht="12.75">
      <c r="A60" s="34" t="s">
        <v>49</v>
      </c>
      <c r="B60" s="34" t="s">
        <v>73</v>
      </c>
      <c r="C60" s="34" t="s">
        <v>74</v>
      </c>
      <c r="D60" s="35">
        <v>13</v>
      </c>
      <c r="E60" s="35">
        <v>25</v>
      </c>
      <c r="F60" s="35">
        <v>45</v>
      </c>
      <c r="G60" s="35">
        <v>62</v>
      </c>
      <c r="H60" s="35">
        <v>13</v>
      </c>
      <c r="I60" s="35">
        <v>18</v>
      </c>
      <c r="J60" s="35">
        <v>20</v>
      </c>
      <c r="K60" s="35">
        <v>6</v>
      </c>
      <c r="L60" s="35">
        <v>22</v>
      </c>
      <c r="M60" s="35">
        <v>41</v>
      </c>
      <c r="N60" s="35">
        <v>42</v>
      </c>
      <c r="O60" s="35">
        <v>48</v>
      </c>
      <c r="P60" s="35">
        <v>32</v>
      </c>
      <c r="Q60" s="35">
        <v>29</v>
      </c>
      <c r="R60" s="35">
        <v>20</v>
      </c>
      <c r="S60" s="35">
        <v>12</v>
      </c>
      <c r="T60" s="35">
        <v>3</v>
      </c>
      <c r="U60" s="35">
        <v>14</v>
      </c>
      <c r="V60" s="35">
        <v>8</v>
      </c>
      <c r="W60" s="35">
        <v>0</v>
      </c>
      <c r="X60" s="35">
        <v>0</v>
      </c>
      <c r="Y60" s="35">
        <v>0</v>
      </c>
      <c r="Z60" s="35">
        <v>0</v>
      </c>
      <c r="AA60" s="35">
        <v>0</v>
      </c>
      <c r="AB60" s="35">
        <v>0</v>
      </c>
      <c r="AC60" s="35">
        <v>0</v>
      </c>
      <c r="AD60" s="35">
        <v>0</v>
      </c>
      <c r="AE60" s="35">
        <v>0</v>
      </c>
      <c r="AF60" s="35">
        <v>0</v>
      </c>
      <c r="AG60" s="35">
        <v>0</v>
      </c>
      <c r="AH60" s="35">
        <v>0</v>
      </c>
      <c r="AI60" s="35">
        <v>0</v>
      </c>
      <c r="AJ60" s="35">
        <v>0</v>
      </c>
      <c r="AK60" s="35">
        <v>0</v>
      </c>
      <c r="AL60" s="35">
        <v>0</v>
      </c>
      <c r="AM60" s="35">
        <v>0</v>
      </c>
      <c r="AN60" s="35">
        <v>0</v>
      </c>
      <c r="AO60" s="35">
        <v>0</v>
      </c>
      <c r="AP60" s="35">
        <v>0</v>
      </c>
      <c r="AQ60" s="35">
        <v>0</v>
      </c>
      <c r="AR60" s="35">
        <v>0</v>
      </c>
      <c r="AS60" s="35">
        <v>0</v>
      </c>
      <c r="AT60" s="35">
        <v>0</v>
      </c>
      <c r="AU60" s="35">
        <v>0</v>
      </c>
      <c r="AV60" s="35">
        <v>0</v>
      </c>
      <c r="AW60" s="35">
        <v>0</v>
      </c>
      <c r="AX60" s="35">
        <v>0</v>
      </c>
      <c r="AY60" s="35">
        <v>0</v>
      </c>
      <c r="AZ60" s="35">
        <v>0</v>
      </c>
      <c r="BA60" s="35">
        <v>0</v>
      </c>
      <c r="BB60" s="35">
        <v>0</v>
      </c>
      <c r="BC60" s="35">
        <v>0</v>
      </c>
      <c r="BD60" s="35">
        <v>0</v>
      </c>
      <c r="BE60" s="35">
        <v>0</v>
      </c>
      <c r="BF60" s="35">
        <v>473</v>
      </c>
      <c r="BG60" s="35">
        <v>473</v>
      </c>
      <c r="BH60" s="133">
        <v>465</v>
      </c>
      <c r="BI60" s="31">
        <v>0.9830866807610994</v>
      </c>
    </row>
    <row r="61" spans="1:61" ht="12.75">
      <c r="A61" s="34" t="s">
        <v>146</v>
      </c>
      <c r="B61" s="34" t="s">
        <v>300</v>
      </c>
      <c r="C61" s="34" t="s">
        <v>301</v>
      </c>
      <c r="D61" s="35">
        <v>5</v>
      </c>
      <c r="E61" s="35">
        <v>12</v>
      </c>
      <c r="F61" s="35">
        <v>12</v>
      </c>
      <c r="G61" s="35">
        <v>5</v>
      </c>
      <c r="H61" s="35">
        <v>13</v>
      </c>
      <c r="I61" s="35">
        <v>6</v>
      </c>
      <c r="J61" s="35">
        <v>9</v>
      </c>
      <c r="K61" s="35">
        <v>6</v>
      </c>
      <c r="L61" s="35">
        <v>7</v>
      </c>
      <c r="M61" s="35">
        <v>8</v>
      </c>
      <c r="N61" s="35">
        <v>10</v>
      </c>
      <c r="O61" s="35">
        <v>18</v>
      </c>
      <c r="P61" s="35">
        <v>10</v>
      </c>
      <c r="Q61" s="35">
        <v>6</v>
      </c>
      <c r="R61" s="35">
        <v>2</v>
      </c>
      <c r="S61" s="35">
        <v>7</v>
      </c>
      <c r="T61" s="35">
        <v>4</v>
      </c>
      <c r="U61" s="35">
        <v>1</v>
      </c>
      <c r="V61" s="35">
        <v>0</v>
      </c>
      <c r="W61" s="35">
        <v>0</v>
      </c>
      <c r="X61" s="35">
        <v>0</v>
      </c>
      <c r="Y61" s="35">
        <v>0</v>
      </c>
      <c r="Z61" s="35">
        <v>0</v>
      </c>
      <c r="AA61" s="35">
        <v>0</v>
      </c>
      <c r="AB61" s="35">
        <v>0</v>
      </c>
      <c r="AC61" s="35">
        <v>0</v>
      </c>
      <c r="AD61" s="35">
        <v>0</v>
      </c>
      <c r="AE61" s="35">
        <v>0</v>
      </c>
      <c r="AF61" s="35">
        <v>0</v>
      </c>
      <c r="AG61" s="35">
        <v>0</v>
      </c>
      <c r="AH61" s="35">
        <v>0</v>
      </c>
      <c r="AI61" s="35">
        <v>0</v>
      </c>
      <c r="AJ61" s="35">
        <v>0</v>
      </c>
      <c r="AK61" s="35">
        <v>0</v>
      </c>
      <c r="AL61" s="35">
        <v>0</v>
      </c>
      <c r="AM61" s="35">
        <v>0</v>
      </c>
      <c r="AN61" s="35">
        <v>0</v>
      </c>
      <c r="AO61" s="35">
        <v>0</v>
      </c>
      <c r="AP61" s="35">
        <v>0</v>
      </c>
      <c r="AQ61" s="35">
        <v>0</v>
      </c>
      <c r="AR61" s="35">
        <v>0</v>
      </c>
      <c r="AS61" s="35">
        <v>0</v>
      </c>
      <c r="AT61" s="35">
        <v>0</v>
      </c>
      <c r="AU61" s="35">
        <v>0</v>
      </c>
      <c r="AV61" s="35">
        <v>0</v>
      </c>
      <c r="AW61" s="35">
        <v>0</v>
      </c>
      <c r="AX61" s="35">
        <v>0</v>
      </c>
      <c r="AY61" s="35">
        <v>0</v>
      </c>
      <c r="AZ61" s="35">
        <v>0</v>
      </c>
      <c r="BA61" s="35">
        <v>0</v>
      </c>
      <c r="BB61" s="35">
        <v>0</v>
      </c>
      <c r="BC61" s="35">
        <v>0</v>
      </c>
      <c r="BD61" s="35">
        <v>0</v>
      </c>
      <c r="BE61" s="35">
        <v>0</v>
      </c>
      <c r="BF61" s="35">
        <v>141</v>
      </c>
      <c r="BG61" s="35">
        <v>141</v>
      </c>
      <c r="BH61" s="133">
        <v>141</v>
      </c>
      <c r="BI61" s="31">
        <v>1</v>
      </c>
    </row>
    <row r="62" spans="1:61" ht="12.75">
      <c r="A62" s="34" t="s">
        <v>379</v>
      </c>
      <c r="B62" s="34" t="s">
        <v>376</v>
      </c>
      <c r="C62" s="34" t="s">
        <v>382</v>
      </c>
      <c r="D62" s="35">
        <v>26</v>
      </c>
      <c r="E62" s="35">
        <v>80</v>
      </c>
      <c r="F62" s="35">
        <v>99</v>
      </c>
      <c r="G62" s="35">
        <v>55</v>
      </c>
      <c r="H62" s="35">
        <v>61</v>
      </c>
      <c r="I62" s="35">
        <v>63</v>
      </c>
      <c r="J62" s="35">
        <v>41</v>
      </c>
      <c r="K62" s="35">
        <v>43</v>
      </c>
      <c r="L62" s="35">
        <v>29</v>
      </c>
      <c r="M62" s="35">
        <v>15</v>
      </c>
      <c r="N62" s="35">
        <v>48</v>
      </c>
      <c r="O62" s="35">
        <v>39</v>
      </c>
      <c r="P62" s="35">
        <v>29</v>
      </c>
      <c r="Q62" s="35">
        <v>17</v>
      </c>
      <c r="R62" s="35">
        <v>9</v>
      </c>
      <c r="S62" s="35">
        <v>4</v>
      </c>
      <c r="T62" s="35">
        <v>1</v>
      </c>
      <c r="U62" s="35">
        <v>2</v>
      </c>
      <c r="V62" s="35">
        <v>1</v>
      </c>
      <c r="W62" s="35">
        <v>0</v>
      </c>
      <c r="X62" s="35">
        <v>0</v>
      </c>
      <c r="Y62" s="35">
        <v>1</v>
      </c>
      <c r="Z62" s="35">
        <v>0</v>
      </c>
      <c r="AA62" s="35">
        <v>0</v>
      </c>
      <c r="AB62" s="35">
        <v>0</v>
      </c>
      <c r="AC62" s="35">
        <v>0</v>
      </c>
      <c r="AD62" s="35">
        <v>0</v>
      </c>
      <c r="AE62" s="35">
        <v>0</v>
      </c>
      <c r="AF62" s="35">
        <v>0</v>
      </c>
      <c r="AG62" s="35">
        <v>0</v>
      </c>
      <c r="AH62" s="35">
        <v>0</v>
      </c>
      <c r="AI62" s="35">
        <v>0</v>
      </c>
      <c r="AJ62" s="35">
        <v>0</v>
      </c>
      <c r="AK62" s="35">
        <v>0</v>
      </c>
      <c r="AL62" s="35">
        <v>0</v>
      </c>
      <c r="AM62" s="35">
        <v>0</v>
      </c>
      <c r="AN62" s="35">
        <v>0</v>
      </c>
      <c r="AO62" s="35">
        <v>0</v>
      </c>
      <c r="AP62" s="35">
        <v>0</v>
      </c>
      <c r="AQ62" s="35">
        <v>0</v>
      </c>
      <c r="AR62" s="35">
        <v>0</v>
      </c>
      <c r="AS62" s="35">
        <v>0</v>
      </c>
      <c r="AT62" s="35">
        <v>0</v>
      </c>
      <c r="AU62" s="35">
        <v>0</v>
      </c>
      <c r="AV62" s="35">
        <v>0</v>
      </c>
      <c r="AW62" s="35">
        <v>0</v>
      </c>
      <c r="AX62" s="35">
        <v>0</v>
      </c>
      <c r="AY62" s="35">
        <v>0</v>
      </c>
      <c r="AZ62" s="35">
        <v>0</v>
      </c>
      <c r="BA62" s="35">
        <v>0</v>
      </c>
      <c r="BB62" s="35">
        <v>0</v>
      </c>
      <c r="BC62" s="35">
        <v>0</v>
      </c>
      <c r="BD62" s="35">
        <v>0</v>
      </c>
      <c r="BE62" s="35">
        <v>14</v>
      </c>
      <c r="BF62" s="35">
        <v>677</v>
      </c>
      <c r="BG62" s="35">
        <v>663</v>
      </c>
      <c r="BH62" s="133">
        <v>661</v>
      </c>
      <c r="BI62" s="31">
        <v>0.9969834087481146</v>
      </c>
    </row>
    <row r="63" spans="1:61" ht="12.75">
      <c r="A63" s="34" t="s">
        <v>118</v>
      </c>
      <c r="B63" s="34" t="s">
        <v>133</v>
      </c>
      <c r="C63" s="34" t="s">
        <v>134</v>
      </c>
      <c r="D63" s="35">
        <v>8</v>
      </c>
      <c r="E63" s="35">
        <v>9</v>
      </c>
      <c r="F63" s="35">
        <v>24</v>
      </c>
      <c r="G63" s="35">
        <v>31</v>
      </c>
      <c r="H63" s="35">
        <v>17</v>
      </c>
      <c r="I63" s="35">
        <v>10</v>
      </c>
      <c r="J63" s="35">
        <v>16</v>
      </c>
      <c r="K63" s="35">
        <v>6</v>
      </c>
      <c r="L63" s="35">
        <v>12</v>
      </c>
      <c r="M63" s="35">
        <v>5</v>
      </c>
      <c r="N63" s="35">
        <v>7</v>
      </c>
      <c r="O63" s="35">
        <v>9</v>
      </c>
      <c r="P63" s="35">
        <v>15</v>
      </c>
      <c r="Q63" s="35">
        <v>19</v>
      </c>
      <c r="R63" s="35">
        <v>16</v>
      </c>
      <c r="S63" s="35">
        <v>9</v>
      </c>
      <c r="T63" s="35">
        <v>8</v>
      </c>
      <c r="U63" s="35">
        <v>2</v>
      </c>
      <c r="V63" s="35">
        <v>1</v>
      </c>
      <c r="W63" s="35">
        <v>0</v>
      </c>
      <c r="X63" s="35">
        <v>0</v>
      </c>
      <c r="Y63" s="35">
        <v>0</v>
      </c>
      <c r="Z63" s="35">
        <v>0</v>
      </c>
      <c r="AA63" s="35">
        <v>0</v>
      </c>
      <c r="AB63" s="35">
        <v>0</v>
      </c>
      <c r="AC63" s="35">
        <v>0</v>
      </c>
      <c r="AD63" s="35">
        <v>0</v>
      </c>
      <c r="AE63" s="35">
        <v>0</v>
      </c>
      <c r="AF63" s="35">
        <v>0</v>
      </c>
      <c r="AG63" s="35">
        <v>0</v>
      </c>
      <c r="AH63" s="35">
        <v>0</v>
      </c>
      <c r="AI63" s="35">
        <v>0</v>
      </c>
      <c r="AJ63" s="35">
        <v>0</v>
      </c>
      <c r="AK63" s="35">
        <v>0</v>
      </c>
      <c r="AL63" s="35">
        <v>0</v>
      </c>
      <c r="AM63" s="35">
        <v>0</v>
      </c>
      <c r="AN63" s="35">
        <v>0</v>
      </c>
      <c r="AO63" s="35">
        <v>0</v>
      </c>
      <c r="AP63" s="35">
        <v>0</v>
      </c>
      <c r="AQ63" s="35">
        <v>0</v>
      </c>
      <c r="AR63" s="35">
        <v>0</v>
      </c>
      <c r="AS63" s="35">
        <v>0</v>
      </c>
      <c r="AT63" s="35">
        <v>0</v>
      </c>
      <c r="AU63" s="35">
        <v>0</v>
      </c>
      <c r="AV63" s="35">
        <v>0</v>
      </c>
      <c r="AW63" s="35">
        <v>0</v>
      </c>
      <c r="AX63" s="35">
        <v>0</v>
      </c>
      <c r="AY63" s="35">
        <v>0</v>
      </c>
      <c r="AZ63" s="35">
        <v>0</v>
      </c>
      <c r="BA63" s="35">
        <v>0</v>
      </c>
      <c r="BB63" s="35">
        <v>0</v>
      </c>
      <c r="BC63" s="35">
        <v>0</v>
      </c>
      <c r="BD63" s="35">
        <v>0</v>
      </c>
      <c r="BE63" s="35">
        <v>0</v>
      </c>
      <c r="BF63" s="35">
        <v>224</v>
      </c>
      <c r="BG63" s="35">
        <v>224</v>
      </c>
      <c r="BH63" s="133">
        <v>223</v>
      </c>
      <c r="BI63" s="31">
        <v>0.9955357142857143</v>
      </c>
    </row>
    <row r="64" spans="1:61" ht="12.75">
      <c r="A64" s="34" t="s">
        <v>118</v>
      </c>
      <c r="B64" s="34" t="s">
        <v>131</v>
      </c>
      <c r="C64" s="34" t="s">
        <v>132</v>
      </c>
      <c r="D64" s="35">
        <v>0</v>
      </c>
      <c r="E64" s="35">
        <v>0</v>
      </c>
      <c r="F64" s="35">
        <v>1</v>
      </c>
      <c r="G64" s="35">
        <v>1</v>
      </c>
      <c r="H64" s="35">
        <v>4</v>
      </c>
      <c r="I64" s="35">
        <v>11</v>
      </c>
      <c r="J64" s="35">
        <v>16</v>
      </c>
      <c r="K64" s="35">
        <v>18</v>
      </c>
      <c r="L64" s="35">
        <v>20</v>
      </c>
      <c r="M64" s="35">
        <v>21</v>
      </c>
      <c r="N64" s="35">
        <v>11</v>
      </c>
      <c r="O64" s="35">
        <v>9</v>
      </c>
      <c r="P64" s="35">
        <v>4</v>
      </c>
      <c r="Q64" s="35">
        <v>3</v>
      </c>
      <c r="R64" s="35">
        <v>1</v>
      </c>
      <c r="S64" s="35">
        <v>0</v>
      </c>
      <c r="T64" s="35">
        <v>1</v>
      </c>
      <c r="U64" s="35">
        <v>1</v>
      </c>
      <c r="V64" s="35">
        <v>0</v>
      </c>
      <c r="W64" s="35">
        <v>0</v>
      </c>
      <c r="X64" s="35">
        <v>0</v>
      </c>
      <c r="Y64" s="35">
        <v>0</v>
      </c>
      <c r="Z64" s="35">
        <v>0</v>
      </c>
      <c r="AA64" s="35">
        <v>0</v>
      </c>
      <c r="AB64" s="35">
        <v>0</v>
      </c>
      <c r="AC64" s="35">
        <v>0</v>
      </c>
      <c r="AD64" s="35">
        <v>0</v>
      </c>
      <c r="AE64" s="35">
        <v>0</v>
      </c>
      <c r="AF64" s="35">
        <v>0</v>
      </c>
      <c r="AG64" s="35">
        <v>0</v>
      </c>
      <c r="AH64" s="35">
        <v>0</v>
      </c>
      <c r="AI64" s="35">
        <v>0</v>
      </c>
      <c r="AJ64" s="35">
        <v>0</v>
      </c>
      <c r="AK64" s="35">
        <v>0</v>
      </c>
      <c r="AL64" s="35">
        <v>0</v>
      </c>
      <c r="AM64" s="35">
        <v>0</v>
      </c>
      <c r="AN64" s="35">
        <v>0</v>
      </c>
      <c r="AO64" s="35">
        <v>0</v>
      </c>
      <c r="AP64" s="35">
        <v>0</v>
      </c>
      <c r="AQ64" s="35">
        <v>0</v>
      </c>
      <c r="AR64" s="35">
        <v>0</v>
      </c>
      <c r="AS64" s="35">
        <v>0</v>
      </c>
      <c r="AT64" s="35">
        <v>0</v>
      </c>
      <c r="AU64" s="35">
        <v>0</v>
      </c>
      <c r="AV64" s="35">
        <v>0</v>
      </c>
      <c r="AW64" s="35">
        <v>0</v>
      </c>
      <c r="AX64" s="35">
        <v>0</v>
      </c>
      <c r="AY64" s="35">
        <v>0</v>
      </c>
      <c r="AZ64" s="35">
        <v>0</v>
      </c>
      <c r="BA64" s="35">
        <v>0</v>
      </c>
      <c r="BB64" s="35">
        <v>0</v>
      </c>
      <c r="BC64" s="35">
        <v>0</v>
      </c>
      <c r="BD64" s="35">
        <v>0</v>
      </c>
      <c r="BE64" s="35">
        <v>0</v>
      </c>
      <c r="BF64" s="35">
        <v>122</v>
      </c>
      <c r="BG64" s="35">
        <v>122</v>
      </c>
      <c r="BH64" s="133">
        <v>122</v>
      </c>
      <c r="BI64" s="31">
        <v>1</v>
      </c>
    </row>
    <row r="65" spans="1:61" ht="12.75">
      <c r="A65" s="34" t="s">
        <v>79</v>
      </c>
      <c r="B65" s="34" t="s">
        <v>85</v>
      </c>
      <c r="C65" s="34" t="s">
        <v>361</v>
      </c>
      <c r="D65" s="35">
        <v>177</v>
      </c>
      <c r="E65" s="35">
        <v>100</v>
      </c>
      <c r="F65" s="35">
        <v>60</v>
      </c>
      <c r="G65" s="35">
        <v>0</v>
      </c>
      <c r="H65" s="35">
        <v>0</v>
      </c>
      <c r="I65" s="35">
        <v>0</v>
      </c>
      <c r="J65" s="35">
        <v>0</v>
      </c>
      <c r="K65" s="35">
        <v>0</v>
      </c>
      <c r="L65" s="35">
        <v>0</v>
      </c>
      <c r="M65" s="35">
        <v>0</v>
      </c>
      <c r="N65" s="35">
        <v>0</v>
      </c>
      <c r="O65" s="35">
        <v>0</v>
      </c>
      <c r="P65" s="35">
        <v>0</v>
      </c>
      <c r="Q65" s="35">
        <v>0</v>
      </c>
      <c r="R65" s="35">
        <v>0</v>
      </c>
      <c r="S65" s="35">
        <v>0</v>
      </c>
      <c r="T65" s="35">
        <v>0</v>
      </c>
      <c r="U65" s="35">
        <v>0</v>
      </c>
      <c r="V65" s="35">
        <v>0</v>
      </c>
      <c r="W65" s="35">
        <v>0</v>
      </c>
      <c r="X65" s="35">
        <v>0</v>
      </c>
      <c r="Y65" s="35">
        <v>0</v>
      </c>
      <c r="Z65" s="35">
        <v>0</v>
      </c>
      <c r="AA65" s="35">
        <v>0</v>
      </c>
      <c r="AB65" s="35">
        <v>0</v>
      </c>
      <c r="AC65" s="35">
        <v>0</v>
      </c>
      <c r="AD65" s="35">
        <v>0</v>
      </c>
      <c r="AE65" s="35">
        <v>0</v>
      </c>
      <c r="AF65" s="35">
        <v>0</v>
      </c>
      <c r="AG65" s="35">
        <v>0</v>
      </c>
      <c r="AH65" s="35">
        <v>0</v>
      </c>
      <c r="AI65" s="35">
        <v>0</v>
      </c>
      <c r="AJ65" s="35">
        <v>0</v>
      </c>
      <c r="AK65" s="35">
        <v>0</v>
      </c>
      <c r="AL65" s="35">
        <v>0</v>
      </c>
      <c r="AM65" s="35">
        <v>0</v>
      </c>
      <c r="AN65" s="35">
        <v>0</v>
      </c>
      <c r="AO65" s="35">
        <v>0</v>
      </c>
      <c r="AP65" s="35">
        <v>0</v>
      </c>
      <c r="AQ65" s="35">
        <v>0</v>
      </c>
      <c r="AR65" s="35">
        <v>0</v>
      </c>
      <c r="AS65" s="35">
        <v>0</v>
      </c>
      <c r="AT65" s="35">
        <v>0</v>
      </c>
      <c r="AU65" s="35">
        <v>0</v>
      </c>
      <c r="AV65" s="35">
        <v>0</v>
      </c>
      <c r="AW65" s="35">
        <v>0</v>
      </c>
      <c r="AX65" s="35">
        <v>0</v>
      </c>
      <c r="AY65" s="35">
        <v>0</v>
      </c>
      <c r="AZ65" s="35">
        <v>0</v>
      </c>
      <c r="BA65" s="35">
        <v>0</v>
      </c>
      <c r="BB65" s="35">
        <v>0</v>
      </c>
      <c r="BC65" s="35">
        <v>0</v>
      </c>
      <c r="BD65" s="35">
        <v>0</v>
      </c>
      <c r="BE65" s="35">
        <v>0</v>
      </c>
      <c r="BF65" s="35">
        <v>337</v>
      </c>
      <c r="BG65" s="35">
        <v>337</v>
      </c>
      <c r="BH65" s="133">
        <v>337</v>
      </c>
      <c r="BI65" s="31">
        <v>1</v>
      </c>
    </row>
    <row r="66" spans="1:61" ht="12.75">
      <c r="A66" s="34" t="s">
        <v>146</v>
      </c>
      <c r="B66" s="34" t="s">
        <v>153</v>
      </c>
      <c r="C66" s="34" t="s">
        <v>154</v>
      </c>
      <c r="D66" s="35">
        <v>0</v>
      </c>
      <c r="E66" s="35">
        <v>0</v>
      </c>
      <c r="F66" s="35">
        <v>3</v>
      </c>
      <c r="G66" s="35">
        <v>6</v>
      </c>
      <c r="H66" s="35">
        <v>30</v>
      </c>
      <c r="I66" s="35">
        <v>41</v>
      </c>
      <c r="J66" s="35">
        <v>1</v>
      </c>
      <c r="K66" s="35">
        <v>0</v>
      </c>
      <c r="L66" s="35">
        <v>1</v>
      </c>
      <c r="M66" s="35">
        <v>0</v>
      </c>
      <c r="N66" s="35">
        <v>1</v>
      </c>
      <c r="O66" s="35">
        <v>0</v>
      </c>
      <c r="P66" s="35">
        <v>0</v>
      </c>
      <c r="Q66" s="35">
        <v>0</v>
      </c>
      <c r="R66" s="35">
        <v>0</v>
      </c>
      <c r="S66" s="35">
        <v>0</v>
      </c>
      <c r="T66" s="35">
        <v>0</v>
      </c>
      <c r="U66" s="35">
        <v>0</v>
      </c>
      <c r="V66" s="35">
        <v>0</v>
      </c>
      <c r="W66" s="35">
        <v>0</v>
      </c>
      <c r="X66" s="35">
        <v>0</v>
      </c>
      <c r="Y66" s="35">
        <v>0</v>
      </c>
      <c r="Z66" s="35">
        <v>0</v>
      </c>
      <c r="AA66" s="35">
        <v>0</v>
      </c>
      <c r="AB66" s="35">
        <v>0</v>
      </c>
      <c r="AC66" s="35">
        <v>0</v>
      </c>
      <c r="AD66" s="35">
        <v>0</v>
      </c>
      <c r="AE66" s="35">
        <v>0</v>
      </c>
      <c r="AF66" s="35">
        <v>0</v>
      </c>
      <c r="AG66" s="35">
        <v>0</v>
      </c>
      <c r="AH66" s="35">
        <v>0</v>
      </c>
      <c r="AI66" s="35">
        <v>0</v>
      </c>
      <c r="AJ66" s="35">
        <v>0</v>
      </c>
      <c r="AK66" s="35">
        <v>0</v>
      </c>
      <c r="AL66" s="35">
        <v>0</v>
      </c>
      <c r="AM66" s="35">
        <v>0</v>
      </c>
      <c r="AN66" s="35">
        <v>0</v>
      </c>
      <c r="AO66" s="35">
        <v>0</v>
      </c>
      <c r="AP66" s="35">
        <v>0</v>
      </c>
      <c r="AQ66" s="35">
        <v>0</v>
      </c>
      <c r="AR66" s="35">
        <v>0</v>
      </c>
      <c r="AS66" s="35">
        <v>0</v>
      </c>
      <c r="AT66" s="35">
        <v>0</v>
      </c>
      <c r="AU66" s="35">
        <v>0</v>
      </c>
      <c r="AV66" s="35">
        <v>0</v>
      </c>
      <c r="AW66" s="35">
        <v>0</v>
      </c>
      <c r="AX66" s="35">
        <v>0</v>
      </c>
      <c r="AY66" s="35">
        <v>0</v>
      </c>
      <c r="AZ66" s="35">
        <v>0</v>
      </c>
      <c r="BA66" s="35">
        <v>0</v>
      </c>
      <c r="BB66" s="35">
        <v>0</v>
      </c>
      <c r="BC66" s="35">
        <v>0</v>
      </c>
      <c r="BD66" s="35">
        <v>0</v>
      </c>
      <c r="BE66" s="35">
        <v>0</v>
      </c>
      <c r="BF66" s="35">
        <v>83</v>
      </c>
      <c r="BG66" s="35">
        <v>83</v>
      </c>
      <c r="BH66" s="133">
        <v>83</v>
      </c>
      <c r="BI66" s="31">
        <v>1</v>
      </c>
    </row>
    <row r="67" spans="1:61" ht="12.75">
      <c r="A67" s="34" t="s">
        <v>14</v>
      </c>
      <c r="B67" s="34" t="s">
        <v>45</v>
      </c>
      <c r="C67" s="34" t="s">
        <v>46</v>
      </c>
      <c r="D67" s="35">
        <v>4</v>
      </c>
      <c r="E67" s="35">
        <v>8</v>
      </c>
      <c r="F67" s="35">
        <v>12</v>
      </c>
      <c r="G67" s="35">
        <v>26</v>
      </c>
      <c r="H67" s="35">
        <v>23</v>
      </c>
      <c r="I67" s="35">
        <v>17</v>
      </c>
      <c r="J67" s="35">
        <v>14</v>
      </c>
      <c r="K67" s="35">
        <v>7</v>
      </c>
      <c r="L67" s="35">
        <v>14</v>
      </c>
      <c r="M67" s="35">
        <v>10</v>
      </c>
      <c r="N67" s="35">
        <v>1</v>
      </c>
      <c r="O67" s="35">
        <v>5</v>
      </c>
      <c r="P67" s="35">
        <v>0</v>
      </c>
      <c r="Q67" s="35">
        <v>0</v>
      </c>
      <c r="R67" s="35">
        <v>0</v>
      </c>
      <c r="S67" s="35">
        <v>2</v>
      </c>
      <c r="T67" s="35">
        <v>0</v>
      </c>
      <c r="U67" s="35">
        <v>0</v>
      </c>
      <c r="V67" s="35">
        <v>0</v>
      </c>
      <c r="W67" s="35">
        <v>0</v>
      </c>
      <c r="X67" s="35">
        <v>0</v>
      </c>
      <c r="Y67" s="35">
        <v>0</v>
      </c>
      <c r="Z67" s="35">
        <v>0</v>
      </c>
      <c r="AA67" s="35">
        <v>0</v>
      </c>
      <c r="AB67" s="35">
        <v>0</v>
      </c>
      <c r="AC67" s="35">
        <v>0</v>
      </c>
      <c r="AD67" s="35">
        <v>0</v>
      </c>
      <c r="AE67" s="35">
        <v>0</v>
      </c>
      <c r="AF67" s="35">
        <v>0</v>
      </c>
      <c r="AG67" s="35">
        <v>0</v>
      </c>
      <c r="AH67" s="35">
        <v>0</v>
      </c>
      <c r="AI67" s="35">
        <v>0</v>
      </c>
      <c r="AJ67" s="35">
        <v>0</v>
      </c>
      <c r="AK67" s="35">
        <v>0</v>
      </c>
      <c r="AL67" s="35">
        <v>0</v>
      </c>
      <c r="AM67" s="35">
        <v>0</v>
      </c>
      <c r="AN67" s="35">
        <v>0</v>
      </c>
      <c r="AO67" s="35">
        <v>0</v>
      </c>
      <c r="AP67" s="35">
        <v>0</v>
      </c>
      <c r="AQ67" s="35">
        <v>0</v>
      </c>
      <c r="AR67" s="35">
        <v>0</v>
      </c>
      <c r="AS67" s="35">
        <v>0</v>
      </c>
      <c r="AT67" s="35">
        <v>0</v>
      </c>
      <c r="AU67" s="35">
        <v>0</v>
      </c>
      <c r="AV67" s="35">
        <v>0</v>
      </c>
      <c r="AW67" s="35">
        <v>0</v>
      </c>
      <c r="AX67" s="35">
        <v>0</v>
      </c>
      <c r="AY67" s="35">
        <v>0</v>
      </c>
      <c r="AZ67" s="35">
        <v>0</v>
      </c>
      <c r="BA67" s="35">
        <v>0</v>
      </c>
      <c r="BB67" s="35">
        <v>0</v>
      </c>
      <c r="BC67" s="35">
        <v>0</v>
      </c>
      <c r="BD67" s="35">
        <v>0</v>
      </c>
      <c r="BE67" s="35">
        <v>0</v>
      </c>
      <c r="BF67" s="35">
        <v>143</v>
      </c>
      <c r="BG67" s="35">
        <v>143</v>
      </c>
      <c r="BH67" s="133">
        <v>143</v>
      </c>
      <c r="BI67" s="31">
        <v>1</v>
      </c>
    </row>
    <row r="68" spans="1:61" ht="12.75">
      <c r="A68" s="34" t="s">
        <v>49</v>
      </c>
      <c r="B68" s="34" t="s">
        <v>71</v>
      </c>
      <c r="C68" s="34" t="s">
        <v>72</v>
      </c>
      <c r="D68" s="35">
        <v>1</v>
      </c>
      <c r="E68" s="35">
        <v>4</v>
      </c>
      <c r="F68" s="35">
        <v>11</v>
      </c>
      <c r="G68" s="35">
        <v>8</v>
      </c>
      <c r="H68" s="35">
        <v>12</v>
      </c>
      <c r="I68" s="35">
        <v>38</v>
      </c>
      <c r="J68" s="35">
        <v>8</v>
      </c>
      <c r="K68" s="35">
        <v>4</v>
      </c>
      <c r="L68" s="35">
        <v>12</v>
      </c>
      <c r="M68" s="35">
        <v>14</v>
      </c>
      <c r="N68" s="35">
        <v>15</v>
      </c>
      <c r="O68" s="35">
        <v>17</v>
      </c>
      <c r="P68" s="35">
        <v>18</v>
      </c>
      <c r="Q68" s="35">
        <v>28</v>
      </c>
      <c r="R68" s="35">
        <v>20</v>
      </c>
      <c r="S68" s="35">
        <v>50</v>
      </c>
      <c r="T68" s="35">
        <v>116</v>
      </c>
      <c r="U68" s="35">
        <v>62</v>
      </c>
      <c r="V68" s="35">
        <v>0</v>
      </c>
      <c r="W68" s="35">
        <v>0</v>
      </c>
      <c r="X68" s="35">
        <v>0</v>
      </c>
      <c r="Y68" s="35">
        <v>0</v>
      </c>
      <c r="Z68" s="35">
        <v>0</v>
      </c>
      <c r="AA68" s="35">
        <v>0</v>
      </c>
      <c r="AB68" s="35">
        <v>0</v>
      </c>
      <c r="AC68" s="35">
        <v>0</v>
      </c>
      <c r="AD68" s="35">
        <v>0</v>
      </c>
      <c r="AE68" s="35">
        <v>0</v>
      </c>
      <c r="AF68" s="35">
        <v>0</v>
      </c>
      <c r="AG68" s="35">
        <v>0</v>
      </c>
      <c r="AH68" s="35">
        <v>0</v>
      </c>
      <c r="AI68" s="35">
        <v>0</v>
      </c>
      <c r="AJ68" s="35">
        <v>0</v>
      </c>
      <c r="AK68" s="35">
        <v>0</v>
      </c>
      <c r="AL68" s="35">
        <v>0</v>
      </c>
      <c r="AM68" s="35">
        <v>0</v>
      </c>
      <c r="AN68" s="35">
        <v>0</v>
      </c>
      <c r="AO68" s="35">
        <v>0</v>
      </c>
      <c r="AP68" s="35">
        <v>0</v>
      </c>
      <c r="AQ68" s="35">
        <v>0</v>
      </c>
      <c r="AR68" s="35">
        <v>0</v>
      </c>
      <c r="AS68" s="35">
        <v>0</v>
      </c>
      <c r="AT68" s="35">
        <v>0</v>
      </c>
      <c r="AU68" s="35">
        <v>0</v>
      </c>
      <c r="AV68" s="35">
        <v>0</v>
      </c>
      <c r="AW68" s="35">
        <v>0</v>
      </c>
      <c r="AX68" s="35">
        <v>0</v>
      </c>
      <c r="AY68" s="35">
        <v>0</v>
      </c>
      <c r="AZ68" s="35">
        <v>0</v>
      </c>
      <c r="BA68" s="35">
        <v>0</v>
      </c>
      <c r="BB68" s="35">
        <v>0</v>
      </c>
      <c r="BC68" s="35">
        <v>0</v>
      </c>
      <c r="BD68" s="35">
        <v>0</v>
      </c>
      <c r="BE68" s="35">
        <v>0</v>
      </c>
      <c r="BF68" s="35">
        <v>438</v>
      </c>
      <c r="BG68" s="35">
        <v>438</v>
      </c>
      <c r="BH68" s="133">
        <v>438</v>
      </c>
      <c r="BI68" s="31">
        <v>1</v>
      </c>
    </row>
    <row r="69" spans="1:61" ht="12.75">
      <c r="A69" s="34" t="s">
        <v>118</v>
      </c>
      <c r="B69" s="34" t="s">
        <v>125</v>
      </c>
      <c r="C69" s="34" t="s">
        <v>126</v>
      </c>
      <c r="D69" s="35">
        <v>7</v>
      </c>
      <c r="E69" s="35">
        <v>2</v>
      </c>
      <c r="F69" s="35">
        <v>5</v>
      </c>
      <c r="G69" s="35">
        <v>4</v>
      </c>
      <c r="H69" s="35">
        <v>20</v>
      </c>
      <c r="I69" s="35">
        <v>14</v>
      </c>
      <c r="J69" s="35">
        <v>6</v>
      </c>
      <c r="K69" s="35">
        <v>8</v>
      </c>
      <c r="L69" s="35">
        <v>3</v>
      </c>
      <c r="M69" s="35">
        <v>0</v>
      </c>
      <c r="N69" s="35">
        <v>10</v>
      </c>
      <c r="O69" s="35">
        <v>3</v>
      </c>
      <c r="P69" s="35">
        <v>1</v>
      </c>
      <c r="Q69" s="35">
        <v>4</v>
      </c>
      <c r="R69" s="35">
        <v>0</v>
      </c>
      <c r="S69" s="35">
        <v>1</v>
      </c>
      <c r="T69" s="35">
        <v>3</v>
      </c>
      <c r="U69" s="35">
        <v>0</v>
      </c>
      <c r="V69" s="35">
        <v>0</v>
      </c>
      <c r="W69" s="35">
        <v>0</v>
      </c>
      <c r="X69" s="35">
        <v>0</v>
      </c>
      <c r="Y69" s="35">
        <v>0</v>
      </c>
      <c r="Z69" s="35">
        <v>0</v>
      </c>
      <c r="AA69" s="35">
        <v>0</v>
      </c>
      <c r="AB69" s="35">
        <v>0</v>
      </c>
      <c r="AC69" s="35">
        <v>0</v>
      </c>
      <c r="AD69" s="35">
        <v>0</v>
      </c>
      <c r="AE69" s="35">
        <v>0</v>
      </c>
      <c r="AF69" s="35">
        <v>0</v>
      </c>
      <c r="AG69" s="35">
        <v>0</v>
      </c>
      <c r="AH69" s="35">
        <v>0</v>
      </c>
      <c r="AI69" s="35">
        <v>0</v>
      </c>
      <c r="AJ69" s="35">
        <v>0</v>
      </c>
      <c r="AK69" s="35">
        <v>0</v>
      </c>
      <c r="AL69" s="35">
        <v>0</v>
      </c>
      <c r="AM69" s="35">
        <v>0</v>
      </c>
      <c r="AN69" s="35">
        <v>0</v>
      </c>
      <c r="AO69" s="35">
        <v>0</v>
      </c>
      <c r="AP69" s="35">
        <v>0</v>
      </c>
      <c r="AQ69" s="35">
        <v>0</v>
      </c>
      <c r="AR69" s="35">
        <v>0</v>
      </c>
      <c r="AS69" s="35">
        <v>0</v>
      </c>
      <c r="AT69" s="35">
        <v>0</v>
      </c>
      <c r="AU69" s="35">
        <v>0</v>
      </c>
      <c r="AV69" s="35">
        <v>0</v>
      </c>
      <c r="AW69" s="35">
        <v>0</v>
      </c>
      <c r="AX69" s="35">
        <v>0</v>
      </c>
      <c r="AY69" s="35">
        <v>0</v>
      </c>
      <c r="AZ69" s="35">
        <v>0</v>
      </c>
      <c r="BA69" s="35">
        <v>0</v>
      </c>
      <c r="BB69" s="35">
        <v>0</v>
      </c>
      <c r="BC69" s="35">
        <v>0</v>
      </c>
      <c r="BD69" s="35">
        <v>0</v>
      </c>
      <c r="BE69" s="35">
        <v>0</v>
      </c>
      <c r="BF69" s="35">
        <v>91</v>
      </c>
      <c r="BG69" s="35">
        <v>91</v>
      </c>
      <c r="BH69" s="133">
        <v>91</v>
      </c>
      <c r="BI69" s="31">
        <v>1</v>
      </c>
    </row>
    <row r="70" spans="1:61" ht="12.75">
      <c r="A70" s="34" t="s">
        <v>118</v>
      </c>
      <c r="B70" s="34" t="s">
        <v>329</v>
      </c>
      <c r="C70" s="34" t="s">
        <v>330</v>
      </c>
      <c r="D70" s="35">
        <v>0</v>
      </c>
      <c r="E70" s="35">
        <v>0</v>
      </c>
      <c r="F70" s="35">
        <v>0</v>
      </c>
      <c r="G70" s="35">
        <v>0</v>
      </c>
      <c r="H70" s="35">
        <v>0</v>
      </c>
      <c r="I70" s="35">
        <v>0</v>
      </c>
      <c r="J70" s="35">
        <v>0</v>
      </c>
      <c r="K70" s="35">
        <v>0</v>
      </c>
      <c r="L70" s="35">
        <v>0</v>
      </c>
      <c r="M70" s="35">
        <v>0</v>
      </c>
      <c r="N70" s="35">
        <v>0</v>
      </c>
      <c r="O70" s="35">
        <v>0</v>
      </c>
      <c r="P70" s="35">
        <v>0</v>
      </c>
      <c r="Q70" s="35">
        <v>0</v>
      </c>
      <c r="R70" s="35">
        <v>0</v>
      </c>
      <c r="S70" s="35">
        <v>0</v>
      </c>
      <c r="T70" s="35">
        <v>0</v>
      </c>
      <c r="U70" s="35">
        <v>0</v>
      </c>
      <c r="V70" s="35">
        <v>0</v>
      </c>
      <c r="W70" s="35">
        <v>0</v>
      </c>
      <c r="X70" s="35">
        <v>0</v>
      </c>
      <c r="Y70" s="35">
        <v>0</v>
      </c>
      <c r="Z70" s="35">
        <v>0</v>
      </c>
      <c r="AA70" s="35">
        <v>0</v>
      </c>
      <c r="AB70" s="35">
        <v>0</v>
      </c>
      <c r="AC70" s="35">
        <v>0</v>
      </c>
      <c r="AD70" s="35">
        <v>0</v>
      </c>
      <c r="AE70" s="35">
        <v>0</v>
      </c>
      <c r="AF70" s="35">
        <v>0</v>
      </c>
      <c r="AG70" s="35">
        <v>0</v>
      </c>
      <c r="AH70" s="35">
        <v>0</v>
      </c>
      <c r="AI70" s="35">
        <v>0</v>
      </c>
      <c r="AJ70" s="35">
        <v>0</v>
      </c>
      <c r="AK70" s="35">
        <v>0</v>
      </c>
      <c r="AL70" s="35">
        <v>0</v>
      </c>
      <c r="AM70" s="35">
        <v>0</v>
      </c>
      <c r="AN70" s="35">
        <v>0</v>
      </c>
      <c r="AO70" s="35">
        <v>0</v>
      </c>
      <c r="AP70" s="35">
        <v>0</v>
      </c>
      <c r="AQ70" s="35">
        <v>0</v>
      </c>
      <c r="AR70" s="35">
        <v>0</v>
      </c>
      <c r="AS70" s="35">
        <v>0</v>
      </c>
      <c r="AT70" s="35">
        <v>0</v>
      </c>
      <c r="AU70" s="35">
        <v>0</v>
      </c>
      <c r="AV70" s="35">
        <v>0</v>
      </c>
      <c r="AW70" s="35">
        <v>0</v>
      </c>
      <c r="AX70" s="35">
        <v>0</v>
      </c>
      <c r="AY70" s="35">
        <v>0</v>
      </c>
      <c r="AZ70" s="35">
        <v>0</v>
      </c>
      <c r="BA70" s="35">
        <v>0</v>
      </c>
      <c r="BB70" s="35">
        <v>0</v>
      </c>
      <c r="BC70" s="35">
        <v>0</v>
      </c>
      <c r="BD70" s="35">
        <v>0</v>
      </c>
      <c r="BE70" s="35">
        <v>0</v>
      </c>
      <c r="BF70" s="35">
        <v>0</v>
      </c>
      <c r="BG70" s="35">
        <v>0</v>
      </c>
      <c r="BH70" s="133">
        <v>0</v>
      </c>
      <c r="BI70" s="31" t="s">
        <v>610</v>
      </c>
    </row>
    <row r="71" spans="1:61" ht="12.75">
      <c r="A71" s="34" t="s">
        <v>172</v>
      </c>
      <c r="B71" s="34" t="s">
        <v>182</v>
      </c>
      <c r="C71" s="34" t="s">
        <v>183</v>
      </c>
      <c r="D71" s="35">
        <v>130</v>
      </c>
      <c r="E71" s="35">
        <v>84</v>
      </c>
      <c r="F71" s="35">
        <v>92</v>
      </c>
      <c r="G71" s="35">
        <v>114</v>
      </c>
      <c r="H71" s="35">
        <v>92</v>
      </c>
      <c r="I71" s="35">
        <v>15</v>
      </c>
      <c r="J71" s="35">
        <v>6</v>
      </c>
      <c r="K71" s="35">
        <v>5</v>
      </c>
      <c r="L71" s="35">
        <v>2</v>
      </c>
      <c r="M71" s="35">
        <v>0</v>
      </c>
      <c r="N71" s="35">
        <v>1</v>
      </c>
      <c r="O71" s="35">
        <v>0</v>
      </c>
      <c r="P71" s="35">
        <v>2</v>
      </c>
      <c r="Q71" s="35">
        <v>1</v>
      </c>
      <c r="R71" s="35">
        <v>0</v>
      </c>
      <c r="S71" s="35">
        <v>0</v>
      </c>
      <c r="T71" s="35">
        <v>0</v>
      </c>
      <c r="U71" s="35">
        <v>0</v>
      </c>
      <c r="V71" s="35">
        <v>0</v>
      </c>
      <c r="W71" s="35">
        <v>0</v>
      </c>
      <c r="X71" s="35">
        <v>0</v>
      </c>
      <c r="Y71" s="35">
        <v>0</v>
      </c>
      <c r="Z71" s="35">
        <v>0</v>
      </c>
      <c r="AA71" s="35">
        <v>0</v>
      </c>
      <c r="AB71" s="35">
        <v>0</v>
      </c>
      <c r="AC71" s="35">
        <v>0</v>
      </c>
      <c r="AD71" s="35">
        <v>0</v>
      </c>
      <c r="AE71" s="35">
        <v>0</v>
      </c>
      <c r="AF71" s="35">
        <v>0</v>
      </c>
      <c r="AG71" s="35">
        <v>0</v>
      </c>
      <c r="AH71" s="35">
        <v>0</v>
      </c>
      <c r="AI71" s="35">
        <v>0</v>
      </c>
      <c r="AJ71" s="35">
        <v>0</v>
      </c>
      <c r="AK71" s="35">
        <v>0</v>
      </c>
      <c r="AL71" s="35">
        <v>0</v>
      </c>
      <c r="AM71" s="35">
        <v>0</v>
      </c>
      <c r="AN71" s="35">
        <v>0</v>
      </c>
      <c r="AO71" s="35">
        <v>0</v>
      </c>
      <c r="AP71" s="35">
        <v>0</v>
      </c>
      <c r="AQ71" s="35">
        <v>0</v>
      </c>
      <c r="AR71" s="35">
        <v>0</v>
      </c>
      <c r="AS71" s="35">
        <v>0</v>
      </c>
      <c r="AT71" s="35">
        <v>0</v>
      </c>
      <c r="AU71" s="35">
        <v>0</v>
      </c>
      <c r="AV71" s="35">
        <v>0</v>
      </c>
      <c r="AW71" s="35">
        <v>0</v>
      </c>
      <c r="AX71" s="35">
        <v>0</v>
      </c>
      <c r="AY71" s="35">
        <v>0</v>
      </c>
      <c r="AZ71" s="35">
        <v>0</v>
      </c>
      <c r="BA71" s="35">
        <v>0</v>
      </c>
      <c r="BB71" s="35">
        <v>0</v>
      </c>
      <c r="BC71" s="35">
        <v>0</v>
      </c>
      <c r="BD71" s="35">
        <v>0</v>
      </c>
      <c r="BE71" s="35">
        <v>0</v>
      </c>
      <c r="BF71" s="35">
        <v>544</v>
      </c>
      <c r="BG71" s="35">
        <v>544</v>
      </c>
      <c r="BH71" s="133">
        <v>544</v>
      </c>
      <c r="BI71" s="31">
        <v>1</v>
      </c>
    </row>
    <row r="72" spans="1:61" ht="12.75">
      <c r="A72" s="34" t="s">
        <v>146</v>
      </c>
      <c r="B72" s="34" t="s">
        <v>161</v>
      </c>
      <c r="C72" s="34" t="s">
        <v>162</v>
      </c>
      <c r="D72" s="35">
        <v>5</v>
      </c>
      <c r="E72" s="35">
        <v>36</v>
      </c>
      <c r="F72" s="35">
        <v>45</v>
      </c>
      <c r="G72" s="35">
        <v>42</v>
      </c>
      <c r="H72" s="35">
        <v>32</v>
      </c>
      <c r="I72" s="35">
        <v>4</v>
      </c>
      <c r="J72" s="35">
        <v>0</v>
      </c>
      <c r="K72" s="35">
        <v>0</v>
      </c>
      <c r="L72" s="35">
        <v>0</v>
      </c>
      <c r="M72" s="35">
        <v>0</v>
      </c>
      <c r="N72" s="35">
        <v>0</v>
      </c>
      <c r="O72" s="35">
        <v>0</v>
      </c>
      <c r="P72" s="35">
        <v>0</v>
      </c>
      <c r="Q72" s="35">
        <v>0</v>
      </c>
      <c r="R72" s="35">
        <v>0</v>
      </c>
      <c r="S72" s="35">
        <v>0</v>
      </c>
      <c r="T72" s="35">
        <v>0</v>
      </c>
      <c r="U72" s="35">
        <v>0</v>
      </c>
      <c r="V72" s="35">
        <v>0</v>
      </c>
      <c r="W72" s="35">
        <v>0</v>
      </c>
      <c r="X72" s="35">
        <v>0</v>
      </c>
      <c r="Y72" s="35">
        <v>0</v>
      </c>
      <c r="Z72" s="35">
        <v>0</v>
      </c>
      <c r="AA72" s="35">
        <v>0</v>
      </c>
      <c r="AB72" s="35">
        <v>0</v>
      </c>
      <c r="AC72" s="35">
        <v>0</v>
      </c>
      <c r="AD72" s="35">
        <v>0</v>
      </c>
      <c r="AE72" s="35">
        <v>0</v>
      </c>
      <c r="AF72" s="35">
        <v>0</v>
      </c>
      <c r="AG72" s="35">
        <v>0</v>
      </c>
      <c r="AH72" s="35">
        <v>0</v>
      </c>
      <c r="AI72" s="35">
        <v>0</v>
      </c>
      <c r="AJ72" s="35">
        <v>0</v>
      </c>
      <c r="AK72" s="35">
        <v>0</v>
      </c>
      <c r="AL72" s="35">
        <v>0</v>
      </c>
      <c r="AM72" s="35">
        <v>0</v>
      </c>
      <c r="AN72" s="35">
        <v>0</v>
      </c>
      <c r="AO72" s="35">
        <v>0</v>
      </c>
      <c r="AP72" s="35">
        <v>0</v>
      </c>
      <c r="AQ72" s="35">
        <v>0</v>
      </c>
      <c r="AR72" s="35">
        <v>0</v>
      </c>
      <c r="AS72" s="35">
        <v>0</v>
      </c>
      <c r="AT72" s="35">
        <v>0</v>
      </c>
      <c r="AU72" s="35">
        <v>0</v>
      </c>
      <c r="AV72" s="35">
        <v>0</v>
      </c>
      <c r="AW72" s="35">
        <v>0</v>
      </c>
      <c r="AX72" s="35">
        <v>0</v>
      </c>
      <c r="AY72" s="35">
        <v>0</v>
      </c>
      <c r="AZ72" s="35">
        <v>0</v>
      </c>
      <c r="BA72" s="35">
        <v>0</v>
      </c>
      <c r="BB72" s="35">
        <v>0</v>
      </c>
      <c r="BC72" s="35">
        <v>0</v>
      </c>
      <c r="BD72" s="35">
        <v>0</v>
      </c>
      <c r="BE72" s="35">
        <v>0</v>
      </c>
      <c r="BF72" s="35">
        <v>164</v>
      </c>
      <c r="BG72" s="35">
        <v>164</v>
      </c>
      <c r="BH72" s="133">
        <v>164</v>
      </c>
      <c r="BI72" s="31">
        <v>1</v>
      </c>
    </row>
    <row r="73" spans="1:61" ht="12.75">
      <c r="A73" s="34" t="s">
        <v>172</v>
      </c>
      <c r="B73" s="34" t="s">
        <v>178</v>
      </c>
      <c r="C73" s="34" t="s">
        <v>322</v>
      </c>
      <c r="D73" s="35">
        <v>11</v>
      </c>
      <c r="E73" s="35">
        <v>47</v>
      </c>
      <c r="F73" s="35">
        <v>61</v>
      </c>
      <c r="G73" s="35">
        <v>38</v>
      </c>
      <c r="H73" s="35">
        <v>21</v>
      </c>
      <c r="I73" s="35">
        <v>17</v>
      </c>
      <c r="J73" s="35">
        <v>6</v>
      </c>
      <c r="K73" s="35">
        <v>3</v>
      </c>
      <c r="L73" s="35">
        <v>6</v>
      </c>
      <c r="M73" s="35">
        <v>6</v>
      </c>
      <c r="N73" s="35">
        <v>0</v>
      </c>
      <c r="O73" s="35">
        <v>1</v>
      </c>
      <c r="P73" s="35">
        <v>2</v>
      </c>
      <c r="Q73" s="35">
        <v>1</v>
      </c>
      <c r="R73" s="35">
        <v>0</v>
      </c>
      <c r="S73" s="35">
        <v>0</v>
      </c>
      <c r="T73" s="35">
        <v>0</v>
      </c>
      <c r="U73" s="35">
        <v>0</v>
      </c>
      <c r="V73" s="35">
        <v>0</v>
      </c>
      <c r="W73" s="35">
        <v>0</v>
      </c>
      <c r="X73" s="35">
        <v>0</v>
      </c>
      <c r="Y73" s="35">
        <v>0</v>
      </c>
      <c r="Z73" s="35">
        <v>0</v>
      </c>
      <c r="AA73" s="35">
        <v>0</v>
      </c>
      <c r="AB73" s="35">
        <v>0</v>
      </c>
      <c r="AC73" s="35">
        <v>0</v>
      </c>
      <c r="AD73" s="35">
        <v>0</v>
      </c>
      <c r="AE73" s="35">
        <v>0</v>
      </c>
      <c r="AF73" s="35">
        <v>0</v>
      </c>
      <c r="AG73" s="35">
        <v>0</v>
      </c>
      <c r="AH73" s="35">
        <v>0</v>
      </c>
      <c r="AI73" s="35">
        <v>0</v>
      </c>
      <c r="AJ73" s="35">
        <v>0</v>
      </c>
      <c r="AK73" s="35">
        <v>0</v>
      </c>
      <c r="AL73" s="35">
        <v>0</v>
      </c>
      <c r="AM73" s="35">
        <v>0</v>
      </c>
      <c r="AN73" s="35">
        <v>0</v>
      </c>
      <c r="AO73" s="35">
        <v>0</v>
      </c>
      <c r="AP73" s="35">
        <v>0</v>
      </c>
      <c r="AQ73" s="35">
        <v>0</v>
      </c>
      <c r="AR73" s="35">
        <v>0</v>
      </c>
      <c r="AS73" s="35">
        <v>0</v>
      </c>
      <c r="AT73" s="35">
        <v>0</v>
      </c>
      <c r="AU73" s="35">
        <v>0</v>
      </c>
      <c r="AV73" s="35">
        <v>0</v>
      </c>
      <c r="AW73" s="35">
        <v>0</v>
      </c>
      <c r="AX73" s="35">
        <v>0</v>
      </c>
      <c r="AY73" s="35">
        <v>0</v>
      </c>
      <c r="AZ73" s="35">
        <v>0</v>
      </c>
      <c r="BA73" s="35">
        <v>0</v>
      </c>
      <c r="BB73" s="35">
        <v>0</v>
      </c>
      <c r="BC73" s="35">
        <v>0</v>
      </c>
      <c r="BD73" s="35">
        <v>0</v>
      </c>
      <c r="BE73" s="35">
        <v>0</v>
      </c>
      <c r="BF73" s="35">
        <v>220</v>
      </c>
      <c r="BG73" s="35">
        <v>220</v>
      </c>
      <c r="BH73" s="133">
        <v>220</v>
      </c>
      <c r="BI73" s="31">
        <v>1</v>
      </c>
    </row>
    <row r="74" spans="1:61" ht="12.75">
      <c r="A74" s="34" t="s">
        <v>14</v>
      </c>
      <c r="B74" s="34" t="s">
        <v>18</v>
      </c>
      <c r="C74" s="34" t="s">
        <v>319</v>
      </c>
      <c r="D74" s="35">
        <v>1</v>
      </c>
      <c r="E74" s="35">
        <v>2</v>
      </c>
      <c r="F74" s="35">
        <v>5</v>
      </c>
      <c r="G74" s="35">
        <v>2</v>
      </c>
      <c r="H74" s="35">
        <v>2</v>
      </c>
      <c r="I74" s="35">
        <v>5</v>
      </c>
      <c r="J74" s="35">
        <v>2</v>
      </c>
      <c r="K74" s="35">
        <v>7</v>
      </c>
      <c r="L74" s="35">
        <v>3</v>
      </c>
      <c r="M74" s="35">
        <v>4</v>
      </c>
      <c r="N74" s="35">
        <v>3</v>
      </c>
      <c r="O74" s="35">
        <v>7</v>
      </c>
      <c r="P74" s="35">
        <v>11</v>
      </c>
      <c r="Q74" s="35">
        <v>11</v>
      </c>
      <c r="R74" s="35">
        <v>2</v>
      </c>
      <c r="S74" s="35">
        <v>8</v>
      </c>
      <c r="T74" s="35">
        <v>2</v>
      </c>
      <c r="U74" s="35">
        <v>1</v>
      </c>
      <c r="V74" s="35">
        <v>0</v>
      </c>
      <c r="W74" s="35">
        <v>0</v>
      </c>
      <c r="X74" s="35">
        <v>0</v>
      </c>
      <c r="Y74" s="35">
        <v>0</v>
      </c>
      <c r="Z74" s="35">
        <v>0</v>
      </c>
      <c r="AA74" s="35">
        <v>0</v>
      </c>
      <c r="AB74" s="35">
        <v>0</v>
      </c>
      <c r="AC74" s="35">
        <v>0</v>
      </c>
      <c r="AD74" s="35">
        <v>0</v>
      </c>
      <c r="AE74" s="35">
        <v>0</v>
      </c>
      <c r="AF74" s="35">
        <v>0</v>
      </c>
      <c r="AG74" s="35">
        <v>0</v>
      </c>
      <c r="AH74" s="35">
        <v>0</v>
      </c>
      <c r="AI74" s="35">
        <v>0</v>
      </c>
      <c r="AJ74" s="35">
        <v>0</v>
      </c>
      <c r="AK74" s="35">
        <v>0</v>
      </c>
      <c r="AL74" s="35">
        <v>0</v>
      </c>
      <c r="AM74" s="35">
        <v>0</v>
      </c>
      <c r="AN74" s="35">
        <v>0</v>
      </c>
      <c r="AO74" s="35">
        <v>0</v>
      </c>
      <c r="AP74" s="35">
        <v>0</v>
      </c>
      <c r="AQ74" s="35">
        <v>0</v>
      </c>
      <c r="AR74" s="35">
        <v>0</v>
      </c>
      <c r="AS74" s="35">
        <v>0</v>
      </c>
      <c r="AT74" s="35">
        <v>0</v>
      </c>
      <c r="AU74" s="35">
        <v>0</v>
      </c>
      <c r="AV74" s="35">
        <v>0</v>
      </c>
      <c r="AW74" s="35">
        <v>0</v>
      </c>
      <c r="AX74" s="35">
        <v>0</v>
      </c>
      <c r="AY74" s="35">
        <v>0</v>
      </c>
      <c r="AZ74" s="35">
        <v>0</v>
      </c>
      <c r="BA74" s="35">
        <v>0</v>
      </c>
      <c r="BB74" s="35">
        <v>0</v>
      </c>
      <c r="BC74" s="35">
        <v>0</v>
      </c>
      <c r="BD74" s="35">
        <v>0</v>
      </c>
      <c r="BE74" s="35">
        <v>0</v>
      </c>
      <c r="BF74" s="35">
        <v>78</v>
      </c>
      <c r="BG74" s="35">
        <v>78</v>
      </c>
      <c r="BH74" s="133">
        <v>78</v>
      </c>
      <c r="BI74" s="31">
        <v>1</v>
      </c>
    </row>
    <row r="75" spans="1:61" ht="12.75">
      <c r="A75" s="34" t="s">
        <v>118</v>
      </c>
      <c r="B75" s="34" t="s">
        <v>139</v>
      </c>
      <c r="C75" s="34" t="s">
        <v>140</v>
      </c>
      <c r="D75" s="35">
        <v>6</v>
      </c>
      <c r="E75" s="35">
        <v>11</v>
      </c>
      <c r="F75" s="35">
        <v>8</v>
      </c>
      <c r="G75" s="35">
        <v>51</v>
      </c>
      <c r="H75" s="35">
        <v>44</v>
      </c>
      <c r="I75" s="35">
        <v>45</v>
      </c>
      <c r="J75" s="35">
        <v>10</v>
      </c>
      <c r="K75" s="35">
        <v>15</v>
      </c>
      <c r="L75" s="35">
        <v>15</v>
      </c>
      <c r="M75" s="35">
        <v>13</v>
      </c>
      <c r="N75" s="35">
        <v>10</v>
      </c>
      <c r="O75" s="35">
        <v>10</v>
      </c>
      <c r="P75" s="35">
        <v>5</v>
      </c>
      <c r="Q75" s="35">
        <v>1</v>
      </c>
      <c r="R75" s="35">
        <v>2</v>
      </c>
      <c r="S75" s="35">
        <v>0</v>
      </c>
      <c r="T75" s="35">
        <v>2</v>
      </c>
      <c r="U75" s="35">
        <v>0</v>
      </c>
      <c r="V75" s="35">
        <v>1</v>
      </c>
      <c r="W75" s="35">
        <v>0</v>
      </c>
      <c r="X75" s="35">
        <v>0</v>
      </c>
      <c r="Y75" s="35">
        <v>0</v>
      </c>
      <c r="Z75" s="35">
        <v>0</v>
      </c>
      <c r="AA75" s="35">
        <v>0</v>
      </c>
      <c r="AB75" s="35">
        <v>0</v>
      </c>
      <c r="AC75" s="35">
        <v>0</v>
      </c>
      <c r="AD75" s="35">
        <v>0</v>
      </c>
      <c r="AE75" s="35">
        <v>0</v>
      </c>
      <c r="AF75" s="35">
        <v>0</v>
      </c>
      <c r="AG75" s="35">
        <v>0</v>
      </c>
      <c r="AH75" s="35">
        <v>0</v>
      </c>
      <c r="AI75" s="35">
        <v>0</v>
      </c>
      <c r="AJ75" s="35">
        <v>0</v>
      </c>
      <c r="AK75" s="35">
        <v>0</v>
      </c>
      <c r="AL75" s="35">
        <v>0</v>
      </c>
      <c r="AM75" s="35">
        <v>0</v>
      </c>
      <c r="AN75" s="35">
        <v>0</v>
      </c>
      <c r="AO75" s="35">
        <v>0</v>
      </c>
      <c r="AP75" s="35">
        <v>0</v>
      </c>
      <c r="AQ75" s="35">
        <v>0</v>
      </c>
      <c r="AR75" s="35">
        <v>0</v>
      </c>
      <c r="AS75" s="35">
        <v>0</v>
      </c>
      <c r="AT75" s="35">
        <v>0</v>
      </c>
      <c r="AU75" s="35">
        <v>0</v>
      </c>
      <c r="AV75" s="35">
        <v>0</v>
      </c>
      <c r="AW75" s="35">
        <v>0</v>
      </c>
      <c r="AX75" s="35">
        <v>0</v>
      </c>
      <c r="AY75" s="35">
        <v>0</v>
      </c>
      <c r="AZ75" s="35">
        <v>0</v>
      </c>
      <c r="BA75" s="35">
        <v>0</v>
      </c>
      <c r="BB75" s="35">
        <v>0</v>
      </c>
      <c r="BC75" s="35">
        <v>0</v>
      </c>
      <c r="BD75" s="35">
        <v>0</v>
      </c>
      <c r="BE75" s="35">
        <v>0</v>
      </c>
      <c r="BF75" s="35">
        <v>249</v>
      </c>
      <c r="BG75" s="35">
        <v>249</v>
      </c>
      <c r="BH75" s="133">
        <v>248</v>
      </c>
      <c r="BI75" s="31">
        <v>0.9959839357429718</v>
      </c>
    </row>
    <row r="76" spans="1:61" ht="12.75">
      <c r="A76" s="34" t="s">
        <v>118</v>
      </c>
      <c r="B76" s="34" t="s">
        <v>121</v>
      </c>
      <c r="C76" s="34" t="s">
        <v>122</v>
      </c>
      <c r="D76" s="35">
        <v>2</v>
      </c>
      <c r="E76" s="35">
        <v>4</v>
      </c>
      <c r="F76" s="35">
        <v>10</v>
      </c>
      <c r="G76" s="35">
        <v>28</v>
      </c>
      <c r="H76" s="35">
        <v>44</v>
      </c>
      <c r="I76" s="35">
        <v>14</v>
      </c>
      <c r="J76" s="35">
        <v>0</v>
      </c>
      <c r="K76" s="35">
        <v>0</v>
      </c>
      <c r="L76" s="35">
        <v>0</v>
      </c>
      <c r="M76" s="35">
        <v>0</v>
      </c>
      <c r="N76" s="35">
        <v>0</v>
      </c>
      <c r="O76" s="35">
        <v>0</v>
      </c>
      <c r="P76" s="35">
        <v>0</v>
      </c>
      <c r="Q76" s="35">
        <v>0</v>
      </c>
      <c r="R76" s="35">
        <v>0</v>
      </c>
      <c r="S76" s="35">
        <v>0</v>
      </c>
      <c r="T76" s="35">
        <v>0</v>
      </c>
      <c r="U76" s="35">
        <v>0</v>
      </c>
      <c r="V76" s="35">
        <v>0</v>
      </c>
      <c r="W76" s="35">
        <v>0</v>
      </c>
      <c r="X76" s="35">
        <v>0</v>
      </c>
      <c r="Y76" s="35">
        <v>0</v>
      </c>
      <c r="Z76" s="35">
        <v>0</v>
      </c>
      <c r="AA76" s="35">
        <v>0</v>
      </c>
      <c r="AB76" s="35">
        <v>0</v>
      </c>
      <c r="AC76" s="35">
        <v>0</v>
      </c>
      <c r="AD76" s="35">
        <v>0</v>
      </c>
      <c r="AE76" s="35">
        <v>0</v>
      </c>
      <c r="AF76" s="35">
        <v>0</v>
      </c>
      <c r="AG76" s="35">
        <v>0</v>
      </c>
      <c r="AH76" s="35">
        <v>0</v>
      </c>
      <c r="AI76" s="35">
        <v>0</v>
      </c>
      <c r="AJ76" s="35">
        <v>0</v>
      </c>
      <c r="AK76" s="35">
        <v>0</v>
      </c>
      <c r="AL76" s="35">
        <v>0</v>
      </c>
      <c r="AM76" s="35">
        <v>0</v>
      </c>
      <c r="AN76" s="35">
        <v>0</v>
      </c>
      <c r="AO76" s="35">
        <v>0</v>
      </c>
      <c r="AP76" s="35">
        <v>0</v>
      </c>
      <c r="AQ76" s="35">
        <v>0</v>
      </c>
      <c r="AR76" s="35">
        <v>0</v>
      </c>
      <c r="AS76" s="35">
        <v>0</v>
      </c>
      <c r="AT76" s="35">
        <v>0</v>
      </c>
      <c r="AU76" s="35">
        <v>0</v>
      </c>
      <c r="AV76" s="35">
        <v>0</v>
      </c>
      <c r="AW76" s="35">
        <v>0</v>
      </c>
      <c r="AX76" s="35">
        <v>0</v>
      </c>
      <c r="AY76" s="35">
        <v>0</v>
      </c>
      <c r="AZ76" s="35">
        <v>0</v>
      </c>
      <c r="BA76" s="35">
        <v>0</v>
      </c>
      <c r="BB76" s="35">
        <v>0</v>
      </c>
      <c r="BC76" s="35">
        <v>0</v>
      </c>
      <c r="BD76" s="35">
        <v>0</v>
      </c>
      <c r="BE76" s="35">
        <v>0</v>
      </c>
      <c r="BF76" s="35">
        <v>102</v>
      </c>
      <c r="BG76" s="35">
        <v>102</v>
      </c>
      <c r="BH76" s="133">
        <v>102</v>
      </c>
      <c r="BI76" s="31">
        <v>1</v>
      </c>
    </row>
    <row r="77" spans="1:61" ht="12.75">
      <c r="A77" s="34" t="s">
        <v>96</v>
      </c>
      <c r="B77" s="34" t="s">
        <v>102</v>
      </c>
      <c r="C77" s="34" t="s">
        <v>311</v>
      </c>
      <c r="D77" s="35">
        <v>7</v>
      </c>
      <c r="E77" s="35">
        <v>23</v>
      </c>
      <c r="F77" s="35">
        <v>14</v>
      </c>
      <c r="G77" s="35">
        <v>15</v>
      </c>
      <c r="H77" s="35">
        <v>23</v>
      </c>
      <c r="I77" s="35">
        <v>15</v>
      </c>
      <c r="J77" s="35">
        <v>15</v>
      </c>
      <c r="K77" s="35">
        <v>4</v>
      </c>
      <c r="L77" s="35">
        <v>1</v>
      </c>
      <c r="M77" s="35">
        <v>0</v>
      </c>
      <c r="N77" s="35">
        <v>0</v>
      </c>
      <c r="O77" s="35">
        <v>0</v>
      </c>
      <c r="P77" s="35">
        <v>0</v>
      </c>
      <c r="Q77" s="35">
        <v>0</v>
      </c>
      <c r="R77" s="35">
        <v>0</v>
      </c>
      <c r="S77" s="35">
        <v>0</v>
      </c>
      <c r="T77" s="35">
        <v>0</v>
      </c>
      <c r="U77" s="35">
        <v>0</v>
      </c>
      <c r="V77" s="35">
        <v>0</v>
      </c>
      <c r="W77" s="35">
        <v>0</v>
      </c>
      <c r="X77" s="35">
        <v>0</v>
      </c>
      <c r="Y77" s="35">
        <v>0</v>
      </c>
      <c r="Z77" s="35">
        <v>0</v>
      </c>
      <c r="AA77" s="35">
        <v>0</v>
      </c>
      <c r="AB77" s="35">
        <v>0</v>
      </c>
      <c r="AC77" s="35">
        <v>0</v>
      </c>
      <c r="AD77" s="35">
        <v>0</v>
      </c>
      <c r="AE77" s="35">
        <v>0</v>
      </c>
      <c r="AF77" s="35">
        <v>0</v>
      </c>
      <c r="AG77" s="35">
        <v>0</v>
      </c>
      <c r="AH77" s="35">
        <v>0</v>
      </c>
      <c r="AI77" s="35">
        <v>0</v>
      </c>
      <c r="AJ77" s="35">
        <v>0</v>
      </c>
      <c r="AK77" s="35">
        <v>0</v>
      </c>
      <c r="AL77" s="35">
        <v>0</v>
      </c>
      <c r="AM77" s="35">
        <v>0</v>
      </c>
      <c r="AN77" s="35">
        <v>0</v>
      </c>
      <c r="AO77" s="35">
        <v>0</v>
      </c>
      <c r="AP77" s="35">
        <v>0</v>
      </c>
      <c r="AQ77" s="35">
        <v>0</v>
      </c>
      <c r="AR77" s="35">
        <v>0</v>
      </c>
      <c r="AS77" s="35">
        <v>0</v>
      </c>
      <c r="AT77" s="35">
        <v>0</v>
      </c>
      <c r="AU77" s="35">
        <v>0</v>
      </c>
      <c r="AV77" s="35">
        <v>0</v>
      </c>
      <c r="AW77" s="35">
        <v>0</v>
      </c>
      <c r="AX77" s="35">
        <v>0</v>
      </c>
      <c r="AY77" s="35">
        <v>0</v>
      </c>
      <c r="AZ77" s="35">
        <v>0</v>
      </c>
      <c r="BA77" s="35">
        <v>0</v>
      </c>
      <c r="BB77" s="35">
        <v>0</v>
      </c>
      <c r="BC77" s="35">
        <v>0</v>
      </c>
      <c r="BD77" s="35">
        <v>0</v>
      </c>
      <c r="BE77" s="35">
        <v>0</v>
      </c>
      <c r="BF77" s="35">
        <v>117</v>
      </c>
      <c r="BG77" s="35">
        <v>117</v>
      </c>
      <c r="BH77" s="133">
        <v>117</v>
      </c>
      <c r="BI77" s="31">
        <v>1</v>
      </c>
    </row>
    <row r="78" spans="1:61" ht="12.75">
      <c r="A78" s="34" t="s">
        <v>49</v>
      </c>
      <c r="B78" s="34" t="s">
        <v>77</v>
      </c>
      <c r="C78" s="34" t="s">
        <v>78</v>
      </c>
      <c r="D78" s="35">
        <v>31</v>
      </c>
      <c r="E78" s="35">
        <v>28</v>
      </c>
      <c r="F78" s="35">
        <v>68</v>
      </c>
      <c r="G78" s="35">
        <v>64</v>
      </c>
      <c r="H78" s="35">
        <v>58</v>
      </c>
      <c r="I78" s="35">
        <v>50</v>
      </c>
      <c r="J78" s="35">
        <v>37</v>
      </c>
      <c r="K78" s="35">
        <v>33</v>
      </c>
      <c r="L78" s="35">
        <v>33</v>
      </c>
      <c r="M78" s="35">
        <v>27</v>
      </c>
      <c r="N78" s="35">
        <v>17</v>
      </c>
      <c r="O78" s="35">
        <v>21</v>
      </c>
      <c r="P78" s="35">
        <v>31</v>
      </c>
      <c r="Q78" s="35">
        <v>22</v>
      </c>
      <c r="R78" s="35">
        <v>11</v>
      </c>
      <c r="S78" s="35">
        <v>6</v>
      </c>
      <c r="T78" s="35">
        <v>0</v>
      </c>
      <c r="U78" s="35">
        <v>2</v>
      </c>
      <c r="V78" s="35">
        <v>2</v>
      </c>
      <c r="W78" s="35">
        <v>0</v>
      </c>
      <c r="X78" s="35">
        <v>0</v>
      </c>
      <c r="Y78" s="35">
        <v>1</v>
      </c>
      <c r="Z78" s="35">
        <v>0</v>
      </c>
      <c r="AA78" s="35">
        <v>0</v>
      </c>
      <c r="AB78" s="35">
        <v>0</v>
      </c>
      <c r="AC78" s="35">
        <v>0</v>
      </c>
      <c r="AD78" s="35">
        <v>0</v>
      </c>
      <c r="AE78" s="35">
        <v>0</v>
      </c>
      <c r="AF78" s="35">
        <v>0</v>
      </c>
      <c r="AG78" s="35">
        <v>0</v>
      </c>
      <c r="AH78" s="35">
        <v>0</v>
      </c>
      <c r="AI78" s="35">
        <v>0</v>
      </c>
      <c r="AJ78" s="35">
        <v>0</v>
      </c>
      <c r="AK78" s="35">
        <v>0</v>
      </c>
      <c r="AL78" s="35">
        <v>0</v>
      </c>
      <c r="AM78" s="35">
        <v>0</v>
      </c>
      <c r="AN78" s="35">
        <v>0</v>
      </c>
      <c r="AO78" s="35">
        <v>0</v>
      </c>
      <c r="AP78" s="35">
        <v>0</v>
      </c>
      <c r="AQ78" s="35">
        <v>0</v>
      </c>
      <c r="AR78" s="35">
        <v>0</v>
      </c>
      <c r="AS78" s="35">
        <v>0</v>
      </c>
      <c r="AT78" s="35">
        <v>0</v>
      </c>
      <c r="AU78" s="35">
        <v>0</v>
      </c>
      <c r="AV78" s="35">
        <v>0</v>
      </c>
      <c r="AW78" s="35">
        <v>0</v>
      </c>
      <c r="AX78" s="35">
        <v>0</v>
      </c>
      <c r="AY78" s="35">
        <v>0</v>
      </c>
      <c r="AZ78" s="35">
        <v>0</v>
      </c>
      <c r="BA78" s="35">
        <v>0</v>
      </c>
      <c r="BB78" s="35">
        <v>0</v>
      </c>
      <c r="BC78" s="35">
        <v>0</v>
      </c>
      <c r="BD78" s="35">
        <v>0</v>
      </c>
      <c r="BE78" s="35">
        <v>0</v>
      </c>
      <c r="BF78" s="35">
        <v>542</v>
      </c>
      <c r="BG78" s="35">
        <v>542</v>
      </c>
      <c r="BH78" s="133">
        <v>539</v>
      </c>
      <c r="BI78" s="31">
        <v>0.9944649446494465</v>
      </c>
    </row>
    <row r="79" spans="1:61" ht="12.75">
      <c r="A79" s="34" t="s">
        <v>187</v>
      </c>
      <c r="B79" s="34" t="s">
        <v>190</v>
      </c>
      <c r="C79" s="34" t="s">
        <v>323</v>
      </c>
      <c r="D79" s="35">
        <v>4</v>
      </c>
      <c r="E79" s="35">
        <v>6</v>
      </c>
      <c r="F79" s="35">
        <v>10</v>
      </c>
      <c r="G79" s="35">
        <v>3</v>
      </c>
      <c r="H79" s="35">
        <v>4</v>
      </c>
      <c r="I79" s="35">
        <v>6</v>
      </c>
      <c r="J79" s="35">
        <v>14</v>
      </c>
      <c r="K79" s="35">
        <v>18</v>
      </c>
      <c r="L79" s="35">
        <v>12</v>
      </c>
      <c r="M79" s="35">
        <v>13</v>
      </c>
      <c r="N79" s="35">
        <v>52</v>
      </c>
      <c r="O79" s="35">
        <v>53</v>
      </c>
      <c r="P79" s="35">
        <v>17</v>
      </c>
      <c r="Q79" s="35">
        <v>10</v>
      </c>
      <c r="R79" s="35">
        <v>4</v>
      </c>
      <c r="S79" s="35">
        <v>6</v>
      </c>
      <c r="T79" s="35">
        <v>2</v>
      </c>
      <c r="U79" s="35">
        <v>5</v>
      </c>
      <c r="V79" s="35">
        <v>2</v>
      </c>
      <c r="W79" s="35">
        <v>0</v>
      </c>
      <c r="X79" s="35">
        <v>0</v>
      </c>
      <c r="Y79" s="35">
        <v>0</v>
      </c>
      <c r="Z79" s="35">
        <v>0</v>
      </c>
      <c r="AA79" s="35">
        <v>0</v>
      </c>
      <c r="AB79" s="35">
        <v>0</v>
      </c>
      <c r="AC79" s="35">
        <v>0</v>
      </c>
      <c r="AD79" s="35">
        <v>0</v>
      </c>
      <c r="AE79" s="35">
        <v>0</v>
      </c>
      <c r="AF79" s="35">
        <v>0</v>
      </c>
      <c r="AG79" s="35">
        <v>0</v>
      </c>
      <c r="AH79" s="35">
        <v>0</v>
      </c>
      <c r="AI79" s="35">
        <v>0</v>
      </c>
      <c r="AJ79" s="35">
        <v>0</v>
      </c>
      <c r="AK79" s="35">
        <v>0</v>
      </c>
      <c r="AL79" s="35">
        <v>0</v>
      </c>
      <c r="AM79" s="35">
        <v>0</v>
      </c>
      <c r="AN79" s="35">
        <v>0</v>
      </c>
      <c r="AO79" s="35">
        <v>0</v>
      </c>
      <c r="AP79" s="35">
        <v>0</v>
      </c>
      <c r="AQ79" s="35">
        <v>0</v>
      </c>
      <c r="AR79" s="35">
        <v>0</v>
      </c>
      <c r="AS79" s="35">
        <v>0</v>
      </c>
      <c r="AT79" s="35">
        <v>0</v>
      </c>
      <c r="AU79" s="35">
        <v>0</v>
      </c>
      <c r="AV79" s="35">
        <v>0</v>
      </c>
      <c r="AW79" s="35">
        <v>0</v>
      </c>
      <c r="AX79" s="35">
        <v>0</v>
      </c>
      <c r="AY79" s="35">
        <v>0</v>
      </c>
      <c r="AZ79" s="35">
        <v>0</v>
      </c>
      <c r="BA79" s="35">
        <v>0</v>
      </c>
      <c r="BB79" s="35">
        <v>0</v>
      </c>
      <c r="BC79" s="35">
        <v>0</v>
      </c>
      <c r="BD79" s="35">
        <v>0</v>
      </c>
      <c r="BE79" s="35">
        <v>0</v>
      </c>
      <c r="BF79" s="35">
        <v>241</v>
      </c>
      <c r="BG79" s="35">
        <v>241</v>
      </c>
      <c r="BH79" s="133">
        <v>239</v>
      </c>
      <c r="BI79" s="31">
        <v>0.991701244813278</v>
      </c>
    </row>
    <row r="80" spans="1:61" ht="12.75">
      <c r="A80" s="34" t="s">
        <v>187</v>
      </c>
      <c r="B80" s="34" t="s">
        <v>285</v>
      </c>
      <c r="C80" s="34" t="s">
        <v>286</v>
      </c>
      <c r="D80" s="35">
        <v>5</v>
      </c>
      <c r="E80" s="35">
        <v>21</v>
      </c>
      <c r="F80" s="35">
        <v>7</v>
      </c>
      <c r="G80" s="35">
        <v>25</v>
      </c>
      <c r="H80" s="35">
        <v>9</v>
      </c>
      <c r="I80" s="35">
        <v>8</v>
      </c>
      <c r="J80" s="35">
        <v>6</v>
      </c>
      <c r="K80" s="35">
        <v>3</v>
      </c>
      <c r="L80" s="35">
        <v>0</v>
      </c>
      <c r="M80" s="35">
        <v>0</v>
      </c>
      <c r="N80" s="35">
        <v>3</v>
      </c>
      <c r="O80" s="35">
        <v>0</v>
      </c>
      <c r="P80" s="35">
        <v>0</v>
      </c>
      <c r="Q80" s="35">
        <v>1</v>
      </c>
      <c r="R80" s="35">
        <v>1</v>
      </c>
      <c r="S80" s="35">
        <v>2</v>
      </c>
      <c r="T80" s="35">
        <v>0</v>
      </c>
      <c r="U80" s="35">
        <v>2</v>
      </c>
      <c r="V80" s="35">
        <v>1</v>
      </c>
      <c r="W80" s="35">
        <v>1</v>
      </c>
      <c r="X80" s="35">
        <v>1</v>
      </c>
      <c r="Y80" s="35">
        <v>2</v>
      </c>
      <c r="Z80" s="35">
        <v>1</v>
      </c>
      <c r="AA80" s="35">
        <v>0</v>
      </c>
      <c r="AB80" s="35">
        <v>0</v>
      </c>
      <c r="AC80" s="35">
        <v>0</v>
      </c>
      <c r="AD80" s="35">
        <v>1</v>
      </c>
      <c r="AE80" s="35">
        <v>0</v>
      </c>
      <c r="AF80" s="35">
        <v>0</v>
      </c>
      <c r="AG80" s="35">
        <v>0</v>
      </c>
      <c r="AH80" s="35">
        <v>0</v>
      </c>
      <c r="AI80" s="35">
        <v>0</v>
      </c>
      <c r="AJ80" s="35">
        <v>0</v>
      </c>
      <c r="AK80" s="35">
        <v>0</v>
      </c>
      <c r="AL80" s="35">
        <v>0</v>
      </c>
      <c r="AM80" s="35">
        <v>0</v>
      </c>
      <c r="AN80" s="35">
        <v>0</v>
      </c>
      <c r="AO80" s="35">
        <v>0</v>
      </c>
      <c r="AP80" s="35">
        <v>0</v>
      </c>
      <c r="AQ80" s="35">
        <v>1</v>
      </c>
      <c r="AR80" s="35">
        <v>0</v>
      </c>
      <c r="AS80" s="35">
        <v>0</v>
      </c>
      <c r="AT80" s="35">
        <v>0</v>
      </c>
      <c r="AU80" s="35">
        <v>0</v>
      </c>
      <c r="AV80" s="35">
        <v>0</v>
      </c>
      <c r="AW80" s="35">
        <v>0</v>
      </c>
      <c r="AX80" s="35">
        <v>0</v>
      </c>
      <c r="AY80" s="35">
        <v>0</v>
      </c>
      <c r="AZ80" s="35">
        <v>0</v>
      </c>
      <c r="BA80" s="35">
        <v>0</v>
      </c>
      <c r="BB80" s="35">
        <v>0</v>
      </c>
      <c r="BC80" s="35">
        <v>0</v>
      </c>
      <c r="BD80" s="35">
        <v>0</v>
      </c>
      <c r="BE80" s="35">
        <v>0</v>
      </c>
      <c r="BF80" s="35">
        <v>101</v>
      </c>
      <c r="BG80" s="35">
        <v>101</v>
      </c>
      <c r="BH80" s="133">
        <v>93</v>
      </c>
      <c r="BI80" s="31">
        <v>0.9207920792079208</v>
      </c>
    </row>
    <row r="81" spans="1:61" ht="12.75">
      <c r="A81" s="34" t="s">
        <v>118</v>
      </c>
      <c r="B81" s="34" t="s">
        <v>138</v>
      </c>
      <c r="C81" s="34" t="s">
        <v>3</v>
      </c>
      <c r="D81" s="35">
        <v>22</v>
      </c>
      <c r="E81" s="35">
        <v>47</v>
      </c>
      <c r="F81" s="35">
        <v>84</v>
      </c>
      <c r="G81" s="35">
        <v>57</v>
      </c>
      <c r="H81" s="35">
        <v>55</v>
      </c>
      <c r="I81" s="35">
        <v>85</v>
      </c>
      <c r="J81" s="35">
        <v>31</v>
      </c>
      <c r="K81" s="35">
        <v>10</v>
      </c>
      <c r="L81" s="35">
        <v>11</v>
      </c>
      <c r="M81" s="35">
        <v>15</v>
      </c>
      <c r="N81" s="35">
        <v>8</v>
      </c>
      <c r="O81" s="35">
        <v>1</v>
      </c>
      <c r="P81" s="35">
        <v>2</v>
      </c>
      <c r="Q81" s="35">
        <v>2</v>
      </c>
      <c r="R81" s="35">
        <v>4</v>
      </c>
      <c r="S81" s="35">
        <v>1</v>
      </c>
      <c r="T81" s="35">
        <v>1</v>
      </c>
      <c r="U81" s="35">
        <v>1</v>
      </c>
      <c r="V81" s="35">
        <v>0</v>
      </c>
      <c r="W81" s="35">
        <v>1</v>
      </c>
      <c r="X81" s="35">
        <v>0</v>
      </c>
      <c r="Y81" s="35">
        <v>0</v>
      </c>
      <c r="Z81" s="35">
        <v>0</v>
      </c>
      <c r="AA81" s="35">
        <v>0</v>
      </c>
      <c r="AB81" s="35">
        <v>0</v>
      </c>
      <c r="AC81" s="35">
        <v>0</v>
      </c>
      <c r="AD81" s="35">
        <v>0</v>
      </c>
      <c r="AE81" s="35">
        <v>0</v>
      </c>
      <c r="AF81" s="35">
        <v>0</v>
      </c>
      <c r="AG81" s="35">
        <v>0</v>
      </c>
      <c r="AH81" s="35">
        <v>0</v>
      </c>
      <c r="AI81" s="35">
        <v>0</v>
      </c>
      <c r="AJ81" s="35">
        <v>0</v>
      </c>
      <c r="AK81" s="35">
        <v>0</v>
      </c>
      <c r="AL81" s="35">
        <v>0</v>
      </c>
      <c r="AM81" s="35">
        <v>0</v>
      </c>
      <c r="AN81" s="35">
        <v>0</v>
      </c>
      <c r="AO81" s="35">
        <v>0</v>
      </c>
      <c r="AP81" s="35">
        <v>0</v>
      </c>
      <c r="AQ81" s="35">
        <v>0</v>
      </c>
      <c r="AR81" s="35">
        <v>0</v>
      </c>
      <c r="AS81" s="35">
        <v>0</v>
      </c>
      <c r="AT81" s="35">
        <v>0</v>
      </c>
      <c r="AU81" s="35">
        <v>0</v>
      </c>
      <c r="AV81" s="35">
        <v>0</v>
      </c>
      <c r="AW81" s="35">
        <v>0</v>
      </c>
      <c r="AX81" s="35">
        <v>0</v>
      </c>
      <c r="AY81" s="35">
        <v>0</v>
      </c>
      <c r="AZ81" s="35">
        <v>0</v>
      </c>
      <c r="BA81" s="35">
        <v>0</v>
      </c>
      <c r="BB81" s="35">
        <v>0</v>
      </c>
      <c r="BC81" s="35">
        <v>0</v>
      </c>
      <c r="BD81" s="35">
        <v>0</v>
      </c>
      <c r="BE81" s="35">
        <v>0</v>
      </c>
      <c r="BF81" s="35">
        <v>438</v>
      </c>
      <c r="BG81" s="35">
        <v>438</v>
      </c>
      <c r="BH81" s="133">
        <v>437</v>
      </c>
      <c r="BI81" s="31">
        <v>0.997716894977169</v>
      </c>
    </row>
    <row r="82" spans="1:61" ht="12.75">
      <c r="A82" s="34" t="s">
        <v>201</v>
      </c>
      <c r="B82" s="34" t="s">
        <v>227</v>
      </c>
      <c r="C82" s="34" t="s">
        <v>228</v>
      </c>
      <c r="D82" s="35">
        <v>1</v>
      </c>
      <c r="E82" s="35">
        <v>2</v>
      </c>
      <c r="F82" s="35">
        <v>3</v>
      </c>
      <c r="G82" s="35">
        <v>10</v>
      </c>
      <c r="H82" s="35">
        <v>3</v>
      </c>
      <c r="I82" s="35">
        <v>18</v>
      </c>
      <c r="J82" s="35">
        <v>47</v>
      </c>
      <c r="K82" s="35">
        <v>31</v>
      </c>
      <c r="L82" s="35">
        <v>16</v>
      </c>
      <c r="M82" s="35">
        <v>8</v>
      </c>
      <c r="N82" s="35">
        <v>4</v>
      </c>
      <c r="O82" s="35">
        <v>6</v>
      </c>
      <c r="P82" s="35">
        <v>5</v>
      </c>
      <c r="Q82" s="35">
        <v>8</v>
      </c>
      <c r="R82" s="35">
        <v>0</v>
      </c>
      <c r="S82" s="35">
        <v>0</v>
      </c>
      <c r="T82" s="35">
        <v>0</v>
      </c>
      <c r="U82" s="35">
        <v>0</v>
      </c>
      <c r="V82" s="35">
        <v>0</v>
      </c>
      <c r="W82" s="35">
        <v>0</v>
      </c>
      <c r="X82" s="35">
        <v>0</v>
      </c>
      <c r="Y82" s="35">
        <v>0</v>
      </c>
      <c r="Z82" s="35">
        <v>0</v>
      </c>
      <c r="AA82" s="35">
        <v>0</v>
      </c>
      <c r="AB82" s="35">
        <v>0</v>
      </c>
      <c r="AC82" s="35">
        <v>0</v>
      </c>
      <c r="AD82" s="35">
        <v>0</v>
      </c>
      <c r="AE82" s="35">
        <v>0</v>
      </c>
      <c r="AF82" s="35">
        <v>0</v>
      </c>
      <c r="AG82" s="35">
        <v>0</v>
      </c>
      <c r="AH82" s="35">
        <v>0</v>
      </c>
      <c r="AI82" s="35">
        <v>0</v>
      </c>
      <c r="AJ82" s="35">
        <v>0</v>
      </c>
      <c r="AK82" s="35">
        <v>0</v>
      </c>
      <c r="AL82" s="35">
        <v>0</v>
      </c>
      <c r="AM82" s="35">
        <v>0</v>
      </c>
      <c r="AN82" s="35">
        <v>0</v>
      </c>
      <c r="AO82" s="35">
        <v>0</v>
      </c>
      <c r="AP82" s="35">
        <v>0</v>
      </c>
      <c r="AQ82" s="35">
        <v>0</v>
      </c>
      <c r="AR82" s="35">
        <v>0</v>
      </c>
      <c r="AS82" s="35">
        <v>0</v>
      </c>
      <c r="AT82" s="35">
        <v>0</v>
      </c>
      <c r="AU82" s="35">
        <v>0</v>
      </c>
      <c r="AV82" s="35">
        <v>0</v>
      </c>
      <c r="AW82" s="35">
        <v>0</v>
      </c>
      <c r="AX82" s="35">
        <v>0</v>
      </c>
      <c r="AY82" s="35">
        <v>0</v>
      </c>
      <c r="AZ82" s="35">
        <v>0</v>
      </c>
      <c r="BA82" s="35">
        <v>0</v>
      </c>
      <c r="BB82" s="35">
        <v>0</v>
      </c>
      <c r="BC82" s="35">
        <v>0</v>
      </c>
      <c r="BD82" s="35">
        <v>0</v>
      </c>
      <c r="BE82" s="35">
        <v>0</v>
      </c>
      <c r="BF82" s="35">
        <v>162</v>
      </c>
      <c r="BG82" s="35">
        <v>162</v>
      </c>
      <c r="BH82" s="133">
        <v>162</v>
      </c>
      <c r="BI82" s="31">
        <v>1</v>
      </c>
    </row>
    <row r="83" spans="1:61" ht="12.75">
      <c r="A83" s="34" t="s">
        <v>14</v>
      </c>
      <c r="B83" s="34" t="s">
        <v>31</v>
      </c>
      <c r="C83" s="34" t="s">
        <v>360</v>
      </c>
      <c r="D83" s="35">
        <v>9</v>
      </c>
      <c r="E83" s="35">
        <v>9</v>
      </c>
      <c r="F83" s="35">
        <v>13</v>
      </c>
      <c r="G83" s="35">
        <v>15</v>
      </c>
      <c r="H83" s="35">
        <v>17</v>
      </c>
      <c r="I83" s="35">
        <v>34</v>
      </c>
      <c r="J83" s="35">
        <v>28</v>
      </c>
      <c r="K83" s="35">
        <v>20</v>
      </c>
      <c r="L83" s="35">
        <v>13</v>
      </c>
      <c r="M83" s="35">
        <v>4</v>
      </c>
      <c r="N83" s="35">
        <v>2</v>
      </c>
      <c r="O83" s="35">
        <v>3</v>
      </c>
      <c r="P83" s="35">
        <v>0</v>
      </c>
      <c r="Q83" s="35">
        <v>0</v>
      </c>
      <c r="R83" s="35">
        <v>0</v>
      </c>
      <c r="S83" s="35">
        <v>0</v>
      </c>
      <c r="T83" s="35">
        <v>0</v>
      </c>
      <c r="U83" s="35">
        <v>1</v>
      </c>
      <c r="V83" s="35">
        <v>0</v>
      </c>
      <c r="W83" s="35">
        <v>0</v>
      </c>
      <c r="X83" s="35">
        <v>0</v>
      </c>
      <c r="Y83" s="35">
        <v>0</v>
      </c>
      <c r="Z83" s="35">
        <v>0</v>
      </c>
      <c r="AA83" s="35">
        <v>0</v>
      </c>
      <c r="AB83" s="35">
        <v>0</v>
      </c>
      <c r="AC83" s="35">
        <v>0</v>
      </c>
      <c r="AD83" s="35">
        <v>0</v>
      </c>
      <c r="AE83" s="35">
        <v>0</v>
      </c>
      <c r="AF83" s="35">
        <v>0</v>
      </c>
      <c r="AG83" s="35">
        <v>0</v>
      </c>
      <c r="AH83" s="35">
        <v>0</v>
      </c>
      <c r="AI83" s="35">
        <v>0</v>
      </c>
      <c r="AJ83" s="35">
        <v>0</v>
      </c>
      <c r="AK83" s="35">
        <v>0</v>
      </c>
      <c r="AL83" s="35">
        <v>0</v>
      </c>
      <c r="AM83" s="35">
        <v>0</v>
      </c>
      <c r="AN83" s="35">
        <v>0</v>
      </c>
      <c r="AO83" s="35">
        <v>0</v>
      </c>
      <c r="AP83" s="35">
        <v>0</v>
      </c>
      <c r="AQ83" s="35">
        <v>0</v>
      </c>
      <c r="AR83" s="35">
        <v>0</v>
      </c>
      <c r="AS83" s="35">
        <v>0</v>
      </c>
      <c r="AT83" s="35">
        <v>0</v>
      </c>
      <c r="AU83" s="35">
        <v>0</v>
      </c>
      <c r="AV83" s="35">
        <v>0</v>
      </c>
      <c r="AW83" s="35">
        <v>0</v>
      </c>
      <c r="AX83" s="35">
        <v>0</v>
      </c>
      <c r="AY83" s="35">
        <v>0</v>
      </c>
      <c r="AZ83" s="35">
        <v>0</v>
      </c>
      <c r="BA83" s="35">
        <v>0</v>
      </c>
      <c r="BB83" s="35">
        <v>0</v>
      </c>
      <c r="BC83" s="35">
        <v>0</v>
      </c>
      <c r="BD83" s="35">
        <v>0</v>
      </c>
      <c r="BE83" s="35">
        <v>0</v>
      </c>
      <c r="BF83" s="35">
        <v>168</v>
      </c>
      <c r="BG83" s="35">
        <v>168</v>
      </c>
      <c r="BH83" s="133">
        <v>168</v>
      </c>
      <c r="BI83" s="31">
        <v>1</v>
      </c>
    </row>
    <row r="84" spans="1:61" ht="12.75">
      <c r="A84" s="34" t="s">
        <v>4</v>
      </c>
      <c r="B84" s="34" t="s">
        <v>11</v>
      </c>
      <c r="C84" s="34" t="s">
        <v>317</v>
      </c>
      <c r="D84" s="35">
        <v>34</v>
      </c>
      <c r="E84" s="35">
        <v>11</v>
      </c>
      <c r="F84" s="35">
        <v>29</v>
      </c>
      <c r="G84" s="35">
        <v>50</v>
      </c>
      <c r="H84" s="35">
        <v>83</v>
      </c>
      <c r="I84" s="35">
        <v>24</v>
      </c>
      <c r="J84" s="35">
        <v>14</v>
      </c>
      <c r="K84" s="35">
        <v>23</v>
      </c>
      <c r="L84" s="35">
        <v>13</v>
      </c>
      <c r="M84" s="35">
        <v>15</v>
      </c>
      <c r="N84" s="35">
        <v>6</v>
      </c>
      <c r="O84" s="35">
        <v>3</v>
      </c>
      <c r="P84" s="35">
        <v>3</v>
      </c>
      <c r="Q84" s="35">
        <v>1</v>
      </c>
      <c r="R84" s="35">
        <v>2</v>
      </c>
      <c r="S84" s="35">
        <v>0</v>
      </c>
      <c r="T84" s="35">
        <v>1</v>
      </c>
      <c r="U84" s="35">
        <v>0</v>
      </c>
      <c r="V84" s="35">
        <v>0</v>
      </c>
      <c r="W84" s="35">
        <v>0</v>
      </c>
      <c r="X84" s="35">
        <v>0</v>
      </c>
      <c r="Y84" s="35">
        <v>0</v>
      </c>
      <c r="Z84" s="35">
        <v>0</v>
      </c>
      <c r="AA84" s="35">
        <v>0</v>
      </c>
      <c r="AB84" s="35">
        <v>0</v>
      </c>
      <c r="AC84" s="35">
        <v>0</v>
      </c>
      <c r="AD84" s="35">
        <v>0</v>
      </c>
      <c r="AE84" s="35">
        <v>0</v>
      </c>
      <c r="AF84" s="35">
        <v>0</v>
      </c>
      <c r="AG84" s="35">
        <v>0</v>
      </c>
      <c r="AH84" s="35">
        <v>0</v>
      </c>
      <c r="AI84" s="35">
        <v>0</v>
      </c>
      <c r="AJ84" s="35">
        <v>0</v>
      </c>
      <c r="AK84" s="35">
        <v>0</v>
      </c>
      <c r="AL84" s="35">
        <v>0</v>
      </c>
      <c r="AM84" s="35">
        <v>0</v>
      </c>
      <c r="AN84" s="35">
        <v>0</v>
      </c>
      <c r="AO84" s="35">
        <v>0</v>
      </c>
      <c r="AP84" s="35">
        <v>0</v>
      </c>
      <c r="AQ84" s="35">
        <v>0</v>
      </c>
      <c r="AR84" s="35">
        <v>0</v>
      </c>
      <c r="AS84" s="35">
        <v>0</v>
      </c>
      <c r="AT84" s="35">
        <v>0</v>
      </c>
      <c r="AU84" s="35">
        <v>0</v>
      </c>
      <c r="AV84" s="35">
        <v>0</v>
      </c>
      <c r="AW84" s="35">
        <v>0</v>
      </c>
      <c r="AX84" s="35">
        <v>0</v>
      </c>
      <c r="AY84" s="35">
        <v>0</v>
      </c>
      <c r="AZ84" s="35">
        <v>0</v>
      </c>
      <c r="BA84" s="35">
        <v>0</v>
      </c>
      <c r="BB84" s="35">
        <v>0</v>
      </c>
      <c r="BC84" s="35">
        <v>0</v>
      </c>
      <c r="BD84" s="35">
        <v>0</v>
      </c>
      <c r="BE84" s="35">
        <v>0</v>
      </c>
      <c r="BF84" s="35">
        <v>312</v>
      </c>
      <c r="BG84" s="35">
        <v>312</v>
      </c>
      <c r="BH84" s="133">
        <v>312</v>
      </c>
      <c r="BI84" s="31">
        <v>1</v>
      </c>
    </row>
    <row r="85" spans="1:61" ht="12.75">
      <c r="A85" s="34" t="s">
        <v>146</v>
      </c>
      <c r="B85" s="34" t="s">
        <v>166</v>
      </c>
      <c r="C85" s="34" t="s">
        <v>167</v>
      </c>
      <c r="D85" s="35">
        <v>9</v>
      </c>
      <c r="E85" s="35">
        <v>1</v>
      </c>
      <c r="F85" s="35">
        <v>8</v>
      </c>
      <c r="G85" s="35">
        <v>10</v>
      </c>
      <c r="H85" s="35">
        <v>4</v>
      </c>
      <c r="I85" s="35">
        <v>8</v>
      </c>
      <c r="J85" s="35">
        <v>34</v>
      </c>
      <c r="K85" s="35">
        <v>20</v>
      </c>
      <c r="L85" s="35">
        <v>3</v>
      </c>
      <c r="M85" s="35">
        <v>12</v>
      </c>
      <c r="N85" s="35">
        <v>6</v>
      </c>
      <c r="O85" s="35">
        <v>17</v>
      </c>
      <c r="P85" s="35">
        <v>12</v>
      </c>
      <c r="Q85" s="35">
        <v>8</v>
      </c>
      <c r="R85" s="35">
        <v>8</v>
      </c>
      <c r="S85" s="35">
        <v>8</v>
      </c>
      <c r="T85" s="35">
        <v>8</v>
      </c>
      <c r="U85" s="35">
        <v>2</v>
      </c>
      <c r="V85" s="35">
        <v>0</v>
      </c>
      <c r="W85" s="35">
        <v>0</v>
      </c>
      <c r="X85" s="35">
        <v>0</v>
      </c>
      <c r="Y85" s="35">
        <v>0</v>
      </c>
      <c r="Z85" s="35">
        <v>0</v>
      </c>
      <c r="AA85" s="35">
        <v>0</v>
      </c>
      <c r="AB85" s="35">
        <v>0</v>
      </c>
      <c r="AC85" s="35">
        <v>0</v>
      </c>
      <c r="AD85" s="35">
        <v>0</v>
      </c>
      <c r="AE85" s="35">
        <v>0</v>
      </c>
      <c r="AF85" s="35">
        <v>0</v>
      </c>
      <c r="AG85" s="35">
        <v>0</v>
      </c>
      <c r="AH85" s="35">
        <v>0</v>
      </c>
      <c r="AI85" s="35">
        <v>0</v>
      </c>
      <c r="AJ85" s="35">
        <v>0</v>
      </c>
      <c r="AK85" s="35">
        <v>0</v>
      </c>
      <c r="AL85" s="35">
        <v>0</v>
      </c>
      <c r="AM85" s="35">
        <v>0</v>
      </c>
      <c r="AN85" s="35">
        <v>0</v>
      </c>
      <c r="AO85" s="35">
        <v>0</v>
      </c>
      <c r="AP85" s="35">
        <v>0</v>
      </c>
      <c r="AQ85" s="35">
        <v>0</v>
      </c>
      <c r="AR85" s="35">
        <v>0</v>
      </c>
      <c r="AS85" s="35">
        <v>0</v>
      </c>
      <c r="AT85" s="35">
        <v>0</v>
      </c>
      <c r="AU85" s="35">
        <v>0</v>
      </c>
      <c r="AV85" s="35">
        <v>0</v>
      </c>
      <c r="AW85" s="35">
        <v>0</v>
      </c>
      <c r="AX85" s="35">
        <v>0</v>
      </c>
      <c r="AY85" s="35">
        <v>0</v>
      </c>
      <c r="AZ85" s="35">
        <v>0</v>
      </c>
      <c r="BA85" s="35">
        <v>0</v>
      </c>
      <c r="BB85" s="35">
        <v>0</v>
      </c>
      <c r="BC85" s="35">
        <v>0</v>
      </c>
      <c r="BD85" s="35">
        <v>0</v>
      </c>
      <c r="BE85" s="35">
        <v>0</v>
      </c>
      <c r="BF85" s="35">
        <v>178</v>
      </c>
      <c r="BG85" s="35">
        <v>178</v>
      </c>
      <c r="BH85" s="133">
        <v>178</v>
      </c>
      <c r="BI85" s="31">
        <v>1</v>
      </c>
    </row>
    <row r="86" spans="1:61" ht="12.75">
      <c r="A86" s="34" t="s">
        <v>79</v>
      </c>
      <c r="B86" s="34" t="s">
        <v>86</v>
      </c>
      <c r="C86" s="34" t="s">
        <v>87</v>
      </c>
      <c r="D86" s="35">
        <v>15</v>
      </c>
      <c r="E86" s="35">
        <v>26</v>
      </c>
      <c r="F86" s="35">
        <v>25</v>
      </c>
      <c r="G86" s="35">
        <v>15</v>
      </c>
      <c r="H86" s="35">
        <v>9</v>
      </c>
      <c r="I86" s="35">
        <v>12</v>
      </c>
      <c r="J86" s="35">
        <v>23</v>
      </c>
      <c r="K86" s="35">
        <v>20</v>
      </c>
      <c r="L86" s="35">
        <v>13</v>
      </c>
      <c r="M86" s="35">
        <v>2</v>
      </c>
      <c r="N86" s="35">
        <v>1</v>
      </c>
      <c r="O86" s="35">
        <v>0</v>
      </c>
      <c r="P86" s="35">
        <v>1</v>
      </c>
      <c r="Q86" s="35">
        <v>0</v>
      </c>
      <c r="R86" s="35">
        <v>0</v>
      </c>
      <c r="S86" s="35">
        <v>0</v>
      </c>
      <c r="T86" s="35">
        <v>0</v>
      </c>
      <c r="U86" s="35">
        <v>0</v>
      </c>
      <c r="V86" s="35">
        <v>0</v>
      </c>
      <c r="W86" s="35">
        <v>0</v>
      </c>
      <c r="X86" s="35">
        <v>0</v>
      </c>
      <c r="Y86" s="35">
        <v>0</v>
      </c>
      <c r="Z86" s="35">
        <v>0</v>
      </c>
      <c r="AA86" s="35">
        <v>0</v>
      </c>
      <c r="AB86" s="35">
        <v>0</v>
      </c>
      <c r="AC86" s="35">
        <v>0</v>
      </c>
      <c r="AD86" s="35">
        <v>0</v>
      </c>
      <c r="AE86" s="35">
        <v>0</v>
      </c>
      <c r="AF86" s="35">
        <v>0</v>
      </c>
      <c r="AG86" s="35">
        <v>0</v>
      </c>
      <c r="AH86" s="35">
        <v>0</v>
      </c>
      <c r="AI86" s="35">
        <v>0</v>
      </c>
      <c r="AJ86" s="35">
        <v>0</v>
      </c>
      <c r="AK86" s="35">
        <v>0</v>
      </c>
      <c r="AL86" s="35">
        <v>0</v>
      </c>
      <c r="AM86" s="35">
        <v>0</v>
      </c>
      <c r="AN86" s="35">
        <v>0</v>
      </c>
      <c r="AO86" s="35">
        <v>0</v>
      </c>
      <c r="AP86" s="35">
        <v>0</v>
      </c>
      <c r="AQ86" s="35">
        <v>0</v>
      </c>
      <c r="AR86" s="35">
        <v>0</v>
      </c>
      <c r="AS86" s="35">
        <v>0</v>
      </c>
      <c r="AT86" s="35">
        <v>0</v>
      </c>
      <c r="AU86" s="35">
        <v>0</v>
      </c>
      <c r="AV86" s="35">
        <v>0</v>
      </c>
      <c r="AW86" s="35">
        <v>0</v>
      </c>
      <c r="AX86" s="35">
        <v>0</v>
      </c>
      <c r="AY86" s="35">
        <v>0</v>
      </c>
      <c r="AZ86" s="35">
        <v>0</v>
      </c>
      <c r="BA86" s="35">
        <v>0</v>
      </c>
      <c r="BB86" s="35">
        <v>0</v>
      </c>
      <c r="BC86" s="35">
        <v>0</v>
      </c>
      <c r="BD86" s="35">
        <v>0</v>
      </c>
      <c r="BE86" s="35">
        <v>0</v>
      </c>
      <c r="BF86" s="35">
        <v>162</v>
      </c>
      <c r="BG86" s="35">
        <v>162</v>
      </c>
      <c r="BH86" s="133">
        <v>162</v>
      </c>
      <c r="BI86" s="31">
        <v>1</v>
      </c>
    </row>
    <row r="87" spans="1:61" ht="12.75">
      <c r="A87" s="34" t="s">
        <v>201</v>
      </c>
      <c r="B87" s="34" t="s">
        <v>214</v>
      </c>
      <c r="C87" s="34" t="s">
        <v>215</v>
      </c>
      <c r="D87" s="35">
        <v>110</v>
      </c>
      <c r="E87" s="35">
        <v>9</v>
      </c>
      <c r="F87" s="35">
        <v>8</v>
      </c>
      <c r="G87" s="35">
        <v>23</v>
      </c>
      <c r="H87" s="35">
        <v>19</v>
      </c>
      <c r="I87" s="35">
        <v>14</v>
      </c>
      <c r="J87" s="35">
        <v>10</v>
      </c>
      <c r="K87" s="35">
        <v>15</v>
      </c>
      <c r="L87" s="35">
        <v>24</v>
      </c>
      <c r="M87" s="35">
        <v>23</v>
      </c>
      <c r="N87" s="35">
        <v>8</v>
      </c>
      <c r="O87" s="35">
        <v>6</v>
      </c>
      <c r="P87" s="35">
        <v>5</v>
      </c>
      <c r="Q87" s="35">
        <v>4</v>
      </c>
      <c r="R87" s="35">
        <v>2</v>
      </c>
      <c r="S87" s="35">
        <v>3</v>
      </c>
      <c r="T87" s="35">
        <v>0</v>
      </c>
      <c r="U87" s="35">
        <v>2</v>
      </c>
      <c r="V87" s="35">
        <v>0</v>
      </c>
      <c r="W87" s="35">
        <v>0</v>
      </c>
      <c r="X87" s="35">
        <v>0</v>
      </c>
      <c r="Y87" s="35">
        <v>0</v>
      </c>
      <c r="Z87" s="35">
        <v>0</v>
      </c>
      <c r="AA87" s="35">
        <v>0</v>
      </c>
      <c r="AB87" s="35">
        <v>0</v>
      </c>
      <c r="AC87" s="35">
        <v>0</v>
      </c>
      <c r="AD87" s="35">
        <v>0</v>
      </c>
      <c r="AE87" s="35">
        <v>0</v>
      </c>
      <c r="AF87" s="35">
        <v>0</v>
      </c>
      <c r="AG87" s="35">
        <v>0</v>
      </c>
      <c r="AH87" s="35">
        <v>0</v>
      </c>
      <c r="AI87" s="35">
        <v>0</v>
      </c>
      <c r="AJ87" s="35">
        <v>0</v>
      </c>
      <c r="AK87" s="35">
        <v>0</v>
      </c>
      <c r="AL87" s="35">
        <v>0</v>
      </c>
      <c r="AM87" s="35">
        <v>0</v>
      </c>
      <c r="AN87" s="35">
        <v>0</v>
      </c>
      <c r="AO87" s="35">
        <v>0</v>
      </c>
      <c r="AP87" s="35">
        <v>0</v>
      </c>
      <c r="AQ87" s="35">
        <v>0</v>
      </c>
      <c r="AR87" s="35">
        <v>0</v>
      </c>
      <c r="AS87" s="35">
        <v>0</v>
      </c>
      <c r="AT87" s="35">
        <v>0</v>
      </c>
      <c r="AU87" s="35">
        <v>0</v>
      </c>
      <c r="AV87" s="35">
        <v>0</v>
      </c>
      <c r="AW87" s="35">
        <v>0</v>
      </c>
      <c r="AX87" s="35">
        <v>0</v>
      </c>
      <c r="AY87" s="35">
        <v>0</v>
      </c>
      <c r="AZ87" s="35">
        <v>0</v>
      </c>
      <c r="BA87" s="35">
        <v>0</v>
      </c>
      <c r="BB87" s="35">
        <v>0</v>
      </c>
      <c r="BC87" s="35">
        <v>0</v>
      </c>
      <c r="BD87" s="35">
        <v>0</v>
      </c>
      <c r="BE87" s="35">
        <v>0</v>
      </c>
      <c r="BF87" s="35">
        <v>285</v>
      </c>
      <c r="BG87" s="35">
        <v>285</v>
      </c>
      <c r="BH87" s="133">
        <v>285</v>
      </c>
      <c r="BI87" s="31">
        <v>1</v>
      </c>
    </row>
    <row r="88" spans="1:61" ht="12.75">
      <c r="A88" s="34" t="s">
        <v>49</v>
      </c>
      <c r="B88" s="34" t="s">
        <v>68</v>
      </c>
      <c r="C88" s="34" t="s">
        <v>355</v>
      </c>
      <c r="D88" s="35">
        <v>14</v>
      </c>
      <c r="E88" s="35">
        <v>72</v>
      </c>
      <c r="F88" s="35">
        <v>17</v>
      </c>
      <c r="G88" s="35">
        <v>10</v>
      </c>
      <c r="H88" s="35">
        <v>12</v>
      </c>
      <c r="I88" s="35">
        <v>10</v>
      </c>
      <c r="J88" s="35">
        <v>40</v>
      </c>
      <c r="K88" s="35">
        <v>19</v>
      </c>
      <c r="L88" s="35">
        <v>20</v>
      </c>
      <c r="M88" s="35">
        <v>5</v>
      </c>
      <c r="N88" s="35">
        <v>5</v>
      </c>
      <c r="O88" s="35">
        <v>0</v>
      </c>
      <c r="P88" s="35">
        <v>3</v>
      </c>
      <c r="Q88" s="35">
        <v>0</v>
      </c>
      <c r="R88" s="35">
        <v>0</v>
      </c>
      <c r="S88" s="35">
        <v>1</v>
      </c>
      <c r="T88" s="35">
        <v>0</v>
      </c>
      <c r="U88" s="35">
        <v>1</v>
      </c>
      <c r="V88" s="35">
        <v>0</v>
      </c>
      <c r="W88" s="35">
        <v>0</v>
      </c>
      <c r="X88" s="35">
        <v>0</v>
      </c>
      <c r="Y88" s="35">
        <v>1</v>
      </c>
      <c r="Z88" s="35">
        <v>0</v>
      </c>
      <c r="AA88" s="35">
        <v>0</v>
      </c>
      <c r="AB88" s="35">
        <v>0</v>
      </c>
      <c r="AC88" s="35">
        <v>0</v>
      </c>
      <c r="AD88" s="35">
        <v>0</v>
      </c>
      <c r="AE88" s="35">
        <v>0</v>
      </c>
      <c r="AF88" s="35">
        <v>0</v>
      </c>
      <c r="AG88" s="35">
        <v>0</v>
      </c>
      <c r="AH88" s="35">
        <v>0</v>
      </c>
      <c r="AI88" s="35">
        <v>0</v>
      </c>
      <c r="AJ88" s="35">
        <v>0</v>
      </c>
      <c r="AK88" s="35">
        <v>0</v>
      </c>
      <c r="AL88" s="35">
        <v>0</v>
      </c>
      <c r="AM88" s="35">
        <v>0</v>
      </c>
      <c r="AN88" s="35">
        <v>0</v>
      </c>
      <c r="AO88" s="35">
        <v>0</v>
      </c>
      <c r="AP88" s="35">
        <v>0</v>
      </c>
      <c r="AQ88" s="35">
        <v>0</v>
      </c>
      <c r="AR88" s="35">
        <v>0</v>
      </c>
      <c r="AS88" s="35">
        <v>0</v>
      </c>
      <c r="AT88" s="35">
        <v>0</v>
      </c>
      <c r="AU88" s="35">
        <v>0</v>
      </c>
      <c r="AV88" s="35">
        <v>0</v>
      </c>
      <c r="AW88" s="35">
        <v>0</v>
      </c>
      <c r="AX88" s="35">
        <v>0</v>
      </c>
      <c r="AY88" s="35">
        <v>0</v>
      </c>
      <c r="AZ88" s="35">
        <v>0</v>
      </c>
      <c r="BA88" s="35">
        <v>0</v>
      </c>
      <c r="BB88" s="35">
        <v>0</v>
      </c>
      <c r="BC88" s="35">
        <v>0</v>
      </c>
      <c r="BD88" s="35">
        <v>0</v>
      </c>
      <c r="BE88" s="35">
        <v>0</v>
      </c>
      <c r="BF88" s="35">
        <v>230</v>
      </c>
      <c r="BG88" s="35">
        <v>230</v>
      </c>
      <c r="BH88" s="133">
        <v>229</v>
      </c>
      <c r="BI88" s="31">
        <v>0.9956521739130435</v>
      </c>
    </row>
    <row r="89" spans="1:61" ht="12.75">
      <c r="A89" s="34" t="s">
        <v>79</v>
      </c>
      <c r="B89" s="34" t="s">
        <v>94</v>
      </c>
      <c r="C89" s="34" t="s">
        <v>95</v>
      </c>
      <c r="D89" s="35">
        <v>53</v>
      </c>
      <c r="E89" s="35">
        <v>110</v>
      </c>
      <c r="F89" s="35">
        <v>149</v>
      </c>
      <c r="G89" s="35">
        <v>47</v>
      </c>
      <c r="H89" s="35">
        <v>32</v>
      </c>
      <c r="I89" s="35">
        <v>21</v>
      </c>
      <c r="J89" s="35">
        <v>31</v>
      </c>
      <c r="K89" s="35">
        <v>49</v>
      </c>
      <c r="L89" s="35">
        <v>52</v>
      </c>
      <c r="M89" s="35">
        <v>78</v>
      </c>
      <c r="N89" s="35">
        <v>56</v>
      </c>
      <c r="O89" s="35">
        <v>37</v>
      </c>
      <c r="P89" s="35">
        <v>12</v>
      </c>
      <c r="Q89" s="35">
        <v>8</v>
      </c>
      <c r="R89" s="35">
        <v>0</v>
      </c>
      <c r="S89" s="35">
        <v>3</v>
      </c>
      <c r="T89" s="35">
        <v>2</v>
      </c>
      <c r="U89" s="35">
        <v>1</v>
      </c>
      <c r="V89" s="35">
        <v>2</v>
      </c>
      <c r="W89" s="35">
        <v>1</v>
      </c>
      <c r="X89" s="35">
        <v>1</v>
      </c>
      <c r="Y89" s="35">
        <v>0</v>
      </c>
      <c r="Z89" s="35">
        <v>0</v>
      </c>
      <c r="AA89" s="35">
        <v>0</v>
      </c>
      <c r="AB89" s="35">
        <v>0</v>
      </c>
      <c r="AC89" s="35">
        <v>0</v>
      </c>
      <c r="AD89" s="35">
        <v>0</v>
      </c>
      <c r="AE89" s="35">
        <v>0</v>
      </c>
      <c r="AF89" s="35">
        <v>0</v>
      </c>
      <c r="AG89" s="35">
        <v>0</v>
      </c>
      <c r="AH89" s="35">
        <v>0</v>
      </c>
      <c r="AI89" s="35">
        <v>0</v>
      </c>
      <c r="AJ89" s="35">
        <v>0</v>
      </c>
      <c r="AK89" s="35">
        <v>0</v>
      </c>
      <c r="AL89" s="35">
        <v>0</v>
      </c>
      <c r="AM89" s="35">
        <v>0</v>
      </c>
      <c r="AN89" s="35">
        <v>0</v>
      </c>
      <c r="AO89" s="35">
        <v>0</v>
      </c>
      <c r="AP89" s="35">
        <v>0</v>
      </c>
      <c r="AQ89" s="35">
        <v>0</v>
      </c>
      <c r="AR89" s="35">
        <v>0</v>
      </c>
      <c r="AS89" s="35">
        <v>0</v>
      </c>
      <c r="AT89" s="35">
        <v>0</v>
      </c>
      <c r="AU89" s="35">
        <v>0</v>
      </c>
      <c r="AV89" s="35">
        <v>0</v>
      </c>
      <c r="AW89" s="35">
        <v>0</v>
      </c>
      <c r="AX89" s="35">
        <v>0</v>
      </c>
      <c r="AY89" s="35">
        <v>0</v>
      </c>
      <c r="AZ89" s="35">
        <v>0</v>
      </c>
      <c r="BA89" s="35">
        <v>0</v>
      </c>
      <c r="BB89" s="35">
        <v>0</v>
      </c>
      <c r="BC89" s="35">
        <v>0</v>
      </c>
      <c r="BD89" s="35">
        <v>0</v>
      </c>
      <c r="BE89" s="35">
        <v>0</v>
      </c>
      <c r="BF89" s="35">
        <v>745</v>
      </c>
      <c r="BG89" s="35">
        <v>745</v>
      </c>
      <c r="BH89" s="133">
        <v>741</v>
      </c>
      <c r="BI89" s="31">
        <v>0.9946308724832215</v>
      </c>
    </row>
    <row r="90" spans="1:61" ht="12.75">
      <c r="A90" s="34" t="s">
        <v>79</v>
      </c>
      <c r="B90" s="34" t="s">
        <v>80</v>
      </c>
      <c r="C90" s="34" t="s">
        <v>337</v>
      </c>
      <c r="D90" s="35">
        <v>1</v>
      </c>
      <c r="E90" s="35">
        <v>1</v>
      </c>
      <c r="F90" s="35">
        <v>15</v>
      </c>
      <c r="G90" s="35">
        <v>13</v>
      </c>
      <c r="H90" s="35">
        <v>5</v>
      </c>
      <c r="I90" s="35">
        <v>0</v>
      </c>
      <c r="J90" s="35">
        <v>0</v>
      </c>
      <c r="K90" s="35">
        <v>0</v>
      </c>
      <c r="L90" s="35">
        <v>0</v>
      </c>
      <c r="M90" s="35">
        <v>0</v>
      </c>
      <c r="N90" s="35">
        <v>0</v>
      </c>
      <c r="O90" s="35">
        <v>0</v>
      </c>
      <c r="P90" s="35">
        <v>0</v>
      </c>
      <c r="Q90" s="35">
        <v>0</v>
      </c>
      <c r="R90" s="35">
        <v>0</v>
      </c>
      <c r="S90" s="35">
        <v>0</v>
      </c>
      <c r="T90" s="35">
        <v>0</v>
      </c>
      <c r="U90" s="35">
        <v>0</v>
      </c>
      <c r="V90" s="35">
        <v>0</v>
      </c>
      <c r="W90" s="35">
        <v>0</v>
      </c>
      <c r="X90" s="35">
        <v>0</v>
      </c>
      <c r="Y90" s="35">
        <v>0</v>
      </c>
      <c r="Z90" s="35">
        <v>0</v>
      </c>
      <c r="AA90" s="35">
        <v>0</v>
      </c>
      <c r="AB90" s="35">
        <v>0</v>
      </c>
      <c r="AC90" s="35">
        <v>0</v>
      </c>
      <c r="AD90" s="35">
        <v>0</v>
      </c>
      <c r="AE90" s="35">
        <v>0</v>
      </c>
      <c r="AF90" s="35">
        <v>0</v>
      </c>
      <c r="AG90" s="35">
        <v>0</v>
      </c>
      <c r="AH90" s="35">
        <v>0</v>
      </c>
      <c r="AI90" s="35">
        <v>0</v>
      </c>
      <c r="AJ90" s="35">
        <v>0</v>
      </c>
      <c r="AK90" s="35">
        <v>0</v>
      </c>
      <c r="AL90" s="35">
        <v>0</v>
      </c>
      <c r="AM90" s="35">
        <v>0</v>
      </c>
      <c r="AN90" s="35">
        <v>0</v>
      </c>
      <c r="AO90" s="35">
        <v>0</v>
      </c>
      <c r="AP90" s="35">
        <v>0</v>
      </c>
      <c r="AQ90" s="35">
        <v>0</v>
      </c>
      <c r="AR90" s="35">
        <v>0</v>
      </c>
      <c r="AS90" s="35">
        <v>0</v>
      </c>
      <c r="AT90" s="35">
        <v>0</v>
      </c>
      <c r="AU90" s="35">
        <v>0</v>
      </c>
      <c r="AV90" s="35">
        <v>0</v>
      </c>
      <c r="AW90" s="35">
        <v>0</v>
      </c>
      <c r="AX90" s="35">
        <v>0</v>
      </c>
      <c r="AY90" s="35">
        <v>0</v>
      </c>
      <c r="AZ90" s="35">
        <v>0</v>
      </c>
      <c r="BA90" s="35">
        <v>0</v>
      </c>
      <c r="BB90" s="35">
        <v>0</v>
      </c>
      <c r="BC90" s="35">
        <v>0</v>
      </c>
      <c r="BD90" s="35">
        <v>0</v>
      </c>
      <c r="BE90" s="35">
        <v>0</v>
      </c>
      <c r="BF90" s="35">
        <v>35</v>
      </c>
      <c r="BG90" s="35">
        <v>35</v>
      </c>
      <c r="BH90" s="133">
        <v>35</v>
      </c>
      <c r="BI90" s="31">
        <v>1</v>
      </c>
    </row>
    <row r="91" spans="1:61" ht="12.75">
      <c r="A91" s="34" t="s">
        <v>14</v>
      </c>
      <c r="B91" s="34" t="s">
        <v>306</v>
      </c>
      <c r="C91" s="34" t="s">
        <v>307</v>
      </c>
      <c r="D91" s="35">
        <v>26</v>
      </c>
      <c r="E91" s="35">
        <v>61</v>
      </c>
      <c r="F91" s="35">
        <v>80</v>
      </c>
      <c r="G91" s="35">
        <v>50</v>
      </c>
      <c r="H91" s="35">
        <v>22</v>
      </c>
      <c r="I91" s="35">
        <v>19</v>
      </c>
      <c r="J91" s="35">
        <v>3</v>
      </c>
      <c r="K91" s="35">
        <v>2</v>
      </c>
      <c r="L91" s="35">
        <v>1</v>
      </c>
      <c r="M91" s="35">
        <v>0</v>
      </c>
      <c r="N91" s="35">
        <v>1</v>
      </c>
      <c r="O91" s="35">
        <v>0</v>
      </c>
      <c r="P91" s="35">
        <v>0</v>
      </c>
      <c r="Q91" s="35">
        <v>0</v>
      </c>
      <c r="R91" s="35">
        <v>0</v>
      </c>
      <c r="S91" s="35">
        <v>0</v>
      </c>
      <c r="T91" s="35">
        <v>0</v>
      </c>
      <c r="U91" s="35">
        <v>0</v>
      </c>
      <c r="V91" s="35">
        <v>0</v>
      </c>
      <c r="W91" s="35">
        <v>0</v>
      </c>
      <c r="X91" s="35">
        <v>0</v>
      </c>
      <c r="Y91" s="35">
        <v>0</v>
      </c>
      <c r="Z91" s="35">
        <v>0</v>
      </c>
      <c r="AA91" s="35">
        <v>0</v>
      </c>
      <c r="AB91" s="35">
        <v>0</v>
      </c>
      <c r="AC91" s="35">
        <v>0</v>
      </c>
      <c r="AD91" s="35">
        <v>0</v>
      </c>
      <c r="AE91" s="35">
        <v>0</v>
      </c>
      <c r="AF91" s="35">
        <v>0</v>
      </c>
      <c r="AG91" s="35">
        <v>0</v>
      </c>
      <c r="AH91" s="35">
        <v>0</v>
      </c>
      <c r="AI91" s="35">
        <v>0</v>
      </c>
      <c r="AJ91" s="35">
        <v>0</v>
      </c>
      <c r="AK91" s="35">
        <v>0</v>
      </c>
      <c r="AL91" s="35">
        <v>0</v>
      </c>
      <c r="AM91" s="35">
        <v>0</v>
      </c>
      <c r="AN91" s="35">
        <v>0</v>
      </c>
      <c r="AO91" s="35">
        <v>0</v>
      </c>
      <c r="AP91" s="35">
        <v>0</v>
      </c>
      <c r="AQ91" s="35">
        <v>0</v>
      </c>
      <c r="AR91" s="35">
        <v>0</v>
      </c>
      <c r="AS91" s="35">
        <v>0</v>
      </c>
      <c r="AT91" s="35">
        <v>0</v>
      </c>
      <c r="AU91" s="35">
        <v>0</v>
      </c>
      <c r="AV91" s="35">
        <v>0</v>
      </c>
      <c r="AW91" s="35">
        <v>0</v>
      </c>
      <c r="AX91" s="35">
        <v>0</v>
      </c>
      <c r="AY91" s="35">
        <v>0</v>
      </c>
      <c r="AZ91" s="35">
        <v>0</v>
      </c>
      <c r="BA91" s="35">
        <v>0</v>
      </c>
      <c r="BB91" s="35">
        <v>0</v>
      </c>
      <c r="BC91" s="35">
        <v>0</v>
      </c>
      <c r="BD91" s="35">
        <v>0</v>
      </c>
      <c r="BE91" s="35">
        <v>0</v>
      </c>
      <c r="BF91" s="35">
        <v>265</v>
      </c>
      <c r="BG91" s="35">
        <v>265</v>
      </c>
      <c r="BH91" s="133">
        <v>265</v>
      </c>
      <c r="BI91" s="31">
        <v>1</v>
      </c>
    </row>
    <row r="92" spans="1:61" ht="12.75">
      <c r="A92" s="34" t="s">
        <v>187</v>
      </c>
      <c r="B92" s="34" t="s">
        <v>198</v>
      </c>
      <c r="C92" s="34" t="s">
        <v>365</v>
      </c>
      <c r="D92" s="35">
        <v>21</v>
      </c>
      <c r="E92" s="35">
        <v>18</v>
      </c>
      <c r="F92" s="35">
        <v>16</v>
      </c>
      <c r="G92" s="35">
        <v>19</v>
      </c>
      <c r="H92" s="35">
        <v>61</v>
      </c>
      <c r="I92" s="35">
        <v>35</v>
      </c>
      <c r="J92" s="35">
        <v>9</v>
      </c>
      <c r="K92" s="35">
        <v>9</v>
      </c>
      <c r="L92" s="35">
        <v>6</v>
      </c>
      <c r="M92" s="35">
        <v>3</v>
      </c>
      <c r="N92" s="35">
        <v>2</v>
      </c>
      <c r="O92" s="35">
        <v>7</v>
      </c>
      <c r="P92" s="35">
        <v>2</v>
      </c>
      <c r="Q92" s="35">
        <v>2</v>
      </c>
      <c r="R92" s="35">
        <v>4</v>
      </c>
      <c r="S92" s="35">
        <v>8</v>
      </c>
      <c r="T92" s="35">
        <v>22</v>
      </c>
      <c r="U92" s="35">
        <v>41</v>
      </c>
      <c r="V92" s="35">
        <v>1</v>
      </c>
      <c r="W92" s="35">
        <v>0</v>
      </c>
      <c r="X92" s="35">
        <v>1</v>
      </c>
      <c r="Y92" s="35">
        <v>1</v>
      </c>
      <c r="Z92" s="35">
        <v>0</v>
      </c>
      <c r="AA92" s="35">
        <v>0</v>
      </c>
      <c r="AB92" s="35">
        <v>0</v>
      </c>
      <c r="AC92" s="35">
        <v>0</v>
      </c>
      <c r="AD92" s="35">
        <v>0</v>
      </c>
      <c r="AE92" s="35">
        <v>0</v>
      </c>
      <c r="AF92" s="35">
        <v>0</v>
      </c>
      <c r="AG92" s="35">
        <v>0</v>
      </c>
      <c r="AH92" s="35">
        <v>0</v>
      </c>
      <c r="AI92" s="35">
        <v>1</v>
      </c>
      <c r="AJ92" s="35">
        <v>0</v>
      </c>
      <c r="AK92" s="35">
        <v>0</v>
      </c>
      <c r="AL92" s="35">
        <v>0</v>
      </c>
      <c r="AM92" s="35">
        <v>1</v>
      </c>
      <c r="AN92" s="35">
        <v>0</v>
      </c>
      <c r="AO92" s="35">
        <v>1</v>
      </c>
      <c r="AP92" s="35">
        <v>1</v>
      </c>
      <c r="AQ92" s="35">
        <v>0</v>
      </c>
      <c r="AR92" s="35">
        <v>2</v>
      </c>
      <c r="AS92" s="35">
        <v>1</v>
      </c>
      <c r="AT92" s="35">
        <v>0</v>
      </c>
      <c r="AU92" s="35">
        <v>0</v>
      </c>
      <c r="AV92" s="35">
        <v>0</v>
      </c>
      <c r="AW92" s="35">
        <v>0</v>
      </c>
      <c r="AX92" s="35">
        <v>0</v>
      </c>
      <c r="AY92" s="35">
        <v>0</v>
      </c>
      <c r="AZ92" s="35">
        <v>0</v>
      </c>
      <c r="BA92" s="35">
        <v>0</v>
      </c>
      <c r="BB92" s="35">
        <v>0</v>
      </c>
      <c r="BC92" s="35">
        <v>0</v>
      </c>
      <c r="BD92" s="35">
        <v>0</v>
      </c>
      <c r="BE92" s="35">
        <v>0</v>
      </c>
      <c r="BF92" s="35">
        <v>295</v>
      </c>
      <c r="BG92" s="35">
        <v>295</v>
      </c>
      <c r="BH92" s="133">
        <v>285</v>
      </c>
      <c r="BI92" s="31">
        <v>0.9661016949152542</v>
      </c>
    </row>
    <row r="93" spans="1:61" ht="12.75">
      <c r="A93" s="34" t="s">
        <v>14</v>
      </c>
      <c r="B93" s="34" t="s">
        <v>394</v>
      </c>
      <c r="C93" s="34" t="s">
        <v>604</v>
      </c>
      <c r="D93" s="35">
        <v>7</v>
      </c>
      <c r="E93" s="35">
        <v>15</v>
      </c>
      <c r="F93" s="35">
        <v>9</v>
      </c>
      <c r="G93" s="35">
        <v>7</v>
      </c>
      <c r="H93" s="35">
        <v>8</v>
      </c>
      <c r="I93" s="35">
        <v>2</v>
      </c>
      <c r="J93" s="35">
        <v>1</v>
      </c>
      <c r="K93" s="35">
        <v>1</v>
      </c>
      <c r="L93" s="35">
        <v>2</v>
      </c>
      <c r="M93" s="35">
        <v>1</v>
      </c>
      <c r="N93" s="35">
        <v>0</v>
      </c>
      <c r="O93" s="35">
        <v>0</v>
      </c>
      <c r="P93" s="35">
        <v>0</v>
      </c>
      <c r="Q93" s="35">
        <v>0</v>
      </c>
      <c r="R93" s="35">
        <v>1</v>
      </c>
      <c r="S93" s="35">
        <v>0</v>
      </c>
      <c r="T93" s="35">
        <v>0</v>
      </c>
      <c r="U93" s="35">
        <v>0</v>
      </c>
      <c r="V93" s="35">
        <v>0</v>
      </c>
      <c r="W93" s="35">
        <v>0</v>
      </c>
      <c r="X93" s="35">
        <v>0</v>
      </c>
      <c r="Y93" s="35">
        <v>0</v>
      </c>
      <c r="Z93" s="35">
        <v>0</v>
      </c>
      <c r="AA93" s="35">
        <v>0</v>
      </c>
      <c r="AB93" s="35">
        <v>0</v>
      </c>
      <c r="AC93" s="35">
        <v>0</v>
      </c>
      <c r="AD93" s="35">
        <v>0</v>
      </c>
      <c r="AE93" s="35">
        <v>0</v>
      </c>
      <c r="AF93" s="35">
        <v>0</v>
      </c>
      <c r="AG93" s="35">
        <v>0</v>
      </c>
      <c r="AH93" s="35">
        <v>0</v>
      </c>
      <c r="AI93" s="35">
        <v>0</v>
      </c>
      <c r="AJ93" s="35">
        <v>0</v>
      </c>
      <c r="AK93" s="35">
        <v>0</v>
      </c>
      <c r="AL93" s="35">
        <v>0</v>
      </c>
      <c r="AM93" s="35">
        <v>0</v>
      </c>
      <c r="AN93" s="35">
        <v>0</v>
      </c>
      <c r="AO93" s="35">
        <v>0</v>
      </c>
      <c r="AP93" s="35">
        <v>0</v>
      </c>
      <c r="AQ93" s="35">
        <v>0</v>
      </c>
      <c r="AR93" s="35">
        <v>0</v>
      </c>
      <c r="AS93" s="35">
        <v>0</v>
      </c>
      <c r="AT93" s="35">
        <v>0</v>
      </c>
      <c r="AU93" s="35">
        <v>0</v>
      </c>
      <c r="AV93" s="35">
        <v>0</v>
      </c>
      <c r="AW93" s="35">
        <v>0</v>
      </c>
      <c r="AX93" s="35">
        <v>0</v>
      </c>
      <c r="AY93" s="35">
        <v>0</v>
      </c>
      <c r="AZ93" s="35">
        <v>0</v>
      </c>
      <c r="BA93" s="35">
        <v>0</v>
      </c>
      <c r="BB93" s="35">
        <v>0</v>
      </c>
      <c r="BC93" s="35">
        <v>0</v>
      </c>
      <c r="BD93" s="35">
        <v>0</v>
      </c>
      <c r="BE93" s="35">
        <v>0</v>
      </c>
      <c r="BF93" s="35">
        <v>54</v>
      </c>
      <c r="BG93" s="35">
        <v>54</v>
      </c>
      <c r="BH93" s="133">
        <v>54</v>
      </c>
      <c r="BI93" s="31">
        <v>1</v>
      </c>
    </row>
    <row r="94" spans="1:61" ht="12.75">
      <c r="A94" s="34" t="s">
        <v>14</v>
      </c>
      <c r="B94" s="34" t="s">
        <v>39</v>
      </c>
      <c r="C94" s="34" t="s">
        <v>40</v>
      </c>
      <c r="D94" s="35">
        <v>87</v>
      </c>
      <c r="E94" s="35">
        <v>27</v>
      </c>
      <c r="F94" s="35">
        <v>38</v>
      </c>
      <c r="G94" s="35">
        <v>29</v>
      </c>
      <c r="H94" s="35">
        <v>18</v>
      </c>
      <c r="I94" s="35">
        <v>16</v>
      </c>
      <c r="J94" s="35">
        <v>10</v>
      </c>
      <c r="K94" s="35">
        <v>10</v>
      </c>
      <c r="L94" s="35">
        <v>4</v>
      </c>
      <c r="M94" s="35">
        <v>7</v>
      </c>
      <c r="N94" s="35">
        <v>2</v>
      </c>
      <c r="O94" s="35">
        <v>3</v>
      </c>
      <c r="P94" s="35">
        <v>2</v>
      </c>
      <c r="Q94" s="35">
        <v>1</v>
      </c>
      <c r="R94" s="35">
        <v>0</v>
      </c>
      <c r="S94" s="35">
        <v>0</v>
      </c>
      <c r="T94" s="35">
        <v>0</v>
      </c>
      <c r="U94" s="35">
        <v>0</v>
      </c>
      <c r="V94" s="35">
        <v>0</v>
      </c>
      <c r="W94" s="35">
        <v>0</v>
      </c>
      <c r="X94" s="35">
        <v>0</v>
      </c>
      <c r="Y94" s="35">
        <v>0</v>
      </c>
      <c r="Z94" s="35">
        <v>0</v>
      </c>
      <c r="AA94" s="35">
        <v>0</v>
      </c>
      <c r="AB94" s="35">
        <v>0</v>
      </c>
      <c r="AC94" s="35">
        <v>0</v>
      </c>
      <c r="AD94" s="35">
        <v>0</v>
      </c>
      <c r="AE94" s="35">
        <v>0</v>
      </c>
      <c r="AF94" s="35">
        <v>0</v>
      </c>
      <c r="AG94" s="35">
        <v>0</v>
      </c>
      <c r="AH94" s="35">
        <v>0</v>
      </c>
      <c r="AI94" s="35">
        <v>0</v>
      </c>
      <c r="AJ94" s="35">
        <v>0</v>
      </c>
      <c r="AK94" s="35">
        <v>0</v>
      </c>
      <c r="AL94" s="35">
        <v>0</v>
      </c>
      <c r="AM94" s="35">
        <v>0</v>
      </c>
      <c r="AN94" s="35">
        <v>0</v>
      </c>
      <c r="AO94" s="35">
        <v>0</v>
      </c>
      <c r="AP94" s="35">
        <v>0</v>
      </c>
      <c r="AQ94" s="35">
        <v>0</v>
      </c>
      <c r="AR94" s="35">
        <v>0</v>
      </c>
      <c r="AS94" s="35">
        <v>0</v>
      </c>
      <c r="AT94" s="35">
        <v>0</v>
      </c>
      <c r="AU94" s="35">
        <v>0</v>
      </c>
      <c r="AV94" s="35">
        <v>0</v>
      </c>
      <c r="AW94" s="35">
        <v>0</v>
      </c>
      <c r="AX94" s="35">
        <v>0</v>
      </c>
      <c r="AY94" s="35">
        <v>0</v>
      </c>
      <c r="AZ94" s="35">
        <v>0</v>
      </c>
      <c r="BA94" s="35">
        <v>0</v>
      </c>
      <c r="BB94" s="35">
        <v>0</v>
      </c>
      <c r="BC94" s="35">
        <v>0</v>
      </c>
      <c r="BD94" s="35">
        <v>0</v>
      </c>
      <c r="BE94" s="35">
        <v>0</v>
      </c>
      <c r="BF94" s="35">
        <v>254</v>
      </c>
      <c r="BG94" s="35">
        <v>254</v>
      </c>
      <c r="BH94" s="133">
        <v>254</v>
      </c>
      <c r="BI94" s="31">
        <v>1</v>
      </c>
    </row>
    <row r="95" spans="1:61" ht="12.75">
      <c r="A95" s="34" t="s">
        <v>118</v>
      </c>
      <c r="B95" s="34" t="s">
        <v>130</v>
      </c>
      <c r="C95" s="34" t="s">
        <v>348</v>
      </c>
      <c r="D95" s="35">
        <v>10</v>
      </c>
      <c r="E95" s="35">
        <v>3</v>
      </c>
      <c r="F95" s="35">
        <v>14</v>
      </c>
      <c r="G95" s="35">
        <v>7</v>
      </c>
      <c r="H95" s="35">
        <v>7</v>
      </c>
      <c r="I95" s="35">
        <v>3</v>
      </c>
      <c r="J95" s="35">
        <v>5</v>
      </c>
      <c r="K95" s="35">
        <v>6</v>
      </c>
      <c r="L95" s="35">
        <v>7</v>
      </c>
      <c r="M95" s="35">
        <v>6</v>
      </c>
      <c r="N95" s="35">
        <v>15</v>
      </c>
      <c r="O95" s="35">
        <v>14</v>
      </c>
      <c r="P95" s="35">
        <v>14</v>
      </c>
      <c r="Q95" s="35">
        <v>20</v>
      </c>
      <c r="R95" s="35">
        <v>30</v>
      </c>
      <c r="S95" s="35">
        <v>27</v>
      </c>
      <c r="T95" s="35">
        <v>57</v>
      </c>
      <c r="U95" s="35">
        <v>36</v>
      </c>
      <c r="V95" s="35">
        <v>23</v>
      </c>
      <c r="W95" s="35">
        <v>15</v>
      </c>
      <c r="X95" s="35">
        <v>12</v>
      </c>
      <c r="Y95" s="35">
        <v>6</v>
      </c>
      <c r="Z95" s="35">
        <v>3</v>
      </c>
      <c r="AA95" s="35">
        <v>3</v>
      </c>
      <c r="AB95" s="35">
        <v>1</v>
      </c>
      <c r="AC95" s="35">
        <v>1</v>
      </c>
      <c r="AD95" s="35">
        <v>0</v>
      </c>
      <c r="AE95" s="35">
        <v>0</v>
      </c>
      <c r="AF95" s="35">
        <v>0</v>
      </c>
      <c r="AG95" s="35">
        <v>0</v>
      </c>
      <c r="AH95" s="35">
        <v>0</v>
      </c>
      <c r="AI95" s="35">
        <v>1</v>
      </c>
      <c r="AJ95" s="35">
        <v>0</v>
      </c>
      <c r="AK95" s="35">
        <v>1</v>
      </c>
      <c r="AL95" s="35">
        <v>0</v>
      </c>
      <c r="AM95" s="35">
        <v>0</v>
      </c>
      <c r="AN95" s="35">
        <v>0</v>
      </c>
      <c r="AO95" s="35">
        <v>0</v>
      </c>
      <c r="AP95" s="35">
        <v>0</v>
      </c>
      <c r="AQ95" s="35">
        <v>0</v>
      </c>
      <c r="AR95" s="35">
        <v>0</v>
      </c>
      <c r="AS95" s="35">
        <v>0</v>
      </c>
      <c r="AT95" s="35">
        <v>0</v>
      </c>
      <c r="AU95" s="35">
        <v>0</v>
      </c>
      <c r="AV95" s="35">
        <v>0</v>
      </c>
      <c r="AW95" s="35">
        <v>0</v>
      </c>
      <c r="AX95" s="35">
        <v>0</v>
      </c>
      <c r="AY95" s="35">
        <v>0</v>
      </c>
      <c r="AZ95" s="35">
        <v>0</v>
      </c>
      <c r="BA95" s="35">
        <v>0</v>
      </c>
      <c r="BB95" s="35">
        <v>0</v>
      </c>
      <c r="BC95" s="35">
        <v>0</v>
      </c>
      <c r="BD95" s="35">
        <v>0</v>
      </c>
      <c r="BE95" s="35">
        <v>0</v>
      </c>
      <c r="BF95" s="35">
        <v>347</v>
      </c>
      <c r="BG95" s="35">
        <v>347</v>
      </c>
      <c r="BH95" s="133">
        <v>281</v>
      </c>
      <c r="BI95" s="31">
        <v>0.8097982708933718</v>
      </c>
    </row>
    <row r="96" spans="1:61" ht="12.75">
      <c r="A96" s="34" t="s">
        <v>201</v>
      </c>
      <c r="B96" s="34" t="s">
        <v>220</v>
      </c>
      <c r="C96" s="34" t="s">
        <v>221</v>
      </c>
      <c r="D96" s="35">
        <v>47</v>
      </c>
      <c r="E96" s="35">
        <v>40</v>
      </c>
      <c r="F96" s="35">
        <v>36</v>
      </c>
      <c r="G96" s="35">
        <v>59</v>
      </c>
      <c r="H96" s="35">
        <v>105</v>
      </c>
      <c r="I96" s="35">
        <v>27</v>
      </c>
      <c r="J96" s="35">
        <v>9</v>
      </c>
      <c r="K96" s="35">
        <v>11</v>
      </c>
      <c r="L96" s="35">
        <v>10</v>
      </c>
      <c r="M96" s="35">
        <v>7</v>
      </c>
      <c r="N96" s="35">
        <v>15</v>
      </c>
      <c r="O96" s="35">
        <v>10</v>
      </c>
      <c r="P96" s="35">
        <v>11</v>
      </c>
      <c r="Q96" s="35">
        <v>4</v>
      </c>
      <c r="R96" s="35">
        <v>13</v>
      </c>
      <c r="S96" s="35">
        <v>5</v>
      </c>
      <c r="T96" s="35">
        <v>3</v>
      </c>
      <c r="U96" s="35">
        <v>3</v>
      </c>
      <c r="V96" s="35">
        <v>2</v>
      </c>
      <c r="W96" s="35">
        <v>6</v>
      </c>
      <c r="X96" s="35">
        <v>0</v>
      </c>
      <c r="Y96" s="35">
        <v>1</v>
      </c>
      <c r="Z96" s="35">
        <v>0</v>
      </c>
      <c r="AA96" s="35">
        <v>0</v>
      </c>
      <c r="AB96" s="35">
        <v>0</v>
      </c>
      <c r="AC96" s="35">
        <v>1</v>
      </c>
      <c r="AD96" s="35">
        <v>0</v>
      </c>
      <c r="AE96" s="35">
        <v>0</v>
      </c>
      <c r="AF96" s="35">
        <v>0</v>
      </c>
      <c r="AG96" s="35">
        <v>0</v>
      </c>
      <c r="AH96" s="35">
        <v>0</v>
      </c>
      <c r="AI96" s="35">
        <v>0</v>
      </c>
      <c r="AJ96" s="35">
        <v>1</v>
      </c>
      <c r="AK96" s="35">
        <v>0</v>
      </c>
      <c r="AL96" s="35">
        <v>0</v>
      </c>
      <c r="AM96" s="35">
        <v>0</v>
      </c>
      <c r="AN96" s="35">
        <v>0</v>
      </c>
      <c r="AO96" s="35">
        <v>0</v>
      </c>
      <c r="AP96" s="35">
        <v>0</v>
      </c>
      <c r="AQ96" s="35">
        <v>0</v>
      </c>
      <c r="AR96" s="35">
        <v>0</v>
      </c>
      <c r="AS96" s="35">
        <v>0</v>
      </c>
      <c r="AT96" s="35">
        <v>0</v>
      </c>
      <c r="AU96" s="35">
        <v>0</v>
      </c>
      <c r="AV96" s="35">
        <v>0</v>
      </c>
      <c r="AW96" s="35">
        <v>0</v>
      </c>
      <c r="AX96" s="35">
        <v>0</v>
      </c>
      <c r="AY96" s="35">
        <v>0</v>
      </c>
      <c r="AZ96" s="35">
        <v>0</v>
      </c>
      <c r="BA96" s="35">
        <v>0</v>
      </c>
      <c r="BB96" s="35">
        <v>0</v>
      </c>
      <c r="BC96" s="35">
        <v>0</v>
      </c>
      <c r="BD96" s="35">
        <v>0</v>
      </c>
      <c r="BE96" s="35">
        <v>0</v>
      </c>
      <c r="BF96" s="35">
        <v>426</v>
      </c>
      <c r="BG96" s="35">
        <v>426</v>
      </c>
      <c r="BH96" s="133">
        <v>415</v>
      </c>
      <c r="BI96" s="31">
        <v>0.9741784037558685</v>
      </c>
    </row>
    <row r="97" spans="1:61" ht="12.75">
      <c r="A97" s="34" t="s">
        <v>187</v>
      </c>
      <c r="B97" s="34" t="s">
        <v>192</v>
      </c>
      <c r="C97" s="34" t="s">
        <v>193</v>
      </c>
      <c r="D97" s="35">
        <v>106</v>
      </c>
      <c r="E97" s="35">
        <v>100</v>
      </c>
      <c r="F97" s="35">
        <v>99</v>
      </c>
      <c r="G97" s="35">
        <v>125</v>
      </c>
      <c r="H97" s="35">
        <v>149</v>
      </c>
      <c r="I97" s="35">
        <v>109</v>
      </c>
      <c r="J97" s="35">
        <v>81</v>
      </c>
      <c r="K97" s="35">
        <v>102</v>
      </c>
      <c r="L97" s="35">
        <v>103</v>
      </c>
      <c r="M97" s="35">
        <v>77</v>
      </c>
      <c r="N97" s="35">
        <v>62</v>
      </c>
      <c r="O97" s="35">
        <v>53</v>
      </c>
      <c r="P97" s="35">
        <v>49</v>
      </c>
      <c r="Q97" s="35">
        <v>51</v>
      </c>
      <c r="R97" s="35">
        <v>50</v>
      </c>
      <c r="S97" s="35">
        <v>21</v>
      </c>
      <c r="T97" s="35">
        <v>29</v>
      </c>
      <c r="U97" s="35">
        <v>7</v>
      </c>
      <c r="V97" s="35">
        <v>0</v>
      </c>
      <c r="W97" s="35">
        <v>0</v>
      </c>
      <c r="X97" s="35">
        <v>0</v>
      </c>
      <c r="Y97" s="35">
        <v>0</v>
      </c>
      <c r="Z97" s="35">
        <v>0</v>
      </c>
      <c r="AA97" s="35">
        <v>0</v>
      </c>
      <c r="AB97" s="35">
        <v>0</v>
      </c>
      <c r="AC97" s="35">
        <v>0</v>
      </c>
      <c r="AD97" s="35">
        <v>0</v>
      </c>
      <c r="AE97" s="35">
        <v>0</v>
      </c>
      <c r="AF97" s="35">
        <v>0</v>
      </c>
      <c r="AG97" s="35">
        <v>0</v>
      </c>
      <c r="AH97" s="35">
        <v>0</v>
      </c>
      <c r="AI97" s="35">
        <v>0</v>
      </c>
      <c r="AJ97" s="35">
        <v>0</v>
      </c>
      <c r="AK97" s="35">
        <v>0</v>
      </c>
      <c r="AL97" s="35">
        <v>0</v>
      </c>
      <c r="AM97" s="35">
        <v>0</v>
      </c>
      <c r="AN97" s="35">
        <v>0</v>
      </c>
      <c r="AO97" s="35">
        <v>0</v>
      </c>
      <c r="AP97" s="35">
        <v>0</v>
      </c>
      <c r="AQ97" s="35">
        <v>0</v>
      </c>
      <c r="AR97" s="35">
        <v>0</v>
      </c>
      <c r="AS97" s="35">
        <v>0</v>
      </c>
      <c r="AT97" s="35">
        <v>0</v>
      </c>
      <c r="AU97" s="35">
        <v>0</v>
      </c>
      <c r="AV97" s="35">
        <v>0</v>
      </c>
      <c r="AW97" s="35">
        <v>0</v>
      </c>
      <c r="AX97" s="35">
        <v>0</v>
      </c>
      <c r="AY97" s="35">
        <v>0</v>
      </c>
      <c r="AZ97" s="35">
        <v>0</v>
      </c>
      <c r="BA97" s="35">
        <v>0</v>
      </c>
      <c r="BB97" s="35">
        <v>0</v>
      </c>
      <c r="BC97" s="35">
        <v>0</v>
      </c>
      <c r="BD97" s="35">
        <v>0</v>
      </c>
      <c r="BE97" s="35">
        <v>0</v>
      </c>
      <c r="BF97" s="35">
        <v>1373</v>
      </c>
      <c r="BG97" s="35">
        <v>1373</v>
      </c>
      <c r="BH97" s="133">
        <v>1373</v>
      </c>
      <c r="BI97" s="31">
        <v>1</v>
      </c>
    </row>
    <row r="98" spans="1:61" ht="12.75">
      <c r="A98" s="34" t="s">
        <v>146</v>
      </c>
      <c r="B98" s="34" t="s">
        <v>0</v>
      </c>
      <c r="C98" s="34" t="s">
        <v>381</v>
      </c>
      <c r="D98" s="35">
        <v>8</v>
      </c>
      <c r="E98" s="35">
        <v>6</v>
      </c>
      <c r="F98" s="35">
        <v>17</v>
      </c>
      <c r="G98" s="35">
        <v>16</v>
      </c>
      <c r="H98" s="35">
        <v>19</v>
      </c>
      <c r="I98" s="35">
        <v>13</v>
      </c>
      <c r="J98" s="35">
        <v>1</v>
      </c>
      <c r="K98" s="35">
        <v>0</v>
      </c>
      <c r="L98" s="35">
        <v>0</v>
      </c>
      <c r="M98" s="35">
        <v>0</v>
      </c>
      <c r="N98" s="35">
        <v>0</v>
      </c>
      <c r="O98" s="35">
        <v>0</v>
      </c>
      <c r="P98" s="35">
        <v>0</v>
      </c>
      <c r="Q98" s="35">
        <v>0</v>
      </c>
      <c r="R98" s="35">
        <v>0</v>
      </c>
      <c r="S98" s="35">
        <v>0</v>
      </c>
      <c r="T98" s="35">
        <v>0</v>
      </c>
      <c r="U98" s="35">
        <v>0</v>
      </c>
      <c r="V98" s="35">
        <v>0</v>
      </c>
      <c r="W98" s="35">
        <v>0</v>
      </c>
      <c r="X98" s="35">
        <v>0</v>
      </c>
      <c r="Y98" s="35">
        <v>0</v>
      </c>
      <c r="Z98" s="35">
        <v>0</v>
      </c>
      <c r="AA98" s="35">
        <v>0</v>
      </c>
      <c r="AB98" s="35">
        <v>0</v>
      </c>
      <c r="AC98" s="35">
        <v>0</v>
      </c>
      <c r="AD98" s="35">
        <v>0</v>
      </c>
      <c r="AE98" s="35">
        <v>0</v>
      </c>
      <c r="AF98" s="35">
        <v>0</v>
      </c>
      <c r="AG98" s="35">
        <v>0</v>
      </c>
      <c r="AH98" s="35">
        <v>0</v>
      </c>
      <c r="AI98" s="35">
        <v>0</v>
      </c>
      <c r="AJ98" s="35">
        <v>0</v>
      </c>
      <c r="AK98" s="35">
        <v>0</v>
      </c>
      <c r="AL98" s="35">
        <v>0</v>
      </c>
      <c r="AM98" s="35">
        <v>0</v>
      </c>
      <c r="AN98" s="35">
        <v>0</v>
      </c>
      <c r="AO98" s="35">
        <v>0</v>
      </c>
      <c r="AP98" s="35">
        <v>0</v>
      </c>
      <c r="AQ98" s="35">
        <v>0</v>
      </c>
      <c r="AR98" s="35">
        <v>0</v>
      </c>
      <c r="AS98" s="35">
        <v>0</v>
      </c>
      <c r="AT98" s="35">
        <v>0</v>
      </c>
      <c r="AU98" s="35">
        <v>0</v>
      </c>
      <c r="AV98" s="35">
        <v>0</v>
      </c>
      <c r="AW98" s="35">
        <v>0</v>
      </c>
      <c r="AX98" s="35">
        <v>0</v>
      </c>
      <c r="AY98" s="35">
        <v>0</v>
      </c>
      <c r="AZ98" s="35">
        <v>0</v>
      </c>
      <c r="BA98" s="35">
        <v>0</v>
      </c>
      <c r="BB98" s="35">
        <v>0</v>
      </c>
      <c r="BC98" s="35">
        <v>0</v>
      </c>
      <c r="BD98" s="35">
        <v>0</v>
      </c>
      <c r="BE98" s="35">
        <v>0</v>
      </c>
      <c r="BF98" s="35">
        <v>80</v>
      </c>
      <c r="BG98" s="35">
        <v>80</v>
      </c>
      <c r="BH98" s="133">
        <v>80</v>
      </c>
      <c r="BI98" s="31">
        <v>1</v>
      </c>
    </row>
    <row r="99" spans="1:61" ht="12.75">
      <c r="A99" s="34" t="s">
        <v>187</v>
      </c>
      <c r="B99" s="34" t="s">
        <v>194</v>
      </c>
      <c r="C99" s="34" t="s">
        <v>351</v>
      </c>
      <c r="D99" s="35">
        <v>4</v>
      </c>
      <c r="E99" s="35">
        <v>77</v>
      </c>
      <c r="F99" s="35">
        <v>156</v>
      </c>
      <c r="G99" s="35">
        <v>134</v>
      </c>
      <c r="H99" s="35">
        <v>126</v>
      </c>
      <c r="I99" s="35">
        <v>97</v>
      </c>
      <c r="J99" s="35">
        <v>92</v>
      </c>
      <c r="K99" s="35">
        <v>13</v>
      </c>
      <c r="L99" s="35">
        <v>7</v>
      </c>
      <c r="M99" s="35">
        <v>3</v>
      </c>
      <c r="N99" s="35">
        <v>4</v>
      </c>
      <c r="O99" s="35">
        <v>2</v>
      </c>
      <c r="P99" s="35">
        <v>2</v>
      </c>
      <c r="Q99" s="35">
        <v>1</v>
      </c>
      <c r="R99" s="35">
        <v>0</v>
      </c>
      <c r="S99" s="35">
        <v>0</v>
      </c>
      <c r="T99" s="35">
        <v>0</v>
      </c>
      <c r="U99" s="35">
        <v>0</v>
      </c>
      <c r="V99" s="35">
        <v>0</v>
      </c>
      <c r="W99" s="35">
        <v>0</v>
      </c>
      <c r="X99" s="35">
        <v>0</v>
      </c>
      <c r="Y99" s="35">
        <v>0</v>
      </c>
      <c r="Z99" s="35">
        <v>0</v>
      </c>
      <c r="AA99" s="35">
        <v>0</v>
      </c>
      <c r="AB99" s="35">
        <v>0</v>
      </c>
      <c r="AC99" s="35">
        <v>0</v>
      </c>
      <c r="AD99" s="35">
        <v>0</v>
      </c>
      <c r="AE99" s="35">
        <v>0</v>
      </c>
      <c r="AF99" s="35">
        <v>0</v>
      </c>
      <c r="AG99" s="35">
        <v>0</v>
      </c>
      <c r="AH99" s="35">
        <v>0</v>
      </c>
      <c r="AI99" s="35">
        <v>0</v>
      </c>
      <c r="AJ99" s="35">
        <v>0</v>
      </c>
      <c r="AK99" s="35">
        <v>0</v>
      </c>
      <c r="AL99" s="35">
        <v>0</v>
      </c>
      <c r="AM99" s="35">
        <v>0</v>
      </c>
      <c r="AN99" s="35">
        <v>0</v>
      </c>
      <c r="AO99" s="35">
        <v>0</v>
      </c>
      <c r="AP99" s="35">
        <v>0</v>
      </c>
      <c r="AQ99" s="35">
        <v>0</v>
      </c>
      <c r="AR99" s="35">
        <v>0</v>
      </c>
      <c r="AS99" s="35">
        <v>0</v>
      </c>
      <c r="AT99" s="35">
        <v>0</v>
      </c>
      <c r="AU99" s="35">
        <v>0</v>
      </c>
      <c r="AV99" s="35">
        <v>0</v>
      </c>
      <c r="AW99" s="35">
        <v>0</v>
      </c>
      <c r="AX99" s="35">
        <v>0</v>
      </c>
      <c r="AY99" s="35">
        <v>0</v>
      </c>
      <c r="AZ99" s="35">
        <v>0</v>
      </c>
      <c r="BA99" s="35">
        <v>0</v>
      </c>
      <c r="BB99" s="35">
        <v>0</v>
      </c>
      <c r="BC99" s="35">
        <v>0</v>
      </c>
      <c r="BD99" s="35">
        <v>0</v>
      </c>
      <c r="BE99" s="35">
        <v>0</v>
      </c>
      <c r="BF99" s="35">
        <v>718</v>
      </c>
      <c r="BG99" s="35">
        <v>718</v>
      </c>
      <c r="BH99" s="133">
        <v>718</v>
      </c>
      <c r="BI99" s="31">
        <v>1</v>
      </c>
    </row>
    <row r="100" spans="1:61" ht="12.75">
      <c r="A100" s="34" t="s">
        <v>14</v>
      </c>
      <c r="B100" s="34" t="s">
        <v>29</v>
      </c>
      <c r="C100" s="34" t="s">
        <v>358</v>
      </c>
      <c r="D100" s="35">
        <v>32</v>
      </c>
      <c r="E100" s="35">
        <v>52</v>
      </c>
      <c r="F100" s="35">
        <v>35</v>
      </c>
      <c r="G100" s="35">
        <v>34</v>
      </c>
      <c r="H100" s="35">
        <v>18</v>
      </c>
      <c r="I100" s="35">
        <v>23</v>
      </c>
      <c r="J100" s="35">
        <v>13</v>
      </c>
      <c r="K100" s="35">
        <v>9</v>
      </c>
      <c r="L100" s="35">
        <v>4</v>
      </c>
      <c r="M100" s="35">
        <v>0</v>
      </c>
      <c r="N100" s="35">
        <v>0</v>
      </c>
      <c r="O100" s="35">
        <v>0</v>
      </c>
      <c r="P100" s="35">
        <v>0</v>
      </c>
      <c r="Q100" s="35">
        <v>0</v>
      </c>
      <c r="R100" s="35">
        <v>0</v>
      </c>
      <c r="S100" s="35">
        <v>0</v>
      </c>
      <c r="T100" s="35">
        <v>0</v>
      </c>
      <c r="U100" s="35">
        <v>0</v>
      </c>
      <c r="V100" s="35">
        <v>0</v>
      </c>
      <c r="W100" s="35">
        <v>0</v>
      </c>
      <c r="X100" s="35">
        <v>0</v>
      </c>
      <c r="Y100" s="35">
        <v>0</v>
      </c>
      <c r="Z100" s="35">
        <v>0</v>
      </c>
      <c r="AA100" s="35">
        <v>0</v>
      </c>
      <c r="AB100" s="35">
        <v>0</v>
      </c>
      <c r="AC100" s="35">
        <v>0</v>
      </c>
      <c r="AD100" s="35">
        <v>0</v>
      </c>
      <c r="AE100" s="35">
        <v>0</v>
      </c>
      <c r="AF100" s="35">
        <v>0</v>
      </c>
      <c r="AG100" s="35">
        <v>0</v>
      </c>
      <c r="AH100" s="35">
        <v>0</v>
      </c>
      <c r="AI100" s="35">
        <v>0</v>
      </c>
      <c r="AJ100" s="35">
        <v>0</v>
      </c>
      <c r="AK100" s="35">
        <v>0</v>
      </c>
      <c r="AL100" s="35">
        <v>0</v>
      </c>
      <c r="AM100" s="35">
        <v>0</v>
      </c>
      <c r="AN100" s="35">
        <v>0</v>
      </c>
      <c r="AO100" s="35">
        <v>0</v>
      </c>
      <c r="AP100" s="35">
        <v>0</v>
      </c>
      <c r="AQ100" s="35">
        <v>0</v>
      </c>
      <c r="AR100" s="35">
        <v>0</v>
      </c>
      <c r="AS100" s="35">
        <v>0</v>
      </c>
      <c r="AT100" s="35">
        <v>0</v>
      </c>
      <c r="AU100" s="35">
        <v>0</v>
      </c>
      <c r="AV100" s="35">
        <v>0</v>
      </c>
      <c r="AW100" s="35">
        <v>0</v>
      </c>
      <c r="AX100" s="35">
        <v>0</v>
      </c>
      <c r="AY100" s="35">
        <v>0</v>
      </c>
      <c r="AZ100" s="35">
        <v>0</v>
      </c>
      <c r="BA100" s="35">
        <v>0</v>
      </c>
      <c r="BB100" s="35">
        <v>0</v>
      </c>
      <c r="BC100" s="35">
        <v>0</v>
      </c>
      <c r="BD100" s="35">
        <v>0</v>
      </c>
      <c r="BE100" s="35">
        <v>0</v>
      </c>
      <c r="BF100" s="35">
        <v>220</v>
      </c>
      <c r="BG100" s="35">
        <v>220</v>
      </c>
      <c r="BH100" s="133">
        <v>220</v>
      </c>
      <c r="BI100" s="31">
        <v>1</v>
      </c>
    </row>
    <row r="101" spans="1:61" ht="12.75">
      <c r="A101" s="34" t="s">
        <v>201</v>
      </c>
      <c r="B101" s="34" t="s">
        <v>218</v>
      </c>
      <c r="C101" s="34" t="s">
        <v>219</v>
      </c>
      <c r="D101" s="35">
        <v>19</v>
      </c>
      <c r="E101" s="35">
        <v>30</v>
      </c>
      <c r="F101" s="35">
        <v>70</v>
      </c>
      <c r="G101" s="35">
        <v>55</v>
      </c>
      <c r="H101" s="35">
        <v>46</v>
      </c>
      <c r="I101" s="35">
        <v>37</v>
      </c>
      <c r="J101" s="35">
        <v>22</v>
      </c>
      <c r="K101" s="35">
        <v>17</v>
      </c>
      <c r="L101" s="35">
        <v>29</v>
      </c>
      <c r="M101" s="35">
        <v>55</v>
      </c>
      <c r="N101" s="35">
        <v>62</v>
      </c>
      <c r="O101" s="35">
        <v>43</v>
      </c>
      <c r="P101" s="35">
        <v>33</v>
      </c>
      <c r="Q101" s="35">
        <v>15</v>
      </c>
      <c r="R101" s="35">
        <v>10</v>
      </c>
      <c r="S101" s="35">
        <v>3</v>
      </c>
      <c r="T101" s="35">
        <v>5</v>
      </c>
      <c r="U101" s="35">
        <v>2</v>
      </c>
      <c r="V101" s="35">
        <v>2</v>
      </c>
      <c r="W101" s="35">
        <v>0</v>
      </c>
      <c r="X101" s="35">
        <v>1</v>
      </c>
      <c r="Y101" s="35">
        <v>0</v>
      </c>
      <c r="Z101" s="35">
        <v>1</v>
      </c>
      <c r="AA101" s="35">
        <v>0</v>
      </c>
      <c r="AB101" s="35">
        <v>2</v>
      </c>
      <c r="AC101" s="35">
        <v>1</v>
      </c>
      <c r="AD101" s="35">
        <v>0</v>
      </c>
      <c r="AE101" s="35">
        <v>1</v>
      </c>
      <c r="AF101" s="35">
        <v>0</v>
      </c>
      <c r="AG101" s="35">
        <v>0</v>
      </c>
      <c r="AH101" s="35">
        <v>1</v>
      </c>
      <c r="AI101" s="35">
        <v>0</v>
      </c>
      <c r="AJ101" s="35">
        <v>0</v>
      </c>
      <c r="AK101" s="35">
        <v>0</v>
      </c>
      <c r="AL101" s="35">
        <v>0</v>
      </c>
      <c r="AM101" s="35">
        <v>0</v>
      </c>
      <c r="AN101" s="35">
        <v>1</v>
      </c>
      <c r="AO101" s="35">
        <v>0</v>
      </c>
      <c r="AP101" s="35">
        <v>0</v>
      </c>
      <c r="AQ101" s="35">
        <v>0</v>
      </c>
      <c r="AR101" s="35">
        <v>0</v>
      </c>
      <c r="AS101" s="35">
        <v>0</v>
      </c>
      <c r="AT101" s="35">
        <v>0</v>
      </c>
      <c r="AU101" s="35">
        <v>0</v>
      </c>
      <c r="AV101" s="35">
        <v>0</v>
      </c>
      <c r="AW101" s="35">
        <v>0</v>
      </c>
      <c r="AX101" s="35">
        <v>0</v>
      </c>
      <c r="AY101" s="35">
        <v>0</v>
      </c>
      <c r="AZ101" s="35">
        <v>0</v>
      </c>
      <c r="BA101" s="35">
        <v>0</v>
      </c>
      <c r="BB101" s="35">
        <v>0</v>
      </c>
      <c r="BC101" s="35">
        <v>0</v>
      </c>
      <c r="BD101" s="35">
        <v>1</v>
      </c>
      <c r="BE101" s="35">
        <v>0</v>
      </c>
      <c r="BF101" s="35">
        <v>564</v>
      </c>
      <c r="BG101" s="35">
        <v>564</v>
      </c>
      <c r="BH101" s="133">
        <v>553</v>
      </c>
      <c r="BI101" s="31">
        <v>0.9804964539007093</v>
      </c>
    </row>
    <row r="102" spans="1:61" ht="12.75">
      <c r="A102" s="34" t="s">
        <v>146</v>
      </c>
      <c r="B102" s="34" t="s">
        <v>149</v>
      </c>
      <c r="C102" s="34" t="s">
        <v>150</v>
      </c>
      <c r="D102" s="35">
        <v>10</v>
      </c>
      <c r="E102" s="35">
        <v>28</v>
      </c>
      <c r="F102" s="35">
        <v>15</v>
      </c>
      <c r="G102" s="35">
        <v>13</v>
      </c>
      <c r="H102" s="35">
        <v>12</v>
      </c>
      <c r="I102" s="35">
        <v>5</v>
      </c>
      <c r="J102" s="35">
        <v>4</v>
      </c>
      <c r="K102" s="35">
        <v>1</v>
      </c>
      <c r="L102" s="35">
        <v>0</v>
      </c>
      <c r="M102" s="35">
        <v>0</v>
      </c>
      <c r="N102" s="35">
        <v>0</v>
      </c>
      <c r="O102" s="35">
        <v>0</v>
      </c>
      <c r="P102" s="35">
        <v>0</v>
      </c>
      <c r="Q102" s="35">
        <v>0</v>
      </c>
      <c r="R102" s="35">
        <v>0</v>
      </c>
      <c r="S102" s="35">
        <v>0</v>
      </c>
      <c r="T102" s="35">
        <v>0</v>
      </c>
      <c r="U102" s="35">
        <v>0</v>
      </c>
      <c r="V102" s="35">
        <v>0</v>
      </c>
      <c r="W102" s="35">
        <v>0</v>
      </c>
      <c r="X102" s="35">
        <v>0</v>
      </c>
      <c r="Y102" s="35">
        <v>0</v>
      </c>
      <c r="Z102" s="35">
        <v>0</v>
      </c>
      <c r="AA102" s="35">
        <v>0</v>
      </c>
      <c r="AB102" s="35">
        <v>0</v>
      </c>
      <c r="AC102" s="35">
        <v>0</v>
      </c>
      <c r="AD102" s="35">
        <v>0</v>
      </c>
      <c r="AE102" s="35">
        <v>0</v>
      </c>
      <c r="AF102" s="35">
        <v>0</v>
      </c>
      <c r="AG102" s="35">
        <v>0</v>
      </c>
      <c r="AH102" s="35">
        <v>0</v>
      </c>
      <c r="AI102" s="35">
        <v>0</v>
      </c>
      <c r="AJ102" s="35">
        <v>0</v>
      </c>
      <c r="AK102" s="35">
        <v>0</v>
      </c>
      <c r="AL102" s="35">
        <v>0</v>
      </c>
      <c r="AM102" s="35">
        <v>0</v>
      </c>
      <c r="AN102" s="35">
        <v>0</v>
      </c>
      <c r="AO102" s="35">
        <v>0</v>
      </c>
      <c r="AP102" s="35">
        <v>0</v>
      </c>
      <c r="AQ102" s="35">
        <v>0</v>
      </c>
      <c r="AR102" s="35">
        <v>0</v>
      </c>
      <c r="AS102" s="35">
        <v>0</v>
      </c>
      <c r="AT102" s="35">
        <v>0</v>
      </c>
      <c r="AU102" s="35">
        <v>0</v>
      </c>
      <c r="AV102" s="35">
        <v>0</v>
      </c>
      <c r="AW102" s="35">
        <v>0</v>
      </c>
      <c r="AX102" s="35">
        <v>0</v>
      </c>
      <c r="AY102" s="35">
        <v>0</v>
      </c>
      <c r="AZ102" s="35">
        <v>0</v>
      </c>
      <c r="BA102" s="35">
        <v>0</v>
      </c>
      <c r="BB102" s="35">
        <v>0</v>
      </c>
      <c r="BC102" s="35">
        <v>0</v>
      </c>
      <c r="BD102" s="35">
        <v>0</v>
      </c>
      <c r="BE102" s="35">
        <v>0</v>
      </c>
      <c r="BF102" s="35">
        <v>88</v>
      </c>
      <c r="BG102" s="35">
        <v>88</v>
      </c>
      <c r="BH102" s="133">
        <v>88</v>
      </c>
      <c r="BI102" s="31">
        <v>1</v>
      </c>
    </row>
    <row r="103" spans="1:61" ht="12.75">
      <c r="A103" s="34" t="s">
        <v>14</v>
      </c>
      <c r="B103" s="34" t="s">
        <v>32</v>
      </c>
      <c r="C103" s="34" t="s">
        <v>362</v>
      </c>
      <c r="D103" s="35">
        <v>0</v>
      </c>
      <c r="E103" s="35">
        <v>1</v>
      </c>
      <c r="F103" s="35">
        <v>2</v>
      </c>
      <c r="G103" s="35">
        <v>8</v>
      </c>
      <c r="H103" s="35">
        <v>19</v>
      </c>
      <c r="I103" s="35">
        <v>21</v>
      </c>
      <c r="J103" s="35">
        <v>2</v>
      </c>
      <c r="K103" s="35">
        <v>2</v>
      </c>
      <c r="L103" s="35">
        <v>3</v>
      </c>
      <c r="M103" s="35">
        <v>0</v>
      </c>
      <c r="N103" s="35">
        <v>1</v>
      </c>
      <c r="O103" s="35">
        <v>0</v>
      </c>
      <c r="P103" s="35">
        <v>0</v>
      </c>
      <c r="Q103" s="35">
        <v>0</v>
      </c>
      <c r="R103" s="35">
        <v>0</v>
      </c>
      <c r="S103" s="35">
        <v>0</v>
      </c>
      <c r="T103" s="35">
        <v>0</v>
      </c>
      <c r="U103" s="35">
        <v>0</v>
      </c>
      <c r="V103" s="35">
        <v>0</v>
      </c>
      <c r="W103" s="35">
        <v>0</v>
      </c>
      <c r="X103" s="35">
        <v>0</v>
      </c>
      <c r="Y103" s="35">
        <v>0</v>
      </c>
      <c r="Z103" s="35">
        <v>0</v>
      </c>
      <c r="AA103" s="35">
        <v>0</v>
      </c>
      <c r="AB103" s="35">
        <v>0</v>
      </c>
      <c r="AC103" s="35">
        <v>0</v>
      </c>
      <c r="AD103" s="35">
        <v>0</v>
      </c>
      <c r="AE103" s="35">
        <v>0</v>
      </c>
      <c r="AF103" s="35">
        <v>0</v>
      </c>
      <c r="AG103" s="35">
        <v>0</v>
      </c>
      <c r="AH103" s="35">
        <v>0</v>
      </c>
      <c r="AI103" s="35">
        <v>0</v>
      </c>
      <c r="AJ103" s="35">
        <v>0</v>
      </c>
      <c r="AK103" s="35">
        <v>0</v>
      </c>
      <c r="AL103" s="35">
        <v>0</v>
      </c>
      <c r="AM103" s="35">
        <v>0</v>
      </c>
      <c r="AN103" s="35">
        <v>0</v>
      </c>
      <c r="AO103" s="35">
        <v>0</v>
      </c>
      <c r="AP103" s="35">
        <v>0</v>
      </c>
      <c r="AQ103" s="35">
        <v>0</v>
      </c>
      <c r="AR103" s="35">
        <v>0</v>
      </c>
      <c r="AS103" s="35">
        <v>0</v>
      </c>
      <c r="AT103" s="35">
        <v>0</v>
      </c>
      <c r="AU103" s="35">
        <v>0</v>
      </c>
      <c r="AV103" s="35">
        <v>0</v>
      </c>
      <c r="AW103" s="35">
        <v>0</v>
      </c>
      <c r="AX103" s="35">
        <v>0</v>
      </c>
      <c r="AY103" s="35">
        <v>0</v>
      </c>
      <c r="AZ103" s="35">
        <v>0</v>
      </c>
      <c r="BA103" s="35">
        <v>0</v>
      </c>
      <c r="BB103" s="35">
        <v>0</v>
      </c>
      <c r="BC103" s="35">
        <v>0</v>
      </c>
      <c r="BD103" s="35">
        <v>0</v>
      </c>
      <c r="BE103" s="35">
        <v>0</v>
      </c>
      <c r="BF103" s="35">
        <v>59</v>
      </c>
      <c r="BG103" s="35">
        <v>59</v>
      </c>
      <c r="BH103" s="133">
        <v>59</v>
      </c>
      <c r="BI103" s="31">
        <v>1</v>
      </c>
    </row>
    <row r="104" spans="1:61" ht="12.75">
      <c r="A104" s="34" t="s">
        <v>172</v>
      </c>
      <c r="B104" s="34" t="s">
        <v>175</v>
      </c>
      <c r="C104" s="34" t="s">
        <v>609</v>
      </c>
      <c r="D104" s="35">
        <v>4</v>
      </c>
      <c r="E104" s="35">
        <v>14</v>
      </c>
      <c r="F104" s="35">
        <v>5</v>
      </c>
      <c r="G104" s="35">
        <v>7</v>
      </c>
      <c r="H104" s="35">
        <v>7</v>
      </c>
      <c r="I104" s="35">
        <v>2</v>
      </c>
      <c r="J104" s="35">
        <v>5</v>
      </c>
      <c r="K104" s="35">
        <v>15</v>
      </c>
      <c r="L104" s="35">
        <v>7</v>
      </c>
      <c r="M104" s="35">
        <v>12</v>
      </c>
      <c r="N104" s="35">
        <v>14</v>
      </c>
      <c r="O104" s="35">
        <v>14</v>
      </c>
      <c r="P104" s="35">
        <v>14</v>
      </c>
      <c r="Q104" s="35">
        <v>18</v>
      </c>
      <c r="R104" s="35">
        <v>15</v>
      </c>
      <c r="S104" s="35">
        <v>2</v>
      </c>
      <c r="T104" s="35">
        <v>8</v>
      </c>
      <c r="U104" s="35">
        <v>3</v>
      </c>
      <c r="V104" s="35">
        <v>0</v>
      </c>
      <c r="W104" s="35">
        <v>2</v>
      </c>
      <c r="X104" s="35">
        <v>1</v>
      </c>
      <c r="Y104" s="35">
        <v>0</v>
      </c>
      <c r="Z104" s="35">
        <v>0</v>
      </c>
      <c r="AA104" s="35">
        <v>0</v>
      </c>
      <c r="AB104" s="35">
        <v>0</v>
      </c>
      <c r="AC104" s="35">
        <v>0</v>
      </c>
      <c r="AD104" s="35">
        <v>0</v>
      </c>
      <c r="AE104" s="35">
        <v>0</v>
      </c>
      <c r="AF104" s="35">
        <v>0</v>
      </c>
      <c r="AG104" s="35">
        <v>0</v>
      </c>
      <c r="AH104" s="35">
        <v>0</v>
      </c>
      <c r="AI104" s="35">
        <v>0</v>
      </c>
      <c r="AJ104" s="35">
        <v>0</v>
      </c>
      <c r="AK104" s="35">
        <v>0</v>
      </c>
      <c r="AL104" s="35">
        <v>0</v>
      </c>
      <c r="AM104" s="35">
        <v>0</v>
      </c>
      <c r="AN104" s="35">
        <v>0</v>
      </c>
      <c r="AO104" s="35">
        <v>0</v>
      </c>
      <c r="AP104" s="35">
        <v>0</v>
      </c>
      <c r="AQ104" s="35">
        <v>0</v>
      </c>
      <c r="AR104" s="35">
        <v>0</v>
      </c>
      <c r="AS104" s="35">
        <v>0</v>
      </c>
      <c r="AT104" s="35">
        <v>0</v>
      </c>
      <c r="AU104" s="35">
        <v>0</v>
      </c>
      <c r="AV104" s="35">
        <v>0</v>
      </c>
      <c r="AW104" s="35">
        <v>0</v>
      </c>
      <c r="AX104" s="35">
        <v>0</v>
      </c>
      <c r="AY104" s="35">
        <v>0</v>
      </c>
      <c r="AZ104" s="35">
        <v>0</v>
      </c>
      <c r="BA104" s="35">
        <v>0</v>
      </c>
      <c r="BB104" s="35">
        <v>0</v>
      </c>
      <c r="BC104" s="35">
        <v>0</v>
      </c>
      <c r="BD104" s="35">
        <v>0</v>
      </c>
      <c r="BE104" s="35">
        <v>0</v>
      </c>
      <c r="BF104" s="35">
        <v>169</v>
      </c>
      <c r="BG104" s="35">
        <v>169</v>
      </c>
      <c r="BH104" s="133">
        <v>166</v>
      </c>
      <c r="BI104" s="31">
        <v>0.9822485207100592</v>
      </c>
    </row>
    <row r="105" spans="1:61" ht="12.75">
      <c r="A105" s="34" t="s">
        <v>201</v>
      </c>
      <c r="B105" s="34" t="s">
        <v>216</v>
      </c>
      <c r="C105" s="34" t="s">
        <v>217</v>
      </c>
      <c r="D105" s="35">
        <v>20</v>
      </c>
      <c r="E105" s="35">
        <v>6</v>
      </c>
      <c r="F105" s="35">
        <v>20</v>
      </c>
      <c r="G105" s="35">
        <v>64</v>
      </c>
      <c r="H105" s="35">
        <v>59</v>
      </c>
      <c r="I105" s="35">
        <v>35</v>
      </c>
      <c r="J105" s="35">
        <v>16</v>
      </c>
      <c r="K105" s="35">
        <v>26</v>
      </c>
      <c r="L105" s="35">
        <v>28</v>
      </c>
      <c r="M105" s="35">
        <v>64</v>
      </c>
      <c r="N105" s="35">
        <v>34</v>
      </c>
      <c r="O105" s="35">
        <v>13</v>
      </c>
      <c r="P105" s="35">
        <v>6</v>
      </c>
      <c r="Q105" s="35">
        <v>0</v>
      </c>
      <c r="R105" s="35">
        <v>0</v>
      </c>
      <c r="S105" s="35">
        <v>0</v>
      </c>
      <c r="T105" s="35">
        <v>0</v>
      </c>
      <c r="U105" s="35">
        <v>0</v>
      </c>
      <c r="V105" s="35">
        <v>0</v>
      </c>
      <c r="W105" s="35">
        <v>0</v>
      </c>
      <c r="X105" s="35">
        <v>0</v>
      </c>
      <c r="Y105" s="35">
        <v>0</v>
      </c>
      <c r="Z105" s="35">
        <v>0</v>
      </c>
      <c r="AA105" s="35">
        <v>0</v>
      </c>
      <c r="AB105" s="35">
        <v>0</v>
      </c>
      <c r="AC105" s="35">
        <v>0</v>
      </c>
      <c r="AD105" s="35">
        <v>0</v>
      </c>
      <c r="AE105" s="35">
        <v>0</v>
      </c>
      <c r="AF105" s="35">
        <v>0</v>
      </c>
      <c r="AG105" s="35">
        <v>0</v>
      </c>
      <c r="AH105" s="35">
        <v>0</v>
      </c>
      <c r="AI105" s="35">
        <v>0</v>
      </c>
      <c r="AJ105" s="35">
        <v>0</v>
      </c>
      <c r="AK105" s="35">
        <v>0</v>
      </c>
      <c r="AL105" s="35">
        <v>0</v>
      </c>
      <c r="AM105" s="35">
        <v>0</v>
      </c>
      <c r="AN105" s="35">
        <v>0</v>
      </c>
      <c r="AO105" s="35">
        <v>0</v>
      </c>
      <c r="AP105" s="35">
        <v>0</v>
      </c>
      <c r="AQ105" s="35">
        <v>0</v>
      </c>
      <c r="AR105" s="35">
        <v>0</v>
      </c>
      <c r="AS105" s="35">
        <v>0</v>
      </c>
      <c r="AT105" s="35">
        <v>0</v>
      </c>
      <c r="AU105" s="35">
        <v>0</v>
      </c>
      <c r="AV105" s="35">
        <v>0</v>
      </c>
      <c r="AW105" s="35">
        <v>0</v>
      </c>
      <c r="AX105" s="35">
        <v>0</v>
      </c>
      <c r="AY105" s="35">
        <v>0</v>
      </c>
      <c r="AZ105" s="35">
        <v>0</v>
      </c>
      <c r="BA105" s="35">
        <v>0</v>
      </c>
      <c r="BB105" s="35">
        <v>0</v>
      </c>
      <c r="BC105" s="35">
        <v>0</v>
      </c>
      <c r="BD105" s="35">
        <v>0</v>
      </c>
      <c r="BE105" s="35">
        <v>0</v>
      </c>
      <c r="BF105" s="35">
        <v>391</v>
      </c>
      <c r="BG105" s="35">
        <v>391</v>
      </c>
      <c r="BH105" s="133">
        <v>391</v>
      </c>
      <c r="BI105" s="31">
        <v>1</v>
      </c>
    </row>
    <row r="106" spans="1:61" ht="12.75">
      <c r="A106" s="34" t="s">
        <v>14</v>
      </c>
      <c r="B106" s="34" t="s">
        <v>327</v>
      </c>
      <c r="C106" s="34" t="s">
        <v>328</v>
      </c>
      <c r="D106" s="35">
        <v>10</v>
      </c>
      <c r="E106" s="35">
        <v>7</v>
      </c>
      <c r="F106" s="35">
        <v>32</v>
      </c>
      <c r="G106" s="35">
        <v>28</v>
      </c>
      <c r="H106" s="35">
        <v>29</v>
      </c>
      <c r="I106" s="35">
        <v>23</v>
      </c>
      <c r="J106" s="35">
        <v>20</v>
      </c>
      <c r="K106" s="35">
        <v>23</v>
      </c>
      <c r="L106" s="35">
        <v>24</v>
      </c>
      <c r="M106" s="35">
        <v>9</v>
      </c>
      <c r="N106" s="35">
        <v>9</v>
      </c>
      <c r="O106" s="35">
        <v>5</v>
      </c>
      <c r="P106" s="35">
        <v>5</v>
      </c>
      <c r="Q106" s="35">
        <v>1</v>
      </c>
      <c r="R106" s="35">
        <v>0</v>
      </c>
      <c r="S106" s="35">
        <v>1</v>
      </c>
      <c r="T106" s="35">
        <v>0</v>
      </c>
      <c r="U106" s="35">
        <v>0</v>
      </c>
      <c r="V106" s="35">
        <v>0</v>
      </c>
      <c r="W106" s="35">
        <v>0</v>
      </c>
      <c r="X106" s="35">
        <v>0</v>
      </c>
      <c r="Y106" s="35">
        <v>0</v>
      </c>
      <c r="Z106" s="35">
        <v>0</v>
      </c>
      <c r="AA106" s="35">
        <v>0</v>
      </c>
      <c r="AB106" s="35">
        <v>0</v>
      </c>
      <c r="AC106" s="35">
        <v>0</v>
      </c>
      <c r="AD106" s="35">
        <v>0</v>
      </c>
      <c r="AE106" s="35">
        <v>0</v>
      </c>
      <c r="AF106" s="35">
        <v>0</v>
      </c>
      <c r="AG106" s="35">
        <v>0</v>
      </c>
      <c r="AH106" s="35">
        <v>0</v>
      </c>
      <c r="AI106" s="35">
        <v>0</v>
      </c>
      <c r="AJ106" s="35">
        <v>0</v>
      </c>
      <c r="AK106" s="35">
        <v>0</v>
      </c>
      <c r="AL106" s="35">
        <v>0</v>
      </c>
      <c r="AM106" s="35">
        <v>0</v>
      </c>
      <c r="AN106" s="35">
        <v>0</v>
      </c>
      <c r="AO106" s="35">
        <v>0</v>
      </c>
      <c r="AP106" s="35">
        <v>0</v>
      </c>
      <c r="AQ106" s="35">
        <v>0</v>
      </c>
      <c r="AR106" s="35">
        <v>0</v>
      </c>
      <c r="AS106" s="35">
        <v>0</v>
      </c>
      <c r="AT106" s="35">
        <v>0</v>
      </c>
      <c r="AU106" s="35">
        <v>0</v>
      </c>
      <c r="AV106" s="35">
        <v>0</v>
      </c>
      <c r="AW106" s="35">
        <v>0</v>
      </c>
      <c r="AX106" s="35">
        <v>0</v>
      </c>
      <c r="AY106" s="35">
        <v>0</v>
      </c>
      <c r="AZ106" s="35">
        <v>0</v>
      </c>
      <c r="BA106" s="35">
        <v>0</v>
      </c>
      <c r="BB106" s="35">
        <v>0</v>
      </c>
      <c r="BC106" s="35">
        <v>0</v>
      </c>
      <c r="BD106" s="35">
        <v>0</v>
      </c>
      <c r="BE106" s="35">
        <v>0</v>
      </c>
      <c r="BF106" s="35">
        <v>226</v>
      </c>
      <c r="BG106" s="35">
        <v>226</v>
      </c>
      <c r="BH106" s="133">
        <v>226</v>
      </c>
      <c r="BI106" s="31">
        <v>1</v>
      </c>
    </row>
    <row r="107" spans="1:61" ht="12.75">
      <c r="A107" s="34" t="s">
        <v>201</v>
      </c>
      <c r="B107" s="34" t="s">
        <v>223</v>
      </c>
      <c r="C107" s="34" t="s">
        <v>224</v>
      </c>
      <c r="D107" s="35">
        <v>19</v>
      </c>
      <c r="E107" s="35">
        <v>33</v>
      </c>
      <c r="F107" s="35">
        <v>37</v>
      </c>
      <c r="G107" s="35">
        <v>44</v>
      </c>
      <c r="H107" s="35">
        <v>17</v>
      </c>
      <c r="I107" s="35">
        <v>11</v>
      </c>
      <c r="J107" s="35">
        <v>18</v>
      </c>
      <c r="K107" s="35">
        <v>15</v>
      </c>
      <c r="L107" s="35">
        <v>7</v>
      </c>
      <c r="M107" s="35">
        <v>6</v>
      </c>
      <c r="N107" s="35">
        <v>1</v>
      </c>
      <c r="O107" s="35">
        <v>0</v>
      </c>
      <c r="P107" s="35">
        <v>0</v>
      </c>
      <c r="Q107" s="35">
        <v>0</v>
      </c>
      <c r="R107" s="35">
        <v>0</v>
      </c>
      <c r="S107" s="35">
        <v>0</v>
      </c>
      <c r="T107" s="35">
        <v>0</v>
      </c>
      <c r="U107" s="35">
        <v>0</v>
      </c>
      <c r="V107" s="35">
        <v>0</v>
      </c>
      <c r="W107" s="35">
        <v>0</v>
      </c>
      <c r="X107" s="35">
        <v>0</v>
      </c>
      <c r="Y107" s="35">
        <v>0</v>
      </c>
      <c r="Z107" s="35">
        <v>0</v>
      </c>
      <c r="AA107" s="35">
        <v>0</v>
      </c>
      <c r="AB107" s="35">
        <v>0</v>
      </c>
      <c r="AC107" s="35">
        <v>0</v>
      </c>
      <c r="AD107" s="35">
        <v>0</v>
      </c>
      <c r="AE107" s="35">
        <v>0</v>
      </c>
      <c r="AF107" s="35">
        <v>0</v>
      </c>
      <c r="AG107" s="35">
        <v>1</v>
      </c>
      <c r="AH107" s="35">
        <v>0</v>
      </c>
      <c r="AI107" s="35">
        <v>0</v>
      </c>
      <c r="AJ107" s="35">
        <v>0</v>
      </c>
      <c r="AK107" s="35">
        <v>0</v>
      </c>
      <c r="AL107" s="35">
        <v>0</v>
      </c>
      <c r="AM107" s="35">
        <v>0</v>
      </c>
      <c r="AN107" s="35">
        <v>0</v>
      </c>
      <c r="AO107" s="35">
        <v>0</v>
      </c>
      <c r="AP107" s="35">
        <v>0</v>
      </c>
      <c r="AQ107" s="35">
        <v>0</v>
      </c>
      <c r="AR107" s="35">
        <v>0</v>
      </c>
      <c r="AS107" s="35">
        <v>0</v>
      </c>
      <c r="AT107" s="35">
        <v>0</v>
      </c>
      <c r="AU107" s="35">
        <v>0</v>
      </c>
      <c r="AV107" s="35">
        <v>0</v>
      </c>
      <c r="AW107" s="35">
        <v>0</v>
      </c>
      <c r="AX107" s="35">
        <v>0</v>
      </c>
      <c r="AY107" s="35">
        <v>0</v>
      </c>
      <c r="AZ107" s="35">
        <v>0</v>
      </c>
      <c r="BA107" s="35">
        <v>0</v>
      </c>
      <c r="BB107" s="35">
        <v>0</v>
      </c>
      <c r="BC107" s="35">
        <v>0</v>
      </c>
      <c r="BD107" s="35">
        <v>0</v>
      </c>
      <c r="BE107" s="35">
        <v>0</v>
      </c>
      <c r="BF107" s="35">
        <v>209</v>
      </c>
      <c r="BG107" s="35">
        <v>209</v>
      </c>
      <c r="BH107" s="133">
        <v>208</v>
      </c>
      <c r="BI107" s="31">
        <v>0.9952153110047847</v>
      </c>
    </row>
    <row r="108" spans="1:61" ht="12.75">
      <c r="A108" s="34" t="s">
        <v>96</v>
      </c>
      <c r="B108" s="34" t="s">
        <v>116</v>
      </c>
      <c r="C108" s="34" t="s">
        <v>367</v>
      </c>
      <c r="D108" s="35">
        <v>55</v>
      </c>
      <c r="E108" s="35">
        <v>25</v>
      </c>
      <c r="F108" s="35">
        <v>51</v>
      </c>
      <c r="G108" s="35">
        <v>80</v>
      </c>
      <c r="H108" s="35">
        <v>65</v>
      </c>
      <c r="I108" s="35">
        <v>27</v>
      </c>
      <c r="J108" s="35">
        <v>15</v>
      </c>
      <c r="K108" s="35">
        <v>35</v>
      </c>
      <c r="L108" s="35">
        <v>20</v>
      </c>
      <c r="M108" s="35">
        <v>20</v>
      </c>
      <c r="N108" s="35">
        <v>7</v>
      </c>
      <c r="O108" s="35">
        <v>9</v>
      </c>
      <c r="P108" s="35">
        <v>6</v>
      </c>
      <c r="Q108" s="35">
        <v>4</v>
      </c>
      <c r="R108" s="35">
        <v>5</v>
      </c>
      <c r="S108" s="35">
        <v>8</v>
      </c>
      <c r="T108" s="35">
        <v>1</v>
      </c>
      <c r="U108" s="35">
        <v>3</v>
      </c>
      <c r="V108" s="35">
        <v>0</v>
      </c>
      <c r="W108" s="35">
        <v>0</v>
      </c>
      <c r="X108" s="35">
        <v>0</v>
      </c>
      <c r="Y108" s="35">
        <v>0</v>
      </c>
      <c r="Z108" s="35">
        <v>0</v>
      </c>
      <c r="AA108" s="35">
        <v>0</v>
      </c>
      <c r="AB108" s="35">
        <v>0</v>
      </c>
      <c r="AC108" s="35">
        <v>0</v>
      </c>
      <c r="AD108" s="35">
        <v>0</v>
      </c>
      <c r="AE108" s="35">
        <v>0</v>
      </c>
      <c r="AF108" s="35">
        <v>0</v>
      </c>
      <c r="AG108" s="35">
        <v>0</v>
      </c>
      <c r="AH108" s="35">
        <v>0</v>
      </c>
      <c r="AI108" s="35">
        <v>0</v>
      </c>
      <c r="AJ108" s="35">
        <v>0</v>
      </c>
      <c r="AK108" s="35">
        <v>0</v>
      </c>
      <c r="AL108" s="35">
        <v>0</v>
      </c>
      <c r="AM108" s="35">
        <v>0</v>
      </c>
      <c r="AN108" s="35">
        <v>0</v>
      </c>
      <c r="AO108" s="35">
        <v>0</v>
      </c>
      <c r="AP108" s="35">
        <v>0</v>
      </c>
      <c r="AQ108" s="35">
        <v>0</v>
      </c>
      <c r="AR108" s="35">
        <v>0</v>
      </c>
      <c r="AS108" s="35">
        <v>0</v>
      </c>
      <c r="AT108" s="35">
        <v>0</v>
      </c>
      <c r="AU108" s="35">
        <v>0</v>
      </c>
      <c r="AV108" s="35">
        <v>0</v>
      </c>
      <c r="AW108" s="35">
        <v>0</v>
      </c>
      <c r="AX108" s="35">
        <v>0</v>
      </c>
      <c r="AY108" s="35">
        <v>0</v>
      </c>
      <c r="AZ108" s="35">
        <v>0</v>
      </c>
      <c r="BA108" s="35">
        <v>0</v>
      </c>
      <c r="BB108" s="35">
        <v>0</v>
      </c>
      <c r="BC108" s="35">
        <v>0</v>
      </c>
      <c r="BD108" s="35">
        <v>0</v>
      </c>
      <c r="BE108" s="35">
        <v>0</v>
      </c>
      <c r="BF108" s="35">
        <v>436</v>
      </c>
      <c r="BG108" s="35">
        <v>436</v>
      </c>
      <c r="BH108" s="133">
        <v>436</v>
      </c>
      <c r="BI108" s="31">
        <v>1</v>
      </c>
    </row>
    <row r="109" spans="1:61" ht="12.75">
      <c r="A109" s="34" t="s">
        <v>49</v>
      </c>
      <c r="B109" s="34" t="s">
        <v>56</v>
      </c>
      <c r="C109" s="34" t="s">
        <v>344</v>
      </c>
      <c r="D109" s="35">
        <v>154</v>
      </c>
      <c r="E109" s="35">
        <v>59</v>
      </c>
      <c r="F109" s="35">
        <v>28</v>
      </c>
      <c r="G109" s="35">
        <v>32</v>
      </c>
      <c r="H109" s="35">
        <v>31</v>
      </c>
      <c r="I109" s="35">
        <v>8</v>
      </c>
      <c r="J109" s="35">
        <v>3</v>
      </c>
      <c r="K109" s="35">
        <v>3</v>
      </c>
      <c r="L109" s="35">
        <v>2</v>
      </c>
      <c r="M109" s="35">
        <v>3</v>
      </c>
      <c r="N109" s="35">
        <v>1</v>
      </c>
      <c r="O109" s="35">
        <v>0</v>
      </c>
      <c r="P109" s="35">
        <v>0</v>
      </c>
      <c r="Q109" s="35">
        <v>0</v>
      </c>
      <c r="R109" s="35">
        <v>0</v>
      </c>
      <c r="S109" s="35">
        <v>1</v>
      </c>
      <c r="T109" s="35">
        <v>0</v>
      </c>
      <c r="U109" s="35">
        <v>0</v>
      </c>
      <c r="V109" s="35">
        <v>1</v>
      </c>
      <c r="W109" s="35">
        <v>0</v>
      </c>
      <c r="X109" s="35">
        <v>0</v>
      </c>
      <c r="Y109" s="35">
        <v>0</v>
      </c>
      <c r="Z109" s="35">
        <v>0</v>
      </c>
      <c r="AA109" s="35">
        <v>0</v>
      </c>
      <c r="AB109" s="35">
        <v>0</v>
      </c>
      <c r="AC109" s="35">
        <v>0</v>
      </c>
      <c r="AD109" s="35">
        <v>0</v>
      </c>
      <c r="AE109" s="35">
        <v>0</v>
      </c>
      <c r="AF109" s="35">
        <v>0</v>
      </c>
      <c r="AG109" s="35">
        <v>0</v>
      </c>
      <c r="AH109" s="35">
        <v>0</v>
      </c>
      <c r="AI109" s="35">
        <v>0</v>
      </c>
      <c r="AJ109" s="35">
        <v>0</v>
      </c>
      <c r="AK109" s="35">
        <v>0</v>
      </c>
      <c r="AL109" s="35">
        <v>0</v>
      </c>
      <c r="AM109" s="35">
        <v>0</v>
      </c>
      <c r="AN109" s="35">
        <v>0</v>
      </c>
      <c r="AO109" s="35">
        <v>0</v>
      </c>
      <c r="AP109" s="35">
        <v>0</v>
      </c>
      <c r="AQ109" s="35">
        <v>0</v>
      </c>
      <c r="AR109" s="35">
        <v>0</v>
      </c>
      <c r="AS109" s="35">
        <v>0</v>
      </c>
      <c r="AT109" s="35">
        <v>0</v>
      </c>
      <c r="AU109" s="35">
        <v>0</v>
      </c>
      <c r="AV109" s="35">
        <v>0</v>
      </c>
      <c r="AW109" s="35">
        <v>0</v>
      </c>
      <c r="AX109" s="35">
        <v>0</v>
      </c>
      <c r="AY109" s="35">
        <v>0</v>
      </c>
      <c r="AZ109" s="35">
        <v>0</v>
      </c>
      <c r="BA109" s="35">
        <v>0</v>
      </c>
      <c r="BB109" s="35">
        <v>0</v>
      </c>
      <c r="BC109" s="35">
        <v>0</v>
      </c>
      <c r="BD109" s="35">
        <v>0</v>
      </c>
      <c r="BE109" s="35">
        <v>0</v>
      </c>
      <c r="BF109" s="35">
        <v>326</v>
      </c>
      <c r="BG109" s="35">
        <v>326</v>
      </c>
      <c r="BH109" s="133">
        <v>325</v>
      </c>
      <c r="BI109" s="31">
        <v>0.9969325153374233</v>
      </c>
    </row>
    <row r="110" spans="1:61" ht="12.75">
      <c r="A110" s="34" t="s">
        <v>49</v>
      </c>
      <c r="B110" s="34" t="s">
        <v>61</v>
      </c>
      <c r="C110" s="34" t="s">
        <v>62</v>
      </c>
      <c r="D110" s="35">
        <v>9</v>
      </c>
      <c r="E110" s="35">
        <v>7</v>
      </c>
      <c r="F110" s="35">
        <v>21</v>
      </c>
      <c r="G110" s="35">
        <v>37</v>
      </c>
      <c r="H110" s="35">
        <v>62</v>
      </c>
      <c r="I110" s="35">
        <v>30</v>
      </c>
      <c r="J110" s="35">
        <v>6</v>
      </c>
      <c r="K110" s="35">
        <v>8</v>
      </c>
      <c r="L110" s="35">
        <v>2</v>
      </c>
      <c r="M110" s="35">
        <v>2</v>
      </c>
      <c r="N110" s="35">
        <v>2</v>
      </c>
      <c r="O110" s="35">
        <v>0</v>
      </c>
      <c r="P110" s="35">
        <v>1</v>
      </c>
      <c r="Q110" s="35">
        <v>0</v>
      </c>
      <c r="R110" s="35">
        <v>0</v>
      </c>
      <c r="S110" s="35">
        <v>0</v>
      </c>
      <c r="T110" s="35">
        <v>0</v>
      </c>
      <c r="U110" s="35">
        <v>0</v>
      </c>
      <c r="V110" s="35">
        <v>0</v>
      </c>
      <c r="W110" s="35">
        <v>0</v>
      </c>
      <c r="X110" s="35">
        <v>0</v>
      </c>
      <c r="Y110" s="35">
        <v>0</v>
      </c>
      <c r="Z110" s="35">
        <v>0</v>
      </c>
      <c r="AA110" s="35">
        <v>0</v>
      </c>
      <c r="AB110" s="35">
        <v>0</v>
      </c>
      <c r="AC110" s="35">
        <v>0</v>
      </c>
      <c r="AD110" s="35">
        <v>0</v>
      </c>
      <c r="AE110" s="35">
        <v>0</v>
      </c>
      <c r="AF110" s="35">
        <v>0</v>
      </c>
      <c r="AG110" s="35">
        <v>0</v>
      </c>
      <c r="AH110" s="35">
        <v>0</v>
      </c>
      <c r="AI110" s="35">
        <v>0</v>
      </c>
      <c r="AJ110" s="35">
        <v>0</v>
      </c>
      <c r="AK110" s="35">
        <v>0</v>
      </c>
      <c r="AL110" s="35">
        <v>0</v>
      </c>
      <c r="AM110" s="35">
        <v>0</v>
      </c>
      <c r="AN110" s="35">
        <v>0</v>
      </c>
      <c r="AO110" s="35">
        <v>0</v>
      </c>
      <c r="AP110" s="35">
        <v>0</v>
      </c>
      <c r="AQ110" s="35">
        <v>0</v>
      </c>
      <c r="AR110" s="35">
        <v>0</v>
      </c>
      <c r="AS110" s="35">
        <v>0</v>
      </c>
      <c r="AT110" s="35">
        <v>0</v>
      </c>
      <c r="AU110" s="35">
        <v>0</v>
      </c>
      <c r="AV110" s="35">
        <v>0</v>
      </c>
      <c r="AW110" s="35">
        <v>0</v>
      </c>
      <c r="AX110" s="35">
        <v>0</v>
      </c>
      <c r="AY110" s="35">
        <v>0</v>
      </c>
      <c r="AZ110" s="35">
        <v>0</v>
      </c>
      <c r="BA110" s="35">
        <v>0</v>
      </c>
      <c r="BB110" s="35">
        <v>0</v>
      </c>
      <c r="BC110" s="35">
        <v>0</v>
      </c>
      <c r="BD110" s="35">
        <v>0</v>
      </c>
      <c r="BE110" s="35">
        <v>0</v>
      </c>
      <c r="BF110" s="35">
        <v>187</v>
      </c>
      <c r="BG110" s="35">
        <v>187</v>
      </c>
      <c r="BH110" s="133">
        <v>187</v>
      </c>
      <c r="BI110" s="31">
        <v>1</v>
      </c>
    </row>
    <row r="111" spans="1:61" ht="12.75">
      <c r="A111" s="34" t="s">
        <v>49</v>
      </c>
      <c r="B111" s="34" t="s">
        <v>66</v>
      </c>
      <c r="C111" s="34" t="s">
        <v>67</v>
      </c>
      <c r="D111" s="35">
        <v>1</v>
      </c>
      <c r="E111" s="35">
        <v>7</v>
      </c>
      <c r="F111" s="35">
        <v>4</v>
      </c>
      <c r="G111" s="35">
        <v>9</v>
      </c>
      <c r="H111" s="35">
        <v>53</v>
      </c>
      <c r="I111" s="35">
        <v>59</v>
      </c>
      <c r="J111" s="35">
        <v>2</v>
      </c>
      <c r="K111" s="35">
        <v>2</v>
      </c>
      <c r="L111" s="35">
        <v>5</v>
      </c>
      <c r="M111" s="35">
        <v>2</v>
      </c>
      <c r="N111" s="35">
        <v>1</v>
      </c>
      <c r="O111" s="35">
        <v>2</v>
      </c>
      <c r="P111" s="35">
        <v>1</v>
      </c>
      <c r="Q111" s="35">
        <v>0</v>
      </c>
      <c r="R111" s="35">
        <v>0</v>
      </c>
      <c r="S111" s="35">
        <v>0</v>
      </c>
      <c r="T111" s="35">
        <v>0</v>
      </c>
      <c r="U111" s="35">
        <v>0</v>
      </c>
      <c r="V111" s="35">
        <v>0</v>
      </c>
      <c r="W111" s="35">
        <v>0</v>
      </c>
      <c r="X111" s="35">
        <v>0</v>
      </c>
      <c r="Y111" s="35">
        <v>0</v>
      </c>
      <c r="Z111" s="35">
        <v>0</v>
      </c>
      <c r="AA111" s="35">
        <v>0</v>
      </c>
      <c r="AB111" s="35">
        <v>0</v>
      </c>
      <c r="AC111" s="35">
        <v>0</v>
      </c>
      <c r="AD111" s="35">
        <v>0</v>
      </c>
      <c r="AE111" s="35">
        <v>0</v>
      </c>
      <c r="AF111" s="35">
        <v>0</v>
      </c>
      <c r="AG111" s="35">
        <v>0</v>
      </c>
      <c r="AH111" s="35">
        <v>0</v>
      </c>
      <c r="AI111" s="35">
        <v>0</v>
      </c>
      <c r="AJ111" s="35">
        <v>0</v>
      </c>
      <c r="AK111" s="35">
        <v>0</v>
      </c>
      <c r="AL111" s="35">
        <v>0</v>
      </c>
      <c r="AM111" s="35">
        <v>0</v>
      </c>
      <c r="AN111" s="35">
        <v>0</v>
      </c>
      <c r="AO111" s="35">
        <v>0</v>
      </c>
      <c r="AP111" s="35">
        <v>0</v>
      </c>
      <c r="AQ111" s="35">
        <v>0</v>
      </c>
      <c r="AR111" s="35">
        <v>0</v>
      </c>
      <c r="AS111" s="35">
        <v>0</v>
      </c>
      <c r="AT111" s="35">
        <v>0</v>
      </c>
      <c r="AU111" s="35">
        <v>0</v>
      </c>
      <c r="AV111" s="35">
        <v>0</v>
      </c>
      <c r="AW111" s="35">
        <v>0</v>
      </c>
      <c r="AX111" s="35">
        <v>0</v>
      </c>
      <c r="AY111" s="35">
        <v>0</v>
      </c>
      <c r="AZ111" s="35">
        <v>0</v>
      </c>
      <c r="BA111" s="35">
        <v>0</v>
      </c>
      <c r="BB111" s="35">
        <v>0</v>
      </c>
      <c r="BC111" s="35">
        <v>0</v>
      </c>
      <c r="BD111" s="35">
        <v>0</v>
      </c>
      <c r="BE111" s="35">
        <v>0</v>
      </c>
      <c r="BF111" s="35">
        <v>148</v>
      </c>
      <c r="BG111" s="35">
        <v>148</v>
      </c>
      <c r="BH111" s="133">
        <v>148</v>
      </c>
      <c r="BI111" s="31">
        <v>1</v>
      </c>
    </row>
    <row r="112" spans="1:61" ht="12.75">
      <c r="A112" s="34" t="s">
        <v>79</v>
      </c>
      <c r="B112" s="34" t="s">
        <v>83</v>
      </c>
      <c r="C112" s="34" t="s">
        <v>84</v>
      </c>
      <c r="D112" s="35">
        <v>12</v>
      </c>
      <c r="E112" s="35">
        <v>25</v>
      </c>
      <c r="F112" s="35">
        <v>10</v>
      </c>
      <c r="G112" s="35">
        <v>11</v>
      </c>
      <c r="H112" s="35">
        <v>34</v>
      </c>
      <c r="I112" s="35">
        <v>40</v>
      </c>
      <c r="J112" s="35">
        <v>48</v>
      </c>
      <c r="K112" s="35">
        <v>15</v>
      </c>
      <c r="L112" s="35">
        <v>12</v>
      </c>
      <c r="M112" s="35">
        <v>14</v>
      </c>
      <c r="N112" s="35">
        <v>8</v>
      </c>
      <c r="O112" s="35">
        <v>9</v>
      </c>
      <c r="P112" s="35">
        <v>5</v>
      </c>
      <c r="Q112" s="35">
        <v>4</v>
      </c>
      <c r="R112" s="35">
        <v>5</v>
      </c>
      <c r="S112" s="35">
        <v>2</v>
      </c>
      <c r="T112" s="35">
        <v>0</v>
      </c>
      <c r="U112" s="35">
        <v>1</v>
      </c>
      <c r="V112" s="35">
        <v>0</v>
      </c>
      <c r="W112" s="35">
        <v>0</v>
      </c>
      <c r="X112" s="35">
        <v>0</v>
      </c>
      <c r="Y112" s="35">
        <v>0</v>
      </c>
      <c r="Z112" s="35">
        <v>0</v>
      </c>
      <c r="AA112" s="35">
        <v>0</v>
      </c>
      <c r="AB112" s="35">
        <v>0</v>
      </c>
      <c r="AC112" s="35">
        <v>0</v>
      </c>
      <c r="AD112" s="35">
        <v>0</v>
      </c>
      <c r="AE112" s="35">
        <v>0</v>
      </c>
      <c r="AF112" s="35">
        <v>0</v>
      </c>
      <c r="AG112" s="35">
        <v>0</v>
      </c>
      <c r="AH112" s="35">
        <v>0</v>
      </c>
      <c r="AI112" s="35">
        <v>0</v>
      </c>
      <c r="AJ112" s="35">
        <v>0</v>
      </c>
      <c r="AK112" s="35">
        <v>0</v>
      </c>
      <c r="AL112" s="35">
        <v>0</v>
      </c>
      <c r="AM112" s="35">
        <v>0</v>
      </c>
      <c r="AN112" s="35">
        <v>0</v>
      </c>
      <c r="AO112" s="35">
        <v>0</v>
      </c>
      <c r="AP112" s="35">
        <v>0</v>
      </c>
      <c r="AQ112" s="35">
        <v>0</v>
      </c>
      <c r="AR112" s="35">
        <v>0</v>
      </c>
      <c r="AS112" s="35">
        <v>0</v>
      </c>
      <c r="AT112" s="35">
        <v>0</v>
      </c>
      <c r="AU112" s="35">
        <v>0</v>
      </c>
      <c r="AV112" s="35">
        <v>0</v>
      </c>
      <c r="AW112" s="35">
        <v>0</v>
      </c>
      <c r="AX112" s="35">
        <v>0</v>
      </c>
      <c r="AY112" s="35">
        <v>0</v>
      </c>
      <c r="AZ112" s="35">
        <v>0</v>
      </c>
      <c r="BA112" s="35">
        <v>0</v>
      </c>
      <c r="BB112" s="35">
        <v>0</v>
      </c>
      <c r="BC112" s="35">
        <v>0</v>
      </c>
      <c r="BD112" s="35">
        <v>0</v>
      </c>
      <c r="BE112" s="35">
        <v>0</v>
      </c>
      <c r="BF112" s="35">
        <v>255</v>
      </c>
      <c r="BG112" s="35">
        <v>255</v>
      </c>
      <c r="BH112" s="133">
        <v>255</v>
      </c>
      <c r="BI112" s="31">
        <v>1</v>
      </c>
    </row>
    <row r="113" spans="1:61" ht="12.75">
      <c r="A113" s="34" t="s">
        <v>96</v>
      </c>
      <c r="B113" s="34" t="s">
        <v>117</v>
      </c>
      <c r="C113" s="34" t="s">
        <v>385</v>
      </c>
      <c r="D113" s="35">
        <v>12</v>
      </c>
      <c r="E113" s="35">
        <v>6</v>
      </c>
      <c r="F113" s="35">
        <v>16</v>
      </c>
      <c r="G113" s="35">
        <v>15</v>
      </c>
      <c r="H113" s="35">
        <v>23</v>
      </c>
      <c r="I113" s="35">
        <v>31</v>
      </c>
      <c r="J113" s="35">
        <v>18</v>
      </c>
      <c r="K113" s="35">
        <v>6</v>
      </c>
      <c r="L113" s="35">
        <v>4</v>
      </c>
      <c r="M113" s="35">
        <v>8</v>
      </c>
      <c r="N113" s="35">
        <v>4</v>
      </c>
      <c r="O113" s="35">
        <v>7</v>
      </c>
      <c r="P113" s="35">
        <v>14</v>
      </c>
      <c r="Q113" s="35">
        <v>15</v>
      </c>
      <c r="R113" s="35">
        <v>19</v>
      </c>
      <c r="S113" s="35">
        <v>34</v>
      </c>
      <c r="T113" s="35">
        <v>66</v>
      </c>
      <c r="U113" s="35">
        <v>50</v>
      </c>
      <c r="V113" s="35">
        <v>3</v>
      </c>
      <c r="W113" s="35">
        <v>1</v>
      </c>
      <c r="X113" s="35">
        <v>3</v>
      </c>
      <c r="Y113" s="35">
        <v>0</v>
      </c>
      <c r="Z113" s="35">
        <v>1</v>
      </c>
      <c r="AA113" s="35">
        <v>0</v>
      </c>
      <c r="AB113" s="35">
        <v>0</v>
      </c>
      <c r="AC113" s="35">
        <v>0</v>
      </c>
      <c r="AD113" s="35">
        <v>0</v>
      </c>
      <c r="AE113" s="35">
        <v>0</v>
      </c>
      <c r="AF113" s="35">
        <v>0</v>
      </c>
      <c r="AG113" s="35">
        <v>0</v>
      </c>
      <c r="AH113" s="35">
        <v>0</v>
      </c>
      <c r="AI113" s="35">
        <v>0</v>
      </c>
      <c r="AJ113" s="35">
        <v>0</v>
      </c>
      <c r="AK113" s="35">
        <v>0</v>
      </c>
      <c r="AL113" s="35">
        <v>0</v>
      </c>
      <c r="AM113" s="35">
        <v>0</v>
      </c>
      <c r="AN113" s="35">
        <v>0</v>
      </c>
      <c r="AO113" s="35">
        <v>0</v>
      </c>
      <c r="AP113" s="35">
        <v>0</v>
      </c>
      <c r="AQ113" s="35">
        <v>0</v>
      </c>
      <c r="AR113" s="35">
        <v>0</v>
      </c>
      <c r="AS113" s="35">
        <v>0</v>
      </c>
      <c r="AT113" s="35">
        <v>0</v>
      </c>
      <c r="AU113" s="35">
        <v>0</v>
      </c>
      <c r="AV113" s="35">
        <v>0</v>
      </c>
      <c r="AW113" s="35">
        <v>0</v>
      </c>
      <c r="AX113" s="35">
        <v>0</v>
      </c>
      <c r="AY113" s="35">
        <v>0</v>
      </c>
      <c r="AZ113" s="35">
        <v>0</v>
      </c>
      <c r="BA113" s="35">
        <v>0</v>
      </c>
      <c r="BB113" s="35">
        <v>0</v>
      </c>
      <c r="BC113" s="35">
        <v>0</v>
      </c>
      <c r="BD113" s="35">
        <v>0</v>
      </c>
      <c r="BE113" s="35">
        <v>0</v>
      </c>
      <c r="BF113" s="35">
        <v>356</v>
      </c>
      <c r="BG113" s="35">
        <v>356</v>
      </c>
      <c r="BH113" s="133">
        <v>348</v>
      </c>
      <c r="BI113" s="31">
        <v>0.9775280898876404</v>
      </c>
    </row>
    <row r="114" spans="1:61" ht="12.75">
      <c r="A114" s="34" t="s">
        <v>201</v>
      </c>
      <c r="B114" s="34" t="s">
        <v>202</v>
      </c>
      <c r="C114" s="34" t="s">
        <v>203</v>
      </c>
      <c r="D114" s="35">
        <v>3</v>
      </c>
      <c r="E114" s="35">
        <v>11</v>
      </c>
      <c r="F114" s="35">
        <v>11</v>
      </c>
      <c r="G114" s="35">
        <v>3</v>
      </c>
      <c r="H114" s="35">
        <v>8</v>
      </c>
      <c r="I114" s="35">
        <v>16</v>
      </c>
      <c r="J114" s="35">
        <v>12</v>
      </c>
      <c r="K114" s="35">
        <v>14</v>
      </c>
      <c r="L114" s="35">
        <v>2</v>
      </c>
      <c r="M114" s="35">
        <v>2</v>
      </c>
      <c r="N114" s="35">
        <v>0</v>
      </c>
      <c r="O114" s="35">
        <v>0</v>
      </c>
      <c r="P114" s="35">
        <v>0</v>
      </c>
      <c r="Q114" s="35">
        <v>0</v>
      </c>
      <c r="R114" s="35">
        <v>0</v>
      </c>
      <c r="S114" s="35">
        <v>0</v>
      </c>
      <c r="T114" s="35">
        <v>0</v>
      </c>
      <c r="U114" s="35">
        <v>0</v>
      </c>
      <c r="V114" s="35">
        <v>0</v>
      </c>
      <c r="W114" s="35">
        <v>0</v>
      </c>
      <c r="X114" s="35">
        <v>0</v>
      </c>
      <c r="Y114" s="35">
        <v>0</v>
      </c>
      <c r="Z114" s="35">
        <v>0</v>
      </c>
      <c r="AA114" s="35">
        <v>0</v>
      </c>
      <c r="AB114" s="35">
        <v>0</v>
      </c>
      <c r="AC114" s="35">
        <v>0</v>
      </c>
      <c r="AD114" s="35">
        <v>0</v>
      </c>
      <c r="AE114" s="35">
        <v>0</v>
      </c>
      <c r="AF114" s="35">
        <v>0</v>
      </c>
      <c r="AG114" s="35">
        <v>0</v>
      </c>
      <c r="AH114" s="35">
        <v>0</v>
      </c>
      <c r="AI114" s="35">
        <v>0</v>
      </c>
      <c r="AJ114" s="35">
        <v>0</v>
      </c>
      <c r="AK114" s="35">
        <v>0</v>
      </c>
      <c r="AL114" s="35">
        <v>0</v>
      </c>
      <c r="AM114" s="35">
        <v>0</v>
      </c>
      <c r="AN114" s="35">
        <v>0</v>
      </c>
      <c r="AO114" s="35">
        <v>0</v>
      </c>
      <c r="AP114" s="35">
        <v>0</v>
      </c>
      <c r="AQ114" s="35">
        <v>0</v>
      </c>
      <c r="AR114" s="35">
        <v>0</v>
      </c>
      <c r="AS114" s="35">
        <v>0</v>
      </c>
      <c r="AT114" s="35">
        <v>0</v>
      </c>
      <c r="AU114" s="35">
        <v>0</v>
      </c>
      <c r="AV114" s="35">
        <v>0</v>
      </c>
      <c r="AW114" s="35">
        <v>0</v>
      </c>
      <c r="AX114" s="35">
        <v>0</v>
      </c>
      <c r="AY114" s="35">
        <v>0</v>
      </c>
      <c r="AZ114" s="35">
        <v>0</v>
      </c>
      <c r="BA114" s="35">
        <v>0</v>
      </c>
      <c r="BB114" s="35">
        <v>0</v>
      </c>
      <c r="BC114" s="35">
        <v>0</v>
      </c>
      <c r="BD114" s="35">
        <v>0</v>
      </c>
      <c r="BE114" s="35">
        <v>0</v>
      </c>
      <c r="BF114" s="35">
        <v>82</v>
      </c>
      <c r="BG114" s="35">
        <v>82</v>
      </c>
      <c r="BH114" s="133">
        <v>82</v>
      </c>
      <c r="BI114" s="31">
        <v>1</v>
      </c>
    </row>
    <row r="115" spans="1:61" ht="12.75">
      <c r="A115" s="34" t="s">
        <v>201</v>
      </c>
      <c r="B115" s="34" t="s">
        <v>211</v>
      </c>
      <c r="C115" s="34" t="s">
        <v>316</v>
      </c>
      <c r="D115" s="35">
        <v>91</v>
      </c>
      <c r="E115" s="35">
        <v>9</v>
      </c>
      <c r="F115" s="35">
        <v>12</v>
      </c>
      <c r="G115" s="35">
        <v>27</v>
      </c>
      <c r="H115" s="35">
        <v>36</v>
      </c>
      <c r="I115" s="35">
        <v>34</v>
      </c>
      <c r="J115" s="35">
        <v>28</v>
      </c>
      <c r="K115" s="35">
        <v>16</v>
      </c>
      <c r="L115" s="35">
        <v>24</v>
      </c>
      <c r="M115" s="35">
        <v>17</v>
      </c>
      <c r="N115" s="35">
        <v>11</v>
      </c>
      <c r="O115" s="35">
        <v>21</v>
      </c>
      <c r="P115" s="35">
        <v>7</v>
      </c>
      <c r="Q115" s="35">
        <v>8</v>
      </c>
      <c r="R115" s="35">
        <v>2</v>
      </c>
      <c r="S115" s="35">
        <v>5</v>
      </c>
      <c r="T115" s="35">
        <v>9</v>
      </c>
      <c r="U115" s="35">
        <v>2</v>
      </c>
      <c r="V115" s="35">
        <v>0</v>
      </c>
      <c r="W115" s="35">
        <v>0</v>
      </c>
      <c r="X115" s="35">
        <v>0</v>
      </c>
      <c r="Y115" s="35">
        <v>0</v>
      </c>
      <c r="Z115" s="35">
        <v>0</v>
      </c>
      <c r="AA115" s="35">
        <v>0</v>
      </c>
      <c r="AB115" s="35">
        <v>0</v>
      </c>
      <c r="AC115" s="35">
        <v>0</v>
      </c>
      <c r="AD115" s="35">
        <v>0</v>
      </c>
      <c r="AE115" s="35">
        <v>0</v>
      </c>
      <c r="AF115" s="35">
        <v>0</v>
      </c>
      <c r="AG115" s="35">
        <v>0</v>
      </c>
      <c r="AH115" s="35">
        <v>0</v>
      </c>
      <c r="AI115" s="35">
        <v>0</v>
      </c>
      <c r="AJ115" s="35">
        <v>0</v>
      </c>
      <c r="AK115" s="35">
        <v>0</v>
      </c>
      <c r="AL115" s="35">
        <v>0</v>
      </c>
      <c r="AM115" s="35">
        <v>0</v>
      </c>
      <c r="AN115" s="35">
        <v>0</v>
      </c>
      <c r="AO115" s="35">
        <v>0</v>
      </c>
      <c r="AP115" s="35">
        <v>0</v>
      </c>
      <c r="AQ115" s="35">
        <v>0</v>
      </c>
      <c r="AR115" s="35">
        <v>0</v>
      </c>
      <c r="AS115" s="35">
        <v>0</v>
      </c>
      <c r="AT115" s="35">
        <v>0</v>
      </c>
      <c r="AU115" s="35">
        <v>0</v>
      </c>
      <c r="AV115" s="35">
        <v>0</v>
      </c>
      <c r="AW115" s="35">
        <v>0</v>
      </c>
      <c r="AX115" s="35">
        <v>0</v>
      </c>
      <c r="AY115" s="35">
        <v>0</v>
      </c>
      <c r="AZ115" s="35">
        <v>0</v>
      </c>
      <c r="BA115" s="35">
        <v>0</v>
      </c>
      <c r="BB115" s="35">
        <v>0</v>
      </c>
      <c r="BC115" s="35">
        <v>0</v>
      </c>
      <c r="BD115" s="35">
        <v>0</v>
      </c>
      <c r="BE115" s="35">
        <v>0</v>
      </c>
      <c r="BF115" s="35">
        <v>359</v>
      </c>
      <c r="BG115" s="35">
        <v>359</v>
      </c>
      <c r="BH115" s="133">
        <v>359</v>
      </c>
      <c r="BI115" s="31">
        <v>1</v>
      </c>
    </row>
    <row r="116" spans="1:61" ht="12.75">
      <c r="A116" s="34" t="s">
        <v>146</v>
      </c>
      <c r="B116" s="34" t="s">
        <v>396</v>
      </c>
      <c r="C116" s="34" t="s">
        <v>397</v>
      </c>
      <c r="D116" s="35">
        <v>1</v>
      </c>
      <c r="E116" s="35">
        <v>14</v>
      </c>
      <c r="F116" s="35">
        <v>52</v>
      </c>
      <c r="G116" s="35">
        <v>15</v>
      </c>
      <c r="H116" s="35">
        <v>12</v>
      </c>
      <c r="I116" s="35">
        <v>18</v>
      </c>
      <c r="J116" s="35">
        <v>15</v>
      </c>
      <c r="K116" s="35">
        <v>16</v>
      </c>
      <c r="L116" s="35">
        <v>11</v>
      </c>
      <c r="M116" s="35">
        <v>5</v>
      </c>
      <c r="N116" s="35">
        <v>3</v>
      </c>
      <c r="O116" s="35">
        <v>4</v>
      </c>
      <c r="P116" s="35">
        <v>1</v>
      </c>
      <c r="Q116" s="35">
        <v>2</v>
      </c>
      <c r="R116" s="35">
        <v>2</v>
      </c>
      <c r="S116" s="35">
        <v>1</v>
      </c>
      <c r="T116" s="35">
        <v>6</v>
      </c>
      <c r="U116" s="35">
        <v>1</v>
      </c>
      <c r="V116" s="35">
        <v>1</v>
      </c>
      <c r="W116" s="35">
        <v>0</v>
      </c>
      <c r="X116" s="35">
        <v>0</v>
      </c>
      <c r="Y116" s="35">
        <v>0</v>
      </c>
      <c r="Z116" s="35">
        <v>0</v>
      </c>
      <c r="AA116" s="35">
        <v>0</v>
      </c>
      <c r="AB116" s="35">
        <v>0</v>
      </c>
      <c r="AC116" s="35">
        <v>0</v>
      </c>
      <c r="AD116" s="35">
        <v>0</v>
      </c>
      <c r="AE116" s="35">
        <v>0</v>
      </c>
      <c r="AF116" s="35">
        <v>0</v>
      </c>
      <c r="AG116" s="35">
        <v>0</v>
      </c>
      <c r="AH116" s="35">
        <v>0</v>
      </c>
      <c r="AI116" s="35">
        <v>0</v>
      </c>
      <c r="AJ116" s="35">
        <v>0</v>
      </c>
      <c r="AK116" s="35">
        <v>0</v>
      </c>
      <c r="AL116" s="35">
        <v>0</v>
      </c>
      <c r="AM116" s="35">
        <v>0</v>
      </c>
      <c r="AN116" s="35">
        <v>0</v>
      </c>
      <c r="AO116" s="35">
        <v>0</v>
      </c>
      <c r="AP116" s="35">
        <v>0</v>
      </c>
      <c r="AQ116" s="35">
        <v>0</v>
      </c>
      <c r="AR116" s="35">
        <v>0</v>
      </c>
      <c r="AS116" s="35">
        <v>0</v>
      </c>
      <c r="AT116" s="35">
        <v>0</v>
      </c>
      <c r="AU116" s="35">
        <v>0</v>
      </c>
      <c r="AV116" s="35">
        <v>0</v>
      </c>
      <c r="AW116" s="35">
        <v>0</v>
      </c>
      <c r="AX116" s="35">
        <v>0</v>
      </c>
      <c r="AY116" s="35">
        <v>0</v>
      </c>
      <c r="AZ116" s="35">
        <v>0</v>
      </c>
      <c r="BA116" s="35">
        <v>0</v>
      </c>
      <c r="BB116" s="35">
        <v>0</v>
      </c>
      <c r="BC116" s="35">
        <v>0</v>
      </c>
      <c r="BD116" s="35">
        <v>0</v>
      </c>
      <c r="BE116" s="35">
        <v>0</v>
      </c>
      <c r="BF116" s="35">
        <v>180</v>
      </c>
      <c r="BG116" s="35">
        <v>180</v>
      </c>
      <c r="BH116" s="133">
        <v>179</v>
      </c>
      <c r="BI116" s="31">
        <v>0.9944444444444445</v>
      </c>
    </row>
    <row r="117" spans="1:61" ht="12.75">
      <c r="A117" s="34" t="s">
        <v>4</v>
      </c>
      <c r="B117" s="34" t="s">
        <v>10</v>
      </c>
      <c r="C117" s="34" t="s">
        <v>398</v>
      </c>
      <c r="D117" s="35">
        <v>18</v>
      </c>
      <c r="E117" s="35">
        <v>12</v>
      </c>
      <c r="F117" s="35">
        <v>44</v>
      </c>
      <c r="G117" s="35">
        <v>52</v>
      </c>
      <c r="H117" s="35">
        <v>60</v>
      </c>
      <c r="I117" s="35">
        <v>78</v>
      </c>
      <c r="J117" s="35">
        <v>40</v>
      </c>
      <c r="K117" s="35">
        <v>59</v>
      </c>
      <c r="L117" s="35">
        <v>40</v>
      </c>
      <c r="M117" s="35">
        <v>31</v>
      </c>
      <c r="N117" s="35">
        <v>37</v>
      </c>
      <c r="O117" s="35">
        <v>31</v>
      </c>
      <c r="P117" s="35">
        <v>23</v>
      </c>
      <c r="Q117" s="35">
        <v>23</v>
      </c>
      <c r="R117" s="35">
        <v>20</v>
      </c>
      <c r="S117" s="35">
        <v>19</v>
      </c>
      <c r="T117" s="35">
        <v>24</v>
      </c>
      <c r="U117" s="35">
        <v>14</v>
      </c>
      <c r="V117" s="35">
        <v>7</v>
      </c>
      <c r="W117" s="35">
        <v>4</v>
      </c>
      <c r="X117" s="35">
        <v>1</v>
      </c>
      <c r="Y117" s="35">
        <v>0</v>
      </c>
      <c r="Z117" s="35">
        <v>1</v>
      </c>
      <c r="AA117" s="35">
        <v>2</v>
      </c>
      <c r="AB117" s="35">
        <v>1</v>
      </c>
      <c r="AC117" s="35">
        <v>0</v>
      </c>
      <c r="AD117" s="35">
        <v>0</v>
      </c>
      <c r="AE117" s="35">
        <v>0</v>
      </c>
      <c r="AF117" s="35">
        <v>0</v>
      </c>
      <c r="AG117" s="35">
        <v>0</v>
      </c>
      <c r="AH117" s="35">
        <v>1</v>
      </c>
      <c r="AI117" s="35">
        <v>0</v>
      </c>
      <c r="AJ117" s="35">
        <v>0</v>
      </c>
      <c r="AK117" s="35">
        <v>0</v>
      </c>
      <c r="AL117" s="35">
        <v>0</v>
      </c>
      <c r="AM117" s="35">
        <v>0</v>
      </c>
      <c r="AN117" s="35">
        <v>0</v>
      </c>
      <c r="AO117" s="35">
        <v>0</v>
      </c>
      <c r="AP117" s="35">
        <v>0</v>
      </c>
      <c r="AQ117" s="35">
        <v>0</v>
      </c>
      <c r="AR117" s="35">
        <v>0</v>
      </c>
      <c r="AS117" s="35">
        <v>0</v>
      </c>
      <c r="AT117" s="35">
        <v>0</v>
      </c>
      <c r="AU117" s="35">
        <v>0</v>
      </c>
      <c r="AV117" s="35">
        <v>0</v>
      </c>
      <c r="AW117" s="35">
        <v>0</v>
      </c>
      <c r="AX117" s="35">
        <v>0</v>
      </c>
      <c r="AY117" s="35">
        <v>0</v>
      </c>
      <c r="AZ117" s="35">
        <v>0</v>
      </c>
      <c r="BA117" s="35">
        <v>0</v>
      </c>
      <c r="BB117" s="35">
        <v>0</v>
      </c>
      <c r="BC117" s="35">
        <v>0</v>
      </c>
      <c r="BD117" s="35">
        <v>0</v>
      </c>
      <c r="BE117" s="35">
        <v>0</v>
      </c>
      <c r="BF117" s="35">
        <v>642</v>
      </c>
      <c r="BG117" s="35">
        <v>642</v>
      </c>
      <c r="BH117" s="133">
        <v>625</v>
      </c>
      <c r="BI117" s="31">
        <v>0.9735202492211839</v>
      </c>
    </row>
    <row r="118" spans="1:61" ht="12.75">
      <c r="A118" s="34" t="s">
        <v>4</v>
      </c>
      <c r="B118" s="34" t="s">
        <v>387</v>
      </c>
      <c r="C118" s="34" t="s">
        <v>388</v>
      </c>
      <c r="D118" s="35">
        <v>0</v>
      </c>
      <c r="E118" s="35">
        <v>0</v>
      </c>
      <c r="F118" s="35">
        <v>1</v>
      </c>
      <c r="G118" s="35">
        <v>1</v>
      </c>
      <c r="H118" s="35">
        <v>2</v>
      </c>
      <c r="I118" s="35">
        <v>0</v>
      </c>
      <c r="J118" s="35">
        <v>1</v>
      </c>
      <c r="K118" s="35">
        <v>0</v>
      </c>
      <c r="L118" s="35">
        <v>0</v>
      </c>
      <c r="M118" s="35">
        <v>0</v>
      </c>
      <c r="N118" s="35">
        <v>1</v>
      </c>
      <c r="O118" s="35">
        <v>2</v>
      </c>
      <c r="P118" s="35">
        <v>3</v>
      </c>
      <c r="Q118" s="35">
        <v>2</v>
      </c>
      <c r="R118" s="35">
        <v>1</v>
      </c>
      <c r="S118" s="35">
        <v>0</v>
      </c>
      <c r="T118" s="35">
        <v>0</v>
      </c>
      <c r="U118" s="35">
        <v>0</v>
      </c>
      <c r="V118" s="35">
        <v>0</v>
      </c>
      <c r="W118" s="35">
        <v>0</v>
      </c>
      <c r="X118" s="35">
        <v>0</v>
      </c>
      <c r="Y118" s="35">
        <v>0</v>
      </c>
      <c r="Z118" s="35">
        <v>0</v>
      </c>
      <c r="AA118" s="35">
        <v>0</v>
      </c>
      <c r="AB118" s="35">
        <v>0</v>
      </c>
      <c r="AC118" s="35">
        <v>0</v>
      </c>
      <c r="AD118" s="35">
        <v>0</v>
      </c>
      <c r="AE118" s="35">
        <v>0</v>
      </c>
      <c r="AF118" s="35">
        <v>0</v>
      </c>
      <c r="AG118" s="35">
        <v>0</v>
      </c>
      <c r="AH118" s="35">
        <v>0</v>
      </c>
      <c r="AI118" s="35">
        <v>0</v>
      </c>
      <c r="AJ118" s="35">
        <v>0</v>
      </c>
      <c r="AK118" s="35">
        <v>0</v>
      </c>
      <c r="AL118" s="35">
        <v>0</v>
      </c>
      <c r="AM118" s="35">
        <v>0</v>
      </c>
      <c r="AN118" s="35">
        <v>0</v>
      </c>
      <c r="AO118" s="35">
        <v>0</v>
      </c>
      <c r="AP118" s="35">
        <v>0</v>
      </c>
      <c r="AQ118" s="35">
        <v>0</v>
      </c>
      <c r="AR118" s="35">
        <v>0</v>
      </c>
      <c r="AS118" s="35">
        <v>0</v>
      </c>
      <c r="AT118" s="35">
        <v>0</v>
      </c>
      <c r="AU118" s="35">
        <v>0</v>
      </c>
      <c r="AV118" s="35">
        <v>0</v>
      </c>
      <c r="AW118" s="35">
        <v>0</v>
      </c>
      <c r="AX118" s="35">
        <v>0</v>
      </c>
      <c r="AY118" s="35">
        <v>0</v>
      </c>
      <c r="AZ118" s="35">
        <v>0</v>
      </c>
      <c r="BA118" s="35">
        <v>0</v>
      </c>
      <c r="BB118" s="35">
        <v>0</v>
      </c>
      <c r="BC118" s="35">
        <v>0</v>
      </c>
      <c r="BD118" s="35">
        <v>0</v>
      </c>
      <c r="BE118" s="35">
        <v>0</v>
      </c>
      <c r="BF118" s="35">
        <v>14</v>
      </c>
      <c r="BG118" s="35">
        <v>14</v>
      </c>
      <c r="BH118" s="133">
        <v>14</v>
      </c>
      <c r="BI118" s="31">
        <v>1</v>
      </c>
    </row>
    <row r="119" spans="1:61" ht="12.75">
      <c r="A119" s="34" t="s">
        <v>96</v>
      </c>
      <c r="B119" s="34" t="s">
        <v>101</v>
      </c>
      <c r="C119" s="34" t="s">
        <v>352</v>
      </c>
      <c r="D119" s="35">
        <v>0</v>
      </c>
      <c r="E119" s="35">
        <v>0</v>
      </c>
      <c r="F119" s="35">
        <v>0</v>
      </c>
      <c r="G119" s="35">
        <v>0</v>
      </c>
      <c r="H119" s="35">
        <v>0</v>
      </c>
      <c r="I119" s="35">
        <v>0</v>
      </c>
      <c r="J119" s="35">
        <v>0</v>
      </c>
      <c r="K119" s="35">
        <v>0</v>
      </c>
      <c r="L119" s="35">
        <v>0</v>
      </c>
      <c r="M119" s="35">
        <v>0</v>
      </c>
      <c r="N119" s="35">
        <v>287</v>
      </c>
      <c r="O119" s="35">
        <v>0</v>
      </c>
      <c r="P119" s="35">
        <v>0</v>
      </c>
      <c r="Q119" s="35">
        <v>0</v>
      </c>
      <c r="R119" s="35">
        <v>0</v>
      </c>
      <c r="S119" s="35">
        <v>0</v>
      </c>
      <c r="T119" s="35">
        <v>0</v>
      </c>
      <c r="U119" s="35">
        <v>0</v>
      </c>
      <c r="V119" s="35">
        <v>0</v>
      </c>
      <c r="W119" s="35">
        <v>0</v>
      </c>
      <c r="X119" s="35">
        <v>0</v>
      </c>
      <c r="Y119" s="35">
        <v>0</v>
      </c>
      <c r="Z119" s="35">
        <v>0</v>
      </c>
      <c r="AA119" s="35">
        <v>0</v>
      </c>
      <c r="AB119" s="35">
        <v>0</v>
      </c>
      <c r="AC119" s="35">
        <v>0</v>
      </c>
      <c r="AD119" s="35">
        <v>0</v>
      </c>
      <c r="AE119" s="35">
        <v>0</v>
      </c>
      <c r="AF119" s="35">
        <v>0</v>
      </c>
      <c r="AG119" s="35">
        <v>0</v>
      </c>
      <c r="AH119" s="35">
        <v>0</v>
      </c>
      <c r="AI119" s="35">
        <v>0</v>
      </c>
      <c r="AJ119" s="35">
        <v>0</v>
      </c>
      <c r="AK119" s="35">
        <v>0</v>
      </c>
      <c r="AL119" s="35">
        <v>0</v>
      </c>
      <c r="AM119" s="35">
        <v>0</v>
      </c>
      <c r="AN119" s="35">
        <v>0</v>
      </c>
      <c r="AO119" s="35">
        <v>0</v>
      </c>
      <c r="AP119" s="35">
        <v>0</v>
      </c>
      <c r="AQ119" s="35">
        <v>0</v>
      </c>
      <c r="AR119" s="35">
        <v>0</v>
      </c>
      <c r="AS119" s="35">
        <v>0</v>
      </c>
      <c r="AT119" s="35">
        <v>0</v>
      </c>
      <c r="AU119" s="35">
        <v>0</v>
      </c>
      <c r="AV119" s="35">
        <v>0</v>
      </c>
      <c r="AW119" s="35">
        <v>0</v>
      </c>
      <c r="AX119" s="35">
        <v>0</v>
      </c>
      <c r="AY119" s="35">
        <v>0</v>
      </c>
      <c r="AZ119" s="35">
        <v>0</v>
      </c>
      <c r="BA119" s="35">
        <v>0</v>
      </c>
      <c r="BB119" s="35">
        <v>0</v>
      </c>
      <c r="BC119" s="35">
        <v>0</v>
      </c>
      <c r="BD119" s="35">
        <v>0</v>
      </c>
      <c r="BE119" s="35">
        <v>0</v>
      </c>
      <c r="BF119" s="35">
        <v>287</v>
      </c>
      <c r="BG119" s="35">
        <v>287</v>
      </c>
      <c r="BH119" s="133">
        <v>287</v>
      </c>
      <c r="BI119" s="31">
        <v>1</v>
      </c>
    </row>
    <row r="120" spans="1:61" ht="12.75">
      <c r="A120" s="34" t="s">
        <v>187</v>
      </c>
      <c r="B120" s="34" t="s">
        <v>191</v>
      </c>
      <c r="C120" s="34" t="s">
        <v>350</v>
      </c>
      <c r="D120" s="35">
        <v>38</v>
      </c>
      <c r="E120" s="35">
        <v>56</v>
      </c>
      <c r="F120" s="35">
        <v>76</v>
      </c>
      <c r="G120" s="35">
        <v>21</v>
      </c>
      <c r="H120" s="35">
        <v>16</v>
      </c>
      <c r="I120" s="35">
        <v>37</v>
      </c>
      <c r="J120" s="35">
        <v>26</v>
      </c>
      <c r="K120" s="35">
        <v>26</v>
      </c>
      <c r="L120" s="35">
        <v>30</v>
      </c>
      <c r="M120" s="35">
        <v>5</v>
      </c>
      <c r="N120" s="35">
        <v>8</v>
      </c>
      <c r="O120" s="35">
        <v>7</v>
      </c>
      <c r="P120" s="35">
        <v>0</v>
      </c>
      <c r="Q120" s="35">
        <v>1</v>
      </c>
      <c r="R120" s="35">
        <v>0</v>
      </c>
      <c r="S120" s="35">
        <v>0</v>
      </c>
      <c r="T120" s="35">
        <v>0</v>
      </c>
      <c r="U120" s="35">
        <v>0</v>
      </c>
      <c r="V120" s="35">
        <v>0</v>
      </c>
      <c r="W120" s="35">
        <v>0</v>
      </c>
      <c r="X120" s="35">
        <v>0</v>
      </c>
      <c r="Y120" s="35">
        <v>0</v>
      </c>
      <c r="Z120" s="35">
        <v>0</v>
      </c>
      <c r="AA120" s="35">
        <v>0</v>
      </c>
      <c r="AB120" s="35">
        <v>0</v>
      </c>
      <c r="AC120" s="35">
        <v>0</v>
      </c>
      <c r="AD120" s="35">
        <v>0</v>
      </c>
      <c r="AE120" s="35">
        <v>0</v>
      </c>
      <c r="AF120" s="35">
        <v>0</v>
      </c>
      <c r="AG120" s="35">
        <v>0</v>
      </c>
      <c r="AH120" s="35">
        <v>0</v>
      </c>
      <c r="AI120" s="35">
        <v>0</v>
      </c>
      <c r="AJ120" s="35">
        <v>0</v>
      </c>
      <c r="AK120" s="35">
        <v>0</v>
      </c>
      <c r="AL120" s="35">
        <v>0</v>
      </c>
      <c r="AM120" s="35">
        <v>0</v>
      </c>
      <c r="AN120" s="35">
        <v>0</v>
      </c>
      <c r="AO120" s="35">
        <v>0</v>
      </c>
      <c r="AP120" s="35">
        <v>0</v>
      </c>
      <c r="AQ120" s="35">
        <v>0</v>
      </c>
      <c r="AR120" s="35">
        <v>0</v>
      </c>
      <c r="AS120" s="35">
        <v>0</v>
      </c>
      <c r="AT120" s="35">
        <v>0</v>
      </c>
      <c r="AU120" s="35">
        <v>0</v>
      </c>
      <c r="AV120" s="35">
        <v>0</v>
      </c>
      <c r="AW120" s="35">
        <v>0</v>
      </c>
      <c r="AX120" s="35">
        <v>0</v>
      </c>
      <c r="AY120" s="35">
        <v>0</v>
      </c>
      <c r="AZ120" s="35">
        <v>0</v>
      </c>
      <c r="BA120" s="35">
        <v>0</v>
      </c>
      <c r="BB120" s="35">
        <v>0</v>
      </c>
      <c r="BC120" s="35">
        <v>0</v>
      </c>
      <c r="BD120" s="35">
        <v>0</v>
      </c>
      <c r="BE120" s="35">
        <v>0</v>
      </c>
      <c r="BF120" s="35">
        <v>347</v>
      </c>
      <c r="BG120" s="35">
        <v>347</v>
      </c>
      <c r="BH120" s="133">
        <v>347</v>
      </c>
      <c r="BI120" s="31">
        <v>1</v>
      </c>
    </row>
    <row r="121" spans="1:61" ht="12.75">
      <c r="A121" s="34" t="s">
        <v>118</v>
      </c>
      <c r="B121" s="34" t="s">
        <v>123</v>
      </c>
      <c r="C121" s="34" t="s">
        <v>320</v>
      </c>
      <c r="D121" s="35">
        <v>73</v>
      </c>
      <c r="E121" s="35">
        <v>55</v>
      </c>
      <c r="F121" s="35">
        <v>60</v>
      </c>
      <c r="G121" s="35">
        <v>62</v>
      </c>
      <c r="H121" s="35">
        <v>42</v>
      </c>
      <c r="I121" s="35">
        <v>37</v>
      </c>
      <c r="J121" s="35">
        <v>17</v>
      </c>
      <c r="K121" s="35">
        <v>10</v>
      </c>
      <c r="L121" s="35">
        <v>9</v>
      </c>
      <c r="M121" s="35">
        <v>4</v>
      </c>
      <c r="N121" s="35">
        <v>2</v>
      </c>
      <c r="O121" s="35">
        <v>1</v>
      </c>
      <c r="P121" s="35">
        <v>1</v>
      </c>
      <c r="Q121" s="35">
        <v>0</v>
      </c>
      <c r="R121" s="35">
        <v>1</v>
      </c>
      <c r="S121" s="35">
        <v>0</v>
      </c>
      <c r="T121" s="35">
        <v>0</v>
      </c>
      <c r="U121" s="35">
        <v>0</v>
      </c>
      <c r="V121" s="35">
        <v>0</v>
      </c>
      <c r="W121" s="35">
        <v>0</v>
      </c>
      <c r="X121" s="35">
        <v>0</v>
      </c>
      <c r="Y121" s="35">
        <v>0</v>
      </c>
      <c r="Z121" s="35">
        <v>0</v>
      </c>
      <c r="AA121" s="35">
        <v>0</v>
      </c>
      <c r="AB121" s="35">
        <v>0</v>
      </c>
      <c r="AC121" s="35">
        <v>0</v>
      </c>
      <c r="AD121" s="35">
        <v>0</v>
      </c>
      <c r="AE121" s="35">
        <v>0</v>
      </c>
      <c r="AF121" s="35">
        <v>0</v>
      </c>
      <c r="AG121" s="35">
        <v>0</v>
      </c>
      <c r="AH121" s="35">
        <v>0</v>
      </c>
      <c r="AI121" s="35">
        <v>0</v>
      </c>
      <c r="AJ121" s="35">
        <v>0</v>
      </c>
      <c r="AK121" s="35">
        <v>0</v>
      </c>
      <c r="AL121" s="35">
        <v>0</v>
      </c>
      <c r="AM121" s="35">
        <v>0</v>
      </c>
      <c r="AN121" s="35">
        <v>0</v>
      </c>
      <c r="AO121" s="35">
        <v>0</v>
      </c>
      <c r="AP121" s="35">
        <v>0</v>
      </c>
      <c r="AQ121" s="35">
        <v>0</v>
      </c>
      <c r="AR121" s="35">
        <v>0</v>
      </c>
      <c r="AS121" s="35">
        <v>0</v>
      </c>
      <c r="AT121" s="35">
        <v>0</v>
      </c>
      <c r="AU121" s="35">
        <v>0</v>
      </c>
      <c r="AV121" s="35">
        <v>0</v>
      </c>
      <c r="AW121" s="35">
        <v>0</v>
      </c>
      <c r="AX121" s="35">
        <v>0</v>
      </c>
      <c r="AY121" s="35">
        <v>0</v>
      </c>
      <c r="AZ121" s="35">
        <v>0</v>
      </c>
      <c r="BA121" s="35">
        <v>0</v>
      </c>
      <c r="BB121" s="35">
        <v>0</v>
      </c>
      <c r="BC121" s="35">
        <v>0</v>
      </c>
      <c r="BD121" s="35">
        <v>0</v>
      </c>
      <c r="BE121" s="35">
        <v>0</v>
      </c>
      <c r="BF121" s="35">
        <v>374</v>
      </c>
      <c r="BG121" s="35">
        <v>374</v>
      </c>
      <c r="BH121" s="133">
        <v>374</v>
      </c>
      <c r="BI121" s="31">
        <v>1</v>
      </c>
    </row>
    <row r="122" spans="1:61" ht="12.75">
      <c r="A122" s="34" t="s">
        <v>14</v>
      </c>
      <c r="B122" s="34" t="s">
        <v>36</v>
      </c>
      <c r="C122" s="34" t="s">
        <v>37</v>
      </c>
      <c r="D122" s="35">
        <v>28</v>
      </c>
      <c r="E122" s="35">
        <v>67</v>
      </c>
      <c r="F122" s="35">
        <v>96</v>
      </c>
      <c r="G122" s="35">
        <v>31</v>
      </c>
      <c r="H122" s="35">
        <v>9</v>
      </c>
      <c r="I122" s="35">
        <v>7</v>
      </c>
      <c r="J122" s="35">
        <v>9</v>
      </c>
      <c r="K122" s="35">
        <v>0</v>
      </c>
      <c r="L122" s="35">
        <v>0</v>
      </c>
      <c r="M122" s="35">
        <v>0</v>
      </c>
      <c r="N122" s="35">
        <v>0</v>
      </c>
      <c r="O122" s="35">
        <v>0</v>
      </c>
      <c r="P122" s="35">
        <v>0</v>
      </c>
      <c r="Q122" s="35">
        <v>0</v>
      </c>
      <c r="R122" s="35">
        <v>0</v>
      </c>
      <c r="S122" s="35">
        <v>0</v>
      </c>
      <c r="T122" s="35">
        <v>0</v>
      </c>
      <c r="U122" s="35">
        <v>0</v>
      </c>
      <c r="V122" s="35">
        <v>0</v>
      </c>
      <c r="W122" s="35">
        <v>0</v>
      </c>
      <c r="X122" s="35">
        <v>0</v>
      </c>
      <c r="Y122" s="35">
        <v>0</v>
      </c>
      <c r="Z122" s="35">
        <v>0</v>
      </c>
      <c r="AA122" s="35">
        <v>0</v>
      </c>
      <c r="AB122" s="35">
        <v>0</v>
      </c>
      <c r="AC122" s="35">
        <v>0</v>
      </c>
      <c r="AD122" s="35">
        <v>0</v>
      </c>
      <c r="AE122" s="35">
        <v>0</v>
      </c>
      <c r="AF122" s="35">
        <v>0</v>
      </c>
      <c r="AG122" s="35">
        <v>0</v>
      </c>
      <c r="AH122" s="35">
        <v>0</v>
      </c>
      <c r="AI122" s="35">
        <v>0</v>
      </c>
      <c r="AJ122" s="35">
        <v>0</v>
      </c>
      <c r="AK122" s="35">
        <v>0</v>
      </c>
      <c r="AL122" s="35">
        <v>0</v>
      </c>
      <c r="AM122" s="35">
        <v>0</v>
      </c>
      <c r="AN122" s="35">
        <v>0</v>
      </c>
      <c r="AO122" s="35">
        <v>0</v>
      </c>
      <c r="AP122" s="35">
        <v>0</v>
      </c>
      <c r="AQ122" s="35">
        <v>0</v>
      </c>
      <c r="AR122" s="35">
        <v>0</v>
      </c>
      <c r="AS122" s="35">
        <v>0</v>
      </c>
      <c r="AT122" s="35">
        <v>0</v>
      </c>
      <c r="AU122" s="35">
        <v>0</v>
      </c>
      <c r="AV122" s="35">
        <v>0</v>
      </c>
      <c r="AW122" s="35">
        <v>0</v>
      </c>
      <c r="AX122" s="35">
        <v>0</v>
      </c>
      <c r="AY122" s="35">
        <v>0</v>
      </c>
      <c r="AZ122" s="35">
        <v>0</v>
      </c>
      <c r="BA122" s="35">
        <v>0</v>
      </c>
      <c r="BB122" s="35">
        <v>0</v>
      </c>
      <c r="BC122" s="35">
        <v>0</v>
      </c>
      <c r="BD122" s="35">
        <v>0</v>
      </c>
      <c r="BE122" s="35">
        <v>0</v>
      </c>
      <c r="BF122" s="35">
        <v>247</v>
      </c>
      <c r="BG122" s="35">
        <v>247</v>
      </c>
      <c r="BH122" s="133">
        <v>247</v>
      </c>
      <c r="BI122" s="31">
        <v>1</v>
      </c>
    </row>
    <row r="123" spans="1:61" ht="12.75">
      <c r="A123" s="34" t="s">
        <v>146</v>
      </c>
      <c r="B123" s="34" t="s">
        <v>335</v>
      </c>
      <c r="C123" s="34" t="s">
        <v>336</v>
      </c>
      <c r="D123" s="35">
        <v>25</v>
      </c>
      <c r="E123" s="35">
        <v>18</v>
      </c>
      <c r="F123" s="35">
        <v>8</v>
      </c>
      <c r="G123" s="35">
        <v>18</v>
      </c>
      <c r="H123" s="35">
        <v>24</v>
      </c>
      <c r="I123" s="35">
        <v>20</v>
      </c>
      <c r="J123" s="35">
        <v>22</v>
      </c>
      <c r="K123" s="35">
        <v>28</v>
      </c>
      <c r="L123" s="35">
        <v>16</v>
      </c>
      <c r="M123" s="35">
        <v>24</v>
      </c>
      <c r="N123" s="35">
        <v>18</v>
      </c>
      <c r="O123" s="35">
        <v>6</v>
      </c>
      <c r="P123" s="35">
        <v>20</v>
      </c>
      <c r="Q123" s="35">
        <v>11</v>
      </c>
      <c r="R123" s="35">
        <v>13</v>
      </c>
      <c r="S123" s="35">
        <v>8</v>
      </c>
      <c r="T123" s="35">
        <v>0</v>
      </c>
      <c r="U123" s="35">
        <v>0</v>
      </c>
      <c r="V123" s="35">
        <v>0</v>
      </c>
      <c r="W123" s="35">
        <v>1</v>
      </c>
      <c r="X123" s="35">
        <v>0</v>
      </c>
      <c r="Y123" s="35">
        <v>1</v>
      </c>
      <c r="Z123" s="35">
        <v>0</v>
      </c>
      <c r="AA123" s="35">
        <v>0</v>
      </c>
      <c r="AB123" s="35">
        <v>0</v>
      </c>
      <c r="AC123" s="35">
        <v>0</v>
      </c>
      <c r="AD123" s="35">
        <v>0</v>
      </c>
      <c r="AE123" s="35">
        <v>0</v>
      </c>
      <c r="AF123" s="35">
        <v>0</v>
      </c>
      <c r="AG123" s="35">
        <v>0</v>
      </c>
      <c r="AH123" s="35">
        <v>0</v>
      </c>
      <c r="AI123" s="35">
        <v>0</v>
      </c>
      <c r="AJ123" s="35">
        <v>0</v>
      </c>
      <c r="AK123" s="35">
        <v>0</v>
      </c>
      <c r="AL123" s="35">
        <v>0</v>
      </c>
      <c r="AM123" s="35">
        <v>0</v>
      </c>
      <c r="AN123" s="35">
        <v>0</v>
      </c>
      <c r="AO123" s="35">
        <v>0</v>
      </c>
      <c r="AP123" s="35">
        <v>0</v>
      </c>
      <c r="AQ123" s="35">
        <v>0</v>
      </c>
      <c r="AR123" s="35">
        <v>0</v>
      </c>
      <c r="AS123" s="35">
        <v>0</v>
      </c>
      <c r="AT123" s="35">
        <v>0</v>
      </c>
      <c r="AU123" s="35">
        <v>0</v>
      </c>
      <c r="AV123" s="35">
        <v>0</v>
      </c>
      <c r="AW123" s="35">
        <v>0</v>
      </c>
      <c r="AX123" s="35">
        <v>0</v>
      </c>
      <c r="AY123" s="35">
        <v>0</v>
      </c>
      <c r="AZ123" s="35">
        <v>0</v>
      </c>
      <c r="BA123" s="35">
        <v>0</v>
      </c>
      <c r="BB123" s="35">
        <v>0</v>
      </c>
      <c r="BC123" s="35">
        <v>0</v>
      </c>
      <c r="BD123" s="35">
        <v>0</v>
      </c>
      <c r="BE123" s="35">
        <v>0</v>
      </c>
      <c r="BF123" s="35">
        <v>281</v>
      </c>
      <c r="BG123" s="35">
        <v>281</v>
      </c>
      <c r="BH123" s="133">
        <v>279</v>
      </c>
      <c r="BI123" s="31">
        <v>0.9928825622775801</v>
      </c>
    </row>
    <row r="124" spans="1:61" ht="12.75">
      <c r="A124" s="34" t="s">
        <v>146</v>
      </c>
      <c r="B124" s="34" t="s">
        <v>163</v>
      </c>
      <c r="C124" s="34" t="s">
        <v>164</v>
      </c>
      <c r="D124" s="35">
        <v>1</v>
      </c>
      <c r="E124" s="35">
        <v>0</v>
      </c>
      <c r="F124" s="35">
        <v>1</v>
      </c>
      <c r="G124" s="35">
        <v>3</v>
      </c>
      <c r="H124" s="35">
        <v>8</v>
      </c>
      <c r="I124" s="35">
        <v>4</v>
      </c>
      <c r="J124" s="35">
        <v>6</v>
      </c>
      <c r="K124" s="35">
        <v>11</v>
      </c>
      <c r="L124" s="35">
        <v>4</v>
      </c>
      <c r="M124" s="35">
        <v>2</v>
      </c>
      <c r="N124" s="35">
        <v>1</v>
      </c>
      <c r="O124" s="35">
        <v>0</v>
      </c>
      <c r="P124" s="35">
        <v>0</v>
      </c>
      <c r="Q124" s="35">
        <v>0</v>
      </c>
      <c r="R124" s="35">
        <v>0</v>
      </c>
      <c r="S124" s="35">
        <v>0</v>
      </c>
      <c r="T124" s="35">
        <v>0</v>
      </c>
      <c r="U124" s="35">
        <v>1</v>
      </c>
      <c r="V124" s="35">
        <v>0</v>
      </c>
      <c r="W124" s="35">
        <v>0</v>
      </c>
      <c r="X124" s="35">
        <v>0</v>
      </c>
      <c r="Y124" s="35">
        <v>0</v>
      </c>
      <c r="Z124" s="35">
        <v>0</v>
      </c>
      <c r="AA124" s="35">
        <v>0</v>
      </c>
      <c r="AB124" s="35">
        <v>0</v>
      </c>
      <c r="AC124" s="35">
        <v>0</v>
      </c>
      <c r="AD124" s="35">
        <v>0</v>
      </c>
      <c r="AE124" s="35">
        <v>0</v>
      </c>
      <c r="AF124" s="35">
        <v>0</v>
      </c>
      <c r="AG124" s="35">
        <v>0</v>
      </c>
      <c r="AH124" s="35">
        <v>0</v>
      </c>
      <c r="AI124" s="35">
        <v>0</v>
      </c>
      <c r="AJ124" s="35">
        <v>0</v>
      </c>
      <c r="AK124" s="35">
        <v>0</v>
      </c>
      <c r="AL124" s="35">
        <v>0</v>
      </c>
      <c r="AM124" s="35">
        <v>0</v>
      </c>
      <c r="AN124" s="35">
        <v>0</v>
      </c>
      <c r="AO124" s="35">
        <v>0</v>
      </c>
      <c r="AP124" s="35">
        <v>0</v>
      </c>
      <c r="AQ124" s="35">
        <v>0</v>
      </c>
      <c r="AR124" s="35">
        <v>0</v>
      </c>
      <c r="AS124" s="35">
        <v>0</v>
      </c>
      <c r="AT124" s="35">
        <v>0</v>
      </c>
      <c r="AU124" s="35">
        <v>0</v>
      </c>
      <c r="AV124" s="35">
        <v>0</v>
      </c>
      <c r="AW124" s="35">
        <v>0</v>
      </c>
      <c r="AX124" s="35">
        <v>0</v>
      </c>
      <c r="AY124" s="35">
        <v>0</v>
      </c>
      <c r="AZ124" s="35">
        <v>0</v>
      </c>
      <c r="BA124" s="35">
        <v>0</v>
      </c>
      <c r="BB124" s="35">
        <v>0</v>
      </c>
      <c r="BC124" s="35">
        <v>0</v>
      </c>
      <c r="BD124" s="35">
        <v>0</v>
      </c>
      <c r="BE124" s="35">
        <v>0</v>
      </c>
      <c r="BF124" s="35">
        <v>42</v>
      </c>
      <c r="BG124" s="35">
        <v>42</v>
      </c>
      <c r="BH124" s="133">
        <v>42</v>
      </c>
      <c r="BI124" s="31">
        <v>1</v>
      </c>
    </row>
    <row r="125" spans="1:61" ht="12.75">
      <c r="A125" s="34" t="s">
        <v>14</v>
      </c>
      <c r="B125" s="34" t="s">
        <v>16</v>
      </c>
      <c r="C125" s="34" t="s">
        <v>17</v>
      </c>
      <c r="D125" s="35">
        <v>0</v>
      </c>
      <c r="E125" s="35">
        <v>1</v>
      </c>
      <c r="F125" s="35">
        <v>0</v>
      </c>
      <c r="G125" s="35">
        <v>50</v>
      </c>
      <c r="H125" s="35">
        <v>48</v>
      </c>
      <c r="I125" s="35">
        <v>9</v>
      </c>
      <c r="J125" s="35">
        <v>5</v>
      </c>
      <c r="K125" s="35">
        <v>3</v>
      </c>
      <c r="L125" s="35">
        <v>5</v>
      </c>
      <c r="M125" s="35">
        <v>16</v>
      </c>
      <c r="N125" s="35">
        <v>25</v>
      </c>
      <c r="O125" s="35">
        <v>10</v>
      </c>
      <c r="P125" s="35">
        <v>5</v>
      </c>
      <c r="Q125" s="35">
        <v>0</v>
      </c>
      <c r="R125" s="35">
        <v>5</v>
      </c>
      <c r="S125" s="35">
        <v>5</v>
      </c>
      <c r="T125" s="35">
        <v>3</v>
      </c>
      <c r="U125" s="35">
        <v>0</v>
      </c>
      <c r="V125" s="35">
        <v>0</v>
      </c>
      <c r="W125" s="35">
        <v>0</v>
      </c>
      <c r="X125" s="35">
        <v>0</v>
      </c>
      <c r="Y125" s="35">
        <v>0</v>
      </c>
      <c r="Z125" s="35">
        <v>0</v>
      </c>
      <c r="AA125" s="35">
        <v>0</v>
      </c>
      <c r="AB125" s="35">
        <v>0</v>
      </c>
      <c r="AC125" s="35">
        <v>0</v>
      </c>
      <c r="AD125" s="35">
        <v>0</v>
      </c>
      <c r="AE125" s="35">
        <v>0</v>
      </c>
      <c r="AF125" s="35">
        <v>0</v>
      </c>
      <c r="AG125" s="35">
        <v>0</v>
      </c>
      <c r="AH125" s="35">
        <v>0</v>
      </c>
      <c r="AI125" s="35">
        <v>0</v>
      </c>
      <c r="AJ125" s="35">
        <v>0</v>
      </c>
      <c r="AK125" s="35">
        <v>0</v>
      </c>
      <c r="AL125" s="35">
        <v>0</v>
      </c>
      <c r="AM125" s="35">
        <v>0</v>
      </c>
      <c r="AN125" s="35">
        <v>0</v>
      </c>
      <c r="AO125" s="35">
        <v>0</v>
      </c>
      <c r="AP125" s="35">
        <v>0</v>
      </c>
      <c r="AQ125" s="35">
        <v>0</v>
      </c>
      <c r="AR125" s="35">
        <v>0</v>
      </c>
      <c r="AS125" s="35">
        <v>0</v>
      </c>
      <c r="AT125" s="35">
        <v>0</v>
      </c>
      <c r="AU125" s="35">
        <v>0</v>
      </c>
      <c r="AV125" s="35">
        <v>0</v>
      </c>
      <c r="AW125" s="35">
        <v>0</v>
      </c>
      <c r="AX125" s="35">
        <v>0</v>
      </c>
      <c r="AY125" s="35">
        <v>0</v>
      </c>
      <c r="AZ125" s="35">
        <v>0</v>
      </c>
      <c r="BA125" s="35">
        <v>0</v>
      </c>
      <c r="BB125" s="35">
        <v>0</v>
      </c>
      <c r="BC125" s="35">
        <v>0</v>
      </c>
      <c r="BD125" s="35">
        <v>0</v>
      </c>
      <c r="BE125" s="35">
        <v>0</v>
      </c>
      <c r="BF125" s="35">
        <v>190</v>
      </c>
      <c r="BG125" s="35">
        <v>190</v>
      </c>
      <c r="BH125" s="133">
        <v>190</v>
      </c>
      <c r="BI125" s="31">
        <v>1</v>
      </c>
    </row>
    <row r="126" spans="1:61" ht="12.75">
      <c r="A126" s="34" t="s">
        <v>14</v>
      </c>
      <c r="B126" s="34" t="s">
        <v>41</v>
      </c>
      <c r="C126" s="34" t="s">
        <v>42</v>
      </c>
      <c r="D126" s="35">
        <v>3</v>
      </c>
      <c r="E126" s="35">
        <v>3</v>
      </c>
      <c r="F126" s="35">
        <v>7</v>
      </c>
      <c r="G126" s="35">
        <v>45</v>
      </c>
      <c r="H126" s="35">
        <v>37</v>
      </c>
      <c r="I126" s="35">
        <v>3</v>
      </c>
      <c r="J126" s="35">
        <v>15</v>
      </c>
      <c r="K126" s="35">
        <v>20</v>
      </c>
      <c r="L126" s="35">
        <v>12</v>
      </c>
      <c r="M126" s="35">
        <v>9</v>
      </c>
      <c r="N126" s="35">
        <v>4</v>
      </c>
      <c r="O126" s="35">
        <v>0</v>
      </c>
      <c r="P126" s="35">
        <v>0</v>
      </c>
      <c r="Q126" s="35">
        <v>0</v>
      </c>
      <c r="R126" s="35">
        <v>0</v>
      </c>
      <c r="S126" s="35">
        <v>0</v>
      </c>
      <c r="T126" s="35">
        <v>0</v>
      </c>
      <c r="U126" s="35">
        <v>0</v>
      </c>
      <c r="V126" s="35">
        <v>0</v>
      </c>
      <c r="W126" s="35">
        <v>0</v>
      </c>
      <c r="X126" s="35">
        <v>0</v>
      </c>
      <c r="Y126" s="35">
        <v>0</v>
      </c>
      <c r="Z126" s="35">
        <v>0</v>
      </c>
      <c r="AA126" s="35">
        <v>0</v>
      </c>
      <c r="AB126" s="35">
        <v>0</v>
      </c>
      <c r="AC126" s="35">
        <v>0</v>
      </c>
      <c r="AD126" s="35">
        <v>0</v>
      </c>
      <c r="AE126" s="35">
        <v>0</v>
      </c>
      <c r="AF126" s="35">
        <v>0</v>
      </c>
      <c r="AG126" s="35">
        <v>0</v>
      </c>
      <c r="AH126" s="35">
        <v>0</v>
      </c>
      <c r="AI126" s="35">
        <v>0</v>
      </c>
      <c r="AJ126" s="35">
        <v>0</v>
      </c>
      <c r="AK126" s="35">
        <v>0</v>
      </c>
      <c r="AL126" s="35">
        <v>0</v>
      </c>
      <c r="AM126" s="35">
        <v>0</v>
      </c>
      <c r="AN126" s="35">
        <v>0</v>
      </c>
      <c r="AO126" s="35">
        <v>0</v>
      </c>
      <c r="AP126" s="35">
        <v>0</v>
      </c>
      <c r="AQ126" s="35">
        <v>0</v>
      </c>
      <c r="AR126" s="35">
        <v>0</v>
      </c>
      <c r="AS126" s="35">
        <v>0</v>
      </c>
      <c r="AT126" s="35">
        <v>0</v>
      </c>
      <c r="AU126" s="35">
        <v>0</v>
      </c>
      <c r="AV126" s="35">
        <v>0</v>
      </c>
      <c r="AW126" s="35">
        <v>0</v>
      </c>
      <c r="AX126" s="35">
        <v>0</v>
      </c>
      <c r="AY126" s="35">
        <v>0</v>
      </c>
      <c r="AZ126" s="35">
        <v>0</v>
      </c>
      <c r="BA126" s="35">
        <v>0</v>
      </c>
      <c r="BB126" s="35">
        <v>0</v>
      </c>
      <c r="BC126" s="35">
        <v>0</v>
      </c>
      <c r="BD126" s="35">
        <v>0</v>
      </c>
      <c r="BE126" s="35">
        <v>0</v>
      </c>
      <c r="BF126" s="35">
        <v>158</v>
      </c>
      <c r="BG126" s="35">
        <v>158</v>
      </c>
      <c r="BH126" s="133">
        <v>158</v>
      </c>
      <c r="BI126" s="31">
        <v>1</v>
      </c>
    </row>
    <row r="127" spans="1:61" ht="12.75">
      <c r="A127" s="34" t="s">
        <v>201</v>
      </c>
      <c r="B127" s="34" t="s">
        <v>339</v>
      </c>
      <c r="C127" s="34" t="s">
        <v>340</v>
      </c>
      <c r="D127" s="35">
        <v>0</v>
      </c>
      <c r="E127" s="35">
        <v>2</v>
      </c>
      <c r="F127" s="35">
        <v>10</v>
      </c>
      <c r="G127" s="35">
        <v>9</v>
      </c>
      <c r="H127" s="35">
        <v>7</v>
      </c>
      <c r="I127" s="35">
        <v>15</v>
      </c>
      <c r="J127" s="35">
        <v>19</v>
      </c>
      <c r="K127" s="35">
        <v>9</v>
      </c>
      <c r="L127" s="35">
        <v>3</v>
      </c>
      <c r="M127" s="35">
        <v>0</v>
      </c>
      <c r="N127" s="35">
        <v>1</v>
      </c>
      <c r="O127" s="35">
        <v>1</v>
      </c>
      <c r="P127" s="35">
        <v>0</v>
      </c>
      <c r="Q127" s="35">
        <v>0</v>
      </c>
      <c r="R127" s="35">
        <v>0</v>
      </c>
      <c r="S127" s="35">
        <v>0</v>
      </c>
      <c r="T127" s="35">
        <v>0</v>
      </c>
      <c r="U127" s="35">
        <v>0</v>
      </c>
      <c r="V127" s="35">
        <v>0</v>
      </c>
      <c r="W127" s="35">
        <v>0</v>
      </c>
      <c r="X127" s="35">
        <v>0</v>
      </c>
      <c r="Y127" s="35">
        <v>0</v>
      </c>
      <c r="Z127" s="35">
        <v>0</v>
      </c>
      <c r="AA127" s="35">
        <v>0</v>
      </c>
      <c r="AB127" s="35">
        <v>0</v>
      </c>
      <c r="AC127" s="35">
        <v>0</v>
      </c>
      <c r="AD127" s="35">
        <v>0</v>
      </c>
      <c r="AE127" s="35">
        <v>0</v>
      </c>
      <c r="AF127" s="35">
        <v>0</v>
      </c>
      <c r="AG127" s="35">
        <v>0</v>
      </c>
      <c r="AH127" s="35">
        <v>0</v>
      </c>
      <c r="AI127" s="35">
        <v>0</v>
      </c>
      <c r="AJ127" s="35">
        <v>0</v>
      </c>
      <c r="AK127" s="35">
        <v>0</v>
      </c>
      <c r="AL127" s="35">
        <v>0</v>
      </c>
      <c r="AM127" s="35">
        <v>0</v>
      </c>
      <c r="AN127" s="35">
        <v>0</v>
      </c>
      <c r="AO127" s="35">
        <v>0</v>
      </c>
      <c r="AP127" s="35">
        <v>0</v>
      </c>
      <c r="AQ127" s="35">
        <v>0</v>
      </c>
      <c r="AR127" s="35">
        <v>0</v>
      </c>
      <c r="AS127" s="35">
        <v>0</v>
      </c>
      <c r="AT127" s="35">
        <v>0</v>
      </c>
      <c r="AU127" s="35">
        <v>0</v>
      </c>
      <c r="AV127" s="35">
        <v>0</v>
      </c>
      <c r="AW127" s="35">
        <v>0</v>
      </c>
      <c r="AX127" s="35">
        <v>0</v>
      </c>
      <c r="AY127" s="35">
        <v>0</v>
      </c>
      <c r="AZ127" s="35">
        <v>0</v>
      </c>
      <c r="BA127" s="35">
        <v>0</v>
      </c>
      <c r="BB127" s="35">
        <v>0</v>
      </c>
      <c r="BC127" s="35">
        <v>0</v>
      </c>
      <c r="BD127" s="35">
        <v>0</v>
      </c>
      <c r="BE127" s="35">
        <v>0</v>
      </c>
      <c r="BF127" s="35">
        <v>76</v>
      </c>
      <c r="BG127" s="35">
        <v>76</v>
      </c>
      <c r="BH127" s="133">
        <v>76</v>
      </c>
      <c r="BI127" s="31">
        <v>1</v>
      </c>
    </row>
    <row r="128" spans="1:61" ht="12.75">
      <c r="A128" s="34" t="s">
        <v>172</v>
      </c>
      <c r="B128" s="34" t="s">
        <v>313</v>
      </c>
      <c r="C128" s="34" t="s">
        <v>314</v>
      </c>
      <c r="D128" s="35">
        <v>3</v>
      </c>
      <c r="E128" s="35">
        <v>16</v>
      </c>
      <c r="F128" s="35">
        <v>17</v>
      </c>
      <c r="G128" s="35">
        <v>9</v>
      </c>
      <c r="H128" s="35">
        <v>12</v>
      </c>
      <c r="I128" s="35">
        <v>28</v>
      </c>
      <c r="J128" s="35">
        <v>16</v>
      </c>
      <c r="K128" s="35">
        <v>21</v>
      </c>
      <c r="L128" s="35">
        <v>11</v>
      </c>
      <c r="M128" s="35">
        <v>19</v>
      </c>
      <c r="N128" s="35">
        <v>17</v>
      </c>
      <c r="O128" s="35">
        <v>16</v>
      </c>
      <c r="P128" s="35">
        <v>6</v>
      </c>
      <c r="Q128" s="35">
        <v>2</v>
      </c>
      <c r="R128" s="35">
        <v>2</v>
      </c>
      <c r="S128" s="35">
        <v>3</v>
      </c>
      <c r="T128" s="35">
        <v>4</v>
      </c>
      <c r="U128" s="35">
        <v>0</v>
      </c>
      <c r="V128" s="35">
        <v>0</v>
      </c>
      <c r="W128" s="35">
        <v>0</v>
      </c>
      <c r="X128" s="35">
        <v>0</v>
      </c>
      <c r="Y128" s="35">
        <v>0</v>
      </c>
      <c r="Z128" s="35">
        <v>0</v>
      </c>
      <c r="AA128" s="35">
        <v>0</v>
      </c>
      <c r="AB128" s="35">
        <v>0</v>
      </c>
      <c r="AC128" s="35">
        <v>0</v>
      </c>
      <c r="AD128" s="35">
        <v>0</v>
      </c>
      <c r="AE128" s="35">
        <v>0</v>
      </c>
      <c r="AF128" s="35">
        <v>0</v>
      </c>
      <c r="AG128" s="35">
        <v>0</v>
      </c>
      <c r="AH128" s="35">
        <v>0</v>
      </c>
      <c r="AI128" s="35">
        <v>0</v>
      </c>
      <c r="AJ128" s="35">
        <v>0</v>
      </c>
      <c r="AK128" s="35">
        <v>0</v>
      </c>
      <c r="AL128" s="35">
        <v>0</v>
      </c>
      <c r="AM128" s="35">
        <v>0</v>
      </c>
      <c r="AN128" s="35">
        <v>0</v>
      </c>
      <c r="AO128" s="35">
        <v>0</v>
      </c>
      <c r="AP128" s="35">
        <v>0</v>
      </c>
      <c r="AQ128" s="35">
        <v>0</v>
      </c>
      <c r="AR128" s="35">
        <v>0</v>
      </c>
      <c r="AS128" s="35">
        <v>0</v>
      </c>
      <c r="AT128" s="35">
        <v>0</v>
      </c>
      <c r="AU128" s="35">
        <v>0</v>
      </c>
      <c r="AV128" s="35">
        <v>0</v>
      </c>
      <c r="AW128" s="35">
        <v>0</v>
      </c>
      <c r="AX128" s="35">
        <v>0</v>
      </c>
      <c r="AY128" s="35">
        <v>0</v>
      </c>
      <c r="AZ128" s="35">
        <v>0</v>
      </c>
      <c r="BA128" s="35">
        <v>0</v>
      </c>
      <c r="BB128" s="35">
        <v>0</v>
      </c>
      <c r="BC128" s="35">
        <v>0</v>
      </c>
      <c r="BD128" s="35">
        <v>0</v>
      </c>
      <c r="BE128" s="35">
        <v>0</v>
      </c>
      <c r="BF128" s="35">
        <v>202</v>
      </c>
      <c r="BG128" s="35">
        <v>202</v>
      </c>
      <c r="BH128" s="133">
        <v>202</v>
      </c>
      <c r="BI128" s="31">
        <v>1</v>
      </c>
    </row>
    <row r="129" spans="1:61" ht="12.75">
      <c r="A129" s="34" t="s">
        <v>14</v>
      </c>
      <c r="B129" s="34" t="s">
        <v>30</v>
      </c>
      <c r="C129" s="34" t="s">
        <v>310</v>
      </c>
      <c r="D129" s="35">
        <v>17</v>
      </c>
      <c r="E129" s="35">
        <v>12</v>
      </c>
      <c r="F129" s="35">
        <v>18</v>
      </c>
      <c r="G129" s="35">
        <v>11</v>
      </c>
      <c r="H129" s="35">
        <v>28</v>
      </c>
      <c r="I129" s="35">
        <v>52</v>
      </c>
      <c r="J129" s="35">
        <v>12</v>
      </c>
      <c r="K129" s="35">
        <v>3</v>
      </c>
      <c r="L129" s="35">
        <v>9</v>
      </c>
      <c r="M129" s="35">
        <v>8</v>
      </c>
      <c r="N129" s="35">
        <v>2</v>
      </c>
      <c r="O129" s="35">
        <v>1</v>
      </c>
      <c r="P129" s="35">
        <v>2</v>
      </c>
      <c r="Q129" s="35">
        <v>0</v>
      </c>
      <c r="R129" s="35">
        <v>0</v>
      </c>
      <c r="S129" s="35">
        <v>1</v>
      </c>
      <c r="T129" s="35">
        <v>1</v>
      </c>
      <c r="U129" s="35">
        <v>0</v>
      </c>
      <c r="V129" s="35">
        <v>0</v>
      </c>
      <c r="W129" s="35">
        <v>0</v>
      </c>
      <c r="X129" s="35">
        <v>0</v>
      </c>
      <c r="Y129" s="35">
        <v>0</v>
      </c>
      <c r="Z129" s="35">
        <v>0</v>
      </c>
      <c r="AA129" s="35">
        <v>0</v>
      </c>
      <c r="AB129" s="35">
        <v>0</v>
      </c>
      <c r="AC129" s="35">
        <v>0</v>
      </c>
      <c r="AD129" s="35">
        <v>0</v>
      </c>
      <c r="AE129" s="35">
        <v>0</v>
      </c>
      <c r="AF129" s="35">
        <v>0</v>
      </c>
      <c r="AG129" s="35">
        <v>0</v>
      </c>
      <c r="AH129" s="35">
        <v>0</v>
      </c>
      <c r="AI129" s="35">
        <v>0</v>
      </c>
      <c r="AJ129" s="35">
        <v>0</v>
      </c>
      <c r="AK129" s="35">
        <v>0</v>
      </c>
      <c r="AL129" s="35">
        <v>0</v>
      </c>
      <c r="AM129" s="35">
        <v>0</v>
      </c>
      <c r="AN129" s="35">
        <v>0</v>
      </c>
      <c r="AO129" s="35">
        <v>0</v>
      </c>
      <c r="AP129" s="35">
        <v>0</v>
      </c>
      <c r="AQ129" s="35">
        <v>0</v>
      </c>
      <c r="AR129" s="35">
        <v>0</v>
      </c>
      <c r="AS129" s="35">
        <v>0</v>
      </c>
      <c r="AT129" s="35">
        <v>0</v>
      </c>
      <c r="AU129" s="35">
        <v>0</v>
      </c>
      <c r="AV129" s="35">
        <v>0</v>
      </c>
      <c r="AW129" s="35">
        <v>0</v>
      </c>
      <c r="AX129" s="35">
        <v>0</v>
      </c>
      <c r="AY129" s="35">
        <v>0</v>
      </c>
      <c r="AZ129" s="35">
        <v>0</v>
      </c>
      <c r="BA129" s="35">
        <v>0</v>
      </c>
      <c r="BB129" s="35">
        <v>0</v>
      </c>
      <c r="BC129" s="35">
        <v>0</v>
      </c>
      <c r="BD129" s="35">
        <v>0</v>
      </c>
      <c r="BE129" s="35">
        <v>0</v>
      </c>
      <c r="BF129" s="35">
        <v>177</v>
      </c>
      <c r="BG129" s="35">
        <v>177</v>
      </c>
      <c r="BH129" s="133">
        <v>177</v>
      </c>
      <c r="BI129" s="31">
        <v>1</v>
      </c>
    </row>
    <row r="130" spans="1:61" ht="12.75">
      <c r="A130" s="34" t="s">
        <v>201</v>
      </c>
      <c r="B130" s="34" t="s">
        <v>212</v>
      </c>
      <c r="C130" s="34" t="s">
        <v>324</v>
      </c>
      <c r="D130" s="35">
        <v>36</v>
      </c>
      <c r="E130" s="35">
        <v>22</v>
      </c>
      <c r="F130" s="35">
        <v>10</v>
      </c>
      <c r="G130" s="35">
        <v>34</v>
      </c>
      <c r="H130" s="35">
        <v>50</v>
      </c>
      <c r="I130" s="35">
        <v>92</v>
      </c>
      <c r="J130" s="35">
        <v>20</v>
      </c>
      <c r="K130" s="35">
        <v>16</v>
      </c>
      <c r="L130" s="35">
        <v>15</v>
      </c>
      <c r="M130" s="35">
        <v>6</v>
      </c>
      <c r="N130" s="35">
        <v>6</v>
      </c>
      <c r="O130" s="35">
        <v>4</v>
      </c>
      <c r="P130" s="35">
        <v>8</v>
      </c>
      <c r="Q130" s="35">
        <v>7</v>
      </c>
      <c r="R130" s="35">
        <v>2</v>
      </c>
      <c r="S130" s="35">
        <v>1</v>
      </c>
      <c r="T130" s="35">
        <v>1</v>
      </c>
      <c r="U130" s="35">
        <v>1</v>
      </c>
      <c r="V130" s="35">
        <v>0</v>
      </c>
      <c r="W130" s="35">
        <v>0</v>
      </c>
      <c r="X130" s="35">
        <v>0</v>
      </c>
      <c r="Y130" s="35">
        <v>0</v>
      </c>
      <c r="Z130" s="35">
        <v>0</v>
      </c>
      <c r="AA130" s="35">
        <v>0</v>
      </c>
      <c r="AB130" s="35">
        <v>0</v>
      </c>
      <c r="AC130" s="35">
        <v>0</v>
      </c>
      <c r="AD130" s="35">
        <v>0</v>
      </c>
      <c r="AE130" s="35">
        <v>0</v>
      </c>
      <c r="AF130" s="35">
        <v>0</v>
      </c>
      <c r="AG130" s="35">
        <v>0</v>
      </c>
      <c r="AH130" s="35">
        <v>0</v>
      </c>
      <c r="AI130" s="35">
        <v>0</v>
      </c>
      <c r="AJ130" s="35">
        <v>0</v>
      </c>
      <c r="AK130" s="35">
        <v>0</v>
      </c>
      <c r="AL130" s="35">
        <v>0</v>
      </c>
      <c r="AM130" s="35">
        <v>0</v>
      </c>
      <c r="AN130" s="35">
        <v>0</v>
      </c>
      <c r="AO130" s="35">
        <v>0</v>
      </c>
      <c r="AP130" s="35">
        <v>0</v>
      </c>
      <c r="AQ130" s="35">
        <v>0</v>
      </c>
      <c r="AR130" s="35">
        <v>0</v>
      </c>
      <c r="AS130" s="35">
        <v>0</v>
      </c>
      <c r="AT130" s="35">
        <v>0</v>
      </c>
      <c r="AU130" s="35">
        <v>0</v>
      </c>
      <c r="AV130" s="35">
        <v>0</v>
      </c>
      <c r="AW130" s="35">
        <v>0</v>
      </c>
      <c r="AX130" s="35">
        <v>0</v>
      </c>
      <c r="AY130" s="35">
        <v>0</v>
      </c>
      <c r="AZ130" s="35">
        <v>0</v>
      </c>
      <c r="BA130" s="35">
        <v>0</v>
      </c>
      <c r="BB130" s="35">
        <v>0</v>
      </c>
      <c r="BC130" s="35">
        <v>0</v>
      </c>
      <c r="BD130" s="35">
        <v>0</v>
      </c>
      <c r="BE130" s="35">
        <v>0</v>
      </c>
      <c r="BF130" s="35">
        <v>331</v>
      </c>
      <c r="BG130" s="35">
        <v>331</v>
      </c>
      <c r="BH130" s="133">
        <v>331</v>
      </c>
      <c r="BI130" s="31">
        <v>1</v>
      </c>
    </row>
    <row r="131" spans="1:61" ht="12.75">
      <c r="A131" s="34" t="s">
        <v>146</v>
      </c>
      <c r="B131" s="34" t="s">
        <v>151</v>
      </c>
      <c r="C131" s="34" t="s">
        <v>152</v>
      </c>
      <c r="D131" s="35">
        <v>43</v>
      </c>
      <c r="E131" s="35">
        <v>60</v>
      </c>
      <c r="F131" s="35">
        <v>36</v>
      </c>
      <c r="G131" s="35">
        <v>18</v>
      </c>
      <c r="H131" s="35">
        <v>14</v>
      </c>
      <c r="I131" s="35">
        <v>21</v>
      </c>
      <c r="J131" s="35">
        <v>6</v>
      </c>
      <c r="K131" s="35">
        <v>9</v>
      </c>
      <c r="L131" s="35">
        <v>3</v>
      </c>
      <c r="M131" s="35">
        <v>1</v>
      </c>
      <c r="N131" s="35">
        <v>2</v>
      </c>
      <c r="O131" s="35">
        <v>1</v>
      </c>
      <c r="P131" s="35">
        <v>1</v>
      </c>
      <c r="Q131" s="35">
        <v>0</v>
      </c>
      <c r="R131" s="35">
        <v>1</v>
      </c>
      <c r="S131" s="35">
        <v>0</v>
      </c>
      <c r="T131" s="35">
        <v>0</v>
      </c>
      <c r="U131" s="35">
        <v>0</v>
      </c>
      <c r="V131" s="35">
        <v>0</v>
      </c>
      <c r="W131" s="35">
        <v>0</v>
      </c>
      <c r="X131" s="35">
        <v>0</v>
      </c>
      <c r="Y131" s="35">
        <v>0</v>
      </c>
      <c r="Z131" s="35">
        <v>0</v>
      </c>
      <c r="AA131" s="35">
        <v>0</v>
      </c>
      <c r="AB131" s="35">
        <v>0</v>
      </c>
      <c r="AC131" s="35">
        <v>0</v>
      </c>
      <c r="AD131" s="35">
        <v>0</v>
      </c>
      <c r="AE131" s="35">
        <v>0</v>
      </c>
      <c r="AF131" s="35">
        <v>0</v>
      </c>
      <c r="AG131" s="35">
        <v>0</v>
      </c>
      <c r="AH131" s="35">
        <v>0</v>
      </c>
      <c r="AI131" s="35">
        <v>0</v>
      </c>
      <c r="AJ131" s="35">
        <v>0</v>
      </c>
      <c r="AK131" s="35">
        <v>0</v>
      </c>
      <c r="AL131" s="35">
        <v>0</v>
      </c>
      <c r="AM131" s="35">
        <v>0</v>
      </c>
      <c r="AN131" s="35">
        <v>0</v>
      </c>
      <c r="AO131" s="35">
        <v>0</v>
      </c>
      <c r="AP131" s="35">
        <v>0</v>
      </c>
      <c r="AQ131" s="35">
        <v>0</v>
      </c>
      <c r="AR131" s="35">
        <v>0</v>
      </c>
      <c r="AS131" s="35">
        <v>0</v>
      </c>
      <c r="AT131" s="35">
        <v>0</v>
      </c>
      <c r="AU131" s="35">
        <v>0</v>
      </c>
      <c r="AV131" s="35">
        <v>0</v>
      </c>
      <c r="AW131" s="35">
        <v>0</v>
      </c>
      <c r="AX131" s="35">
        <v>0</v>
      </c>
      <c r="AY131" s="35">
        <v>0</v>
      </c>
      <c r="AZ131" s="35">
        <v>0</v>
      </c>
      <c r="BA131" s="35">
        <v>0</v>
      </c>
      <c r="BB131" s="35">
        <v>0</v>
      </c>
      <c r="BC131" s="35">
        <v>0</v>
      </c>
      <c r="BD131" s="35">
        <v>0</v>
      </c>
      <c r="BE131" s="35">
        <v>0</v>
      </c>
      <c r="BF131" s="35">
        <v>216</v>
      </c>
      <c r="BG131" s="35">
        <v>216</v>
      </c>
      <c r="BH131" s="133">
        <v>216</v>
      </c>
      <c r="BI131" s="31">
        <v>1</v>
      </c>
    </row>
    <row r="132" spans="1:61" ht="12.75">
      <c r="A132" s="34" t="s">
        <v>146</v>
      </c>
      <c r="B132" s="34" t="s">
        <v>159</v>
      </c>
      <c r="C132" s="34" t="s">
        <v>160</v>
      </c>
      <c r="D132" s="35">
        <v>3</v>
      </c>
      <c r="E132" s="35">
        <v>12</v>
      </c>
      <c r="F132" s="35">
        <v>6</v>
      </c>
      <c r="G132" s="35">
        <v>0</v>
      </c>
      <c r="H132" s="35">
        <v>9</v>
      </c>
      <c r="I132" s="35">
        <v>9</v>
      </c>
      <c r="J132" s="35">
        <v>7</v>
      </c>
      <c r="K132" s="35">
        <v>21</v>
      </c>
      <c r="L132" s="35">
        <v>8</v>
      </c>
      <c r="M132" s="35">
        <v>6</v>
      </c>
      <c r="N132" s="35">
        <v>1</v>
      </c>
      <c r="O132" s="35">
        <v>2</v>
      </c>
      <c r="P132" s="35">
        <v>3</v>
      </c>
      <c r="Q132" s="35">
        <v>0</v>
      </c>
      <c r="R132" s="35">
        <v>0</v>
      </c>
      <c r="S132" s="35">
        <v>0</v>
      </c>
      <c r="T132" s="35">
        <v>0</v>
      </c>
      <c r="U132" s="35">
        <v>0</v>
      </c>
      <c r="V132" s="35">
        <v>0</v>
      </c>
      <c r="W132" s="35">
        <v>0</v>
      </c>
      <c r="X132" s="35">
        <v>0</v>
      </c>
      <c r="Y132" s="35">
        <v>0</v>
      </c>
      <c r="Z132" s="35">
        <v>0</v>
      </c>
      <c r="AA132" s="35">
        <v>0</v>
      </c>
      <c r="AB132" s="35">
        <v>0</v>
      </c>
      <c r="AC132" s="35">
        <v>0</v>
      </c>
      <c r="AD132" s="35">
        <v>0</v>
      </c>
      <c r="AE132" s="35">
        <v>0</v>
      </c>
      <c r="AF132" s="35">
        <v>0</v>
      </c>
      <c r="AG132" s="35">
        <v>0</v>
      </c>
      <c r="AH132" s="35">
        <v>0</v>
      </c>
      <c r="AI132" s="35">
        <v>0</v>
      </c>
      <c r="AJ132" s="35">
        <v>0</v>
      </c>
      <c r="AK132" s="35">
        <v>0</v>
      </c>
      <c r="AL132" s="35">
        <v>0</v>
      </c>
      <c r="AM132" s="35">
        <v>0</v>
      </c>
      <c r="AN132" s="35">
        <v>0</v>
      </c>
      <c r="AO132" s="35">
        <v>0</v>
      </c>
      <c r="AP132" s="35">
        <v>0</v>
      </c>
      <c r="AQ132" s="35">
        <v>0</v>
      </c>
      <c r="AR132" s="35">
        <v>0</v>
      </c>
      <c r="AS132" s="35">
        <v>0</v>
      </c>
      <c r="AT132" s="35">
        <v>0</v>
      </c>
      <c r="AU132" s="35">
        <v>0</v>
      </c>
      <c r="AV132" s="35">
        <v>0</v>
      </c>
      <c r="AW132" s="35">
        <v>0</v>
      </c>
      <c r="AX132" s="35">
        <v>0</v>
      </c>
      <c r="AY132" s="35">
        <v>0</v>
      </c>
      <c r="AZ132" s="35">
        <v>0</v>
      </c>
      <c r="BA132" s="35">
        <v>0</v>
      </c>
      <c r="BB132" s="35">
        <v>0</v>
      </c>
      <c r="BC132" s="35">
        <v>0</v>
      </c>
      <c r="BD132" s="35">
        <v>0</v>
      </c>
      <c r="BE132" s="35">
        <v>0</v>
      </c>
      <c r="BF132" s="35">
        <v>87</v>
      </c>
      <c r="BG132" s="35">
        <v>87</v>
      </c>
      <c r="BH132" s="133">
        <v>87</v>
      </c>
      <c r="BI132" s="31">
        <v>1</v>
      </c>
    </row>
    <row r="133" spans="1:61" ht="12.75">
      <c r="A133" s="34" t="s">
        <v>4</v>
      </c>
      <c r="B133" s="34" t="s">
        <v>9</v>
      </c>
      <c r="C133" s="34" t="s">
        <v>364</v>
      </c>
      <c r="D133" s="35">
        <v>143</v>
      </c>
      <c r="E133" s="35">
        <v>36</v>
      </c>
      <c r="F133" s="35">
        <v>54</v>
      </c>
      <c r="G133" s="35">
        <v>58</v>
      </c>
      <c r="H133" s="35">
        <v>73</v>
      </c>
      <c r="I133" s="35">
        <v>78</v>
      </c>
      <c r="J133" s="35">
        <v>32</v>
      </c>
      <c r="K133" s="35">
        <v>6</v>
      </c>
      <c r="L133" s="35">
        <v>3</v>
      </c>
      <c r="M133" s="35">
        <v>3</v>
      </c>
      <c r="N133" s="35">
        <v>6</v>
      </c>
      <c r="O133" s="35">
        <v>2</v>
      </c>
      <c r="P133" s="35">
        <v>0</v>
      </c>
      <c r="Q133" s="35">
        <v>1</v>
      </c>
      <c r="R133" s="35">
        <v>0</v>
      </c>
      <c r="S133" s="35">
        <v>0</v>
      </c>
      <c r="T133" s="35">
        <v>0</v>
      </c>
      <c r="U133" s="35">
        <v>0</v>
      </c>
      <c r="V133" s="35">
        <v>0</v>
      </c>
      <c r="W133" s="35">
        <v>0</v>
      </c>
      <c r="X133" s="35">
        <v>0</v>
      </c>
      <c r="Y133" s="35">
        <v>0</v>
      </c>
      <c r="Z133" s="35">
        <v>0</v>
      </c>
      <c r="AA133" s="35">
        <v>0</v>
      </c>
      <c r="AB133" s="35">
        <v>0</v>
      </c>
      <c r="AC133" s="35">
        <v>0</v>
      </c>
      <c r="AD133" s="35">
        <v>0</v>
      </c>
      <c r="AE133" s="35">
        <v>0</v>
      </c>
      <c r="AF133" s="35">
        <v>0</v>
      </c>
      <c r="AG133" s="35">
        <v>0</v>
      </c>
      <c r="AH133" s="35">
        <v>0</v>
      </c>
      <c r="AI133" s="35">
        <v>0</v>
      </c>
      <c r="AJ133" s="35">
        <v>0</v>
      </c>
      <c r="AK133" s="35">
        <v>0</v>
      </c>
      <c r="AL133" s="35">
        <v>0</v>
      </c>
      <c r="AM133" s="35">
        <v>0</v>
      </c>
      <c r="AN133" s="35">
        <v>0</v>
      </c>
      <c r="AO133" s="35">
        <v>0</v>
      </c>
      <c r="AP133" s="35">
        <v>0</v>
      </c>
      <c r="AQ133" s="35">
        <v>0</v>
      </c>
      <c r="AR133" s="35">
        <v>0</v>
      </c>
      <c r="AS133" s="35">
        <v>0</v>
      </c>
      <c r="AT133" s="35">
        <v>0</v>
      </c>
      <c r="AU133" s="35">
        <v>0</v>
      </c>
      <c r="AV133" s="35">
        <v>1</v>
      </c>
      <c r="AW133" s="35">
        <v>0</v>
      </c>
      <c r="AX133" s="35">
        <v>0</v>
      </c>
      <c r="AY133" s="35">
        <v>0</v>
      </c>
      <c r="AZ133" s="35">
        <v>0</v>
      </c>
      <c r="BA133" s="35">
        <v>0</v>
      </c>
      <c r="BB133" s="35">
        <v>0</v>
      </c>
      <c r="BC133" s="35">
        <v>0</v>
      </c>
      <c r="BD133" s="35">
        <v>0</v>
      </c>
      <c r="BE133" s="35">
        <v>2</v>
      </c>
      <c r="BF133" s="35">
        <v>498</v>
      </c>
      <c r="BG133" s="35">
        <v>496</v>
      </c>
      <c r="BH133" s="133">
        <v>495</v>
      </c>
      <c r="BI133" s="31">
        <v>0.9979838709677419</v>
      </c>
    </row>
    <row r="134" spans="1:61" ht="12.75">
      <c r="A134" s="34" t="s">
        <v>118</v>
      </c>
      <c r="B134" s="34" t="s">
        <v>143</v>
      </c>
      <c r="C134" s="34" t="s">
        <v>363</v>
      </c>
      <c r="D134" s="35">
        <v>5</v>
      </c>
      <c r="E134" s="35">
        <v>7</v>
      </c>
      <c r="F134" s="35">
        <v>6</v>
      </c>
      <c r="G134" s="35">
        <v>15</v>
      </c>
      <c r="H134" s="35">
        <v>16</v>
      </c>
      <c r="I134" s="35">
        <v>19</v>
      </c>
      <c r="J134" s="35">
        <v>5</v>
      </c>
      <c r="K134" s="35">
        <v>2</v>
      </c>
      <c r="L134" s="35">
        <v>4</v>
      </c>
      <c r="M134" s="35">
        <v>4</v>
      </c>
      <c r="N134" s="35">
        <v>8</v>
      </c>
      <c r="O134" s="35">
        <v>6</v>
      </c>
      <c r="P134" s="35">
        <v>4</v>
      </c>
      <c r="Q134" s="35">
        <v>0</v>
      </c>
      <c r="R134" s="35">
        <v>0</v>
      </c>
      <c r="S134" s="35">
        <v>0</v>
      </c>
      <c r="T134" s="35">
        <v>0</v>
      </c>
      <c r="U134" s="35">
        <v>0</v>
      </c>
      <c r="V134" s="35">
        <v>0</v>
      </c>
      <c r="W134" s="35">
        <v>0</v>
      </c>
      <c r="X134" s="35">
        <v>0</v>
      </c>
      <c r="Y134" s="35">
        <v>0</v>
      </c>
      <c r="Z134" s="35">
        <v>0</v>
      </c>
      <c r="AA134" s="35">
        <v>0</v>
      </c>
      <c r="AB134" s="35">
        <v>0</v>
      </c>
      <c r="AC134" s="35">
        <v>0</v>
      </c>
      <c r="AD134" s="35">
        <v>0</v>
      </c>
      <c r="AE134" s="35">
        <v>0</v>
      </c>
      <c r="AF134" s="35">
        <v>0</v>
      </c>
      <c r="AG134" s="35">
        <v>0</v>
      </c>
      <c r="AH134" s="35">
        <v>0</v>
      </c>
      <c r="AI134" s="35">
        <v>0</v>
      </c>
      <c r="AJ134" s="35">
        <v>0</v>
      </c>
      <c r="AK134" s="35">
        <v>0</v>
      </c>
      <c r="AL134" s="35">
        <v>0</v>
      </c>
      <c r="AM134" s="35">
        <v>0</v>
      </c>
      <c r="AN134" s="35">
        <v>0</v>
      </c>
      <c r="AO134" s="35">
        <v>0</v>
      </c>
      <c r="AP134" s="35">
        <v>0</v>
      </c>
      <c r="AQ134" s="35">
        <v>0</v>
      </c>
      <c r="AR134" s="35">
        <v>0</v>
      </c>
      <c r="AS134" s="35">
        <v>0</v>
      </c>
      <c r="AT134" s="35">
        <v>0</v>
      </c>
      <c r="AU134" s="35">
        <v>0</v>
      </c>
      <c r="AV134" s="35">
        <v>0</v>
      </c>
      <c r="AW134" s="35">
        <v>0</v>
      </c>
      <c r="AX134" s="35">
        <v>0</v>
      </c>
      <c r="AY134" s="35">
        <v>0</v>
      </c>
      <c r="AZ134" s="35">
        <v>0</v>
      </c>
      <c r="BA134" s="35">
        <v>0</v>
      </c>
      <c r="BB134" s="35">
        <v>0</v>
      </c>
      <c r="BC134" s="35">
        <v>0</v>
      </c>
      <c r="BD134" s="35">
        <v>0</v>
      </c>
      <c r="BE134" s="35">
        <v>0</v>
      </c>
      <c r="BF134" s="35">
        <v>101</v>
      </c>
      <c r="BG134" s="35">
        <v>101</v>
      </c>
      <c r="BH134" s="133">
        <v>101</v>
      </c>
      <c r="BI134" s="31">
        <v>1</v>
      </c>
    </row>
    <row r="135" spans="1:61" ht="12.75">
      <c r="A135" s="34" t="s">
        <v>118</v>
      </c>
      <c r="B135" s="34" t="s">
        <v>127</v>
      </c>
      <c r="C135" s="34" t="s">
        <v>345</v>
      </c>
      <c r="D135" s="35">
        <v>5</v>
      </c>
      <c r="E135" s="35">
        <v>5</v>
      </c>
      <c r="F135" s="35">
        <v>22</v>
      </c>
      <c r="G135" s="35">
        <v>20</v>
      </c>
      <c r="H135" s="35">
        <v>61</v>
      </c>
      <c r="I135" s="35">
        <v>60</v>
      </c>
      <c r="J135" s="35">
        <v>5</v>
      </c>
      <c r="K135" s="35">
        <v>6</v>
      </c>
      <c r="L135" s="35">
        <v>7</v>
      </c>
      <c r="M135" s="35">
        <v>10</v>
      </c>
      <c r="N135" s="35">
        <v>12</v>
      </c>
      <c r="O135" s="35">
        <v>9</v>
      </c>
      <c r="P135" s="35">
        <v>20</v>
      </c>
      <c r="Q135" s="35">
        <v>14</v>
      </c>
      <c r="R135" s="35">
        <v>9</v>
      </c>
      <c r="S135" s="35">
        <v>10</v>
      </c>
      <c r="T135" s="35">
        <v>5</v>
      </c>
      <c r="U135" s="35">
        <v>1</v>
      </c>
      <c r="V135" s="35">
        <v>2</v>
      </c>
      <c r="W135" s="35">
        <v>1</v>
      </c>
      <c r="X135" s="35">
        <v>0</v>
      </c>
      <c r="Y135" s="35">
        <v>0</v>
      </c>
      <c r="Z135" s="35">
        <v>0</v>
      </c>
      <c r="AA135" s="35">
        <v>0</v>
      </c>
      <c r="AB135" s="35">
        <v>0</v>
      </c>
      <c r="AC135" s="35">
        <v>0</v>
      </c>
      <c r="AD135" s="35">
        <v>0</v>
      </c>
      <c r="AE135" s="35">
        <v>0</v>
      </c>
      <c r="AF135" s="35">
        <v>0</v>
      </c>
      <c r="AG135" s="35">
        <v>0</v>
      </c>
      <c r="AH135" s="35">
        <v>0</v>
      </c>
      <c r="AI135" s="35">
        <v>0</v>
      </c>
      <c r="AJ135" s="35">
        <v>0</v>
      </c>
      <c r="AK135" s="35">
        <v>0</v>
      </c>
      <c r="AL135" s="35">
        <v>0</v>
      </c>
      <c r="AM135" s="35">
        <v>0</v>
      </c>
      <c r="AN135" s="35">
        <v>0</v>
      </c>
      <c r="AO135" s="35">
        <v>0</v>
      </c>
      <c r="AP135" s="35">
        <v>0</v>
      </c>
      <c r="AQ135" s="35">
        <v>0</v>
      </c>
      <c r="AR135" s="35">
        <v>0</v>
      </c>
      <c r="AS135" s="35">
        <v>0</v>
      </c>
      <c r="AT135" s="35">
        <v>0</v>
      </c>
      <c r="AU135" s="35">
        <v>0</v>
      </c>
      <c r="AV135" s="35">
        <v>0</v>
      </c>
      <c r="AW135" s="35">
        <v>0</v>
      </c>
      <c r="AX135" s="35">
        <v>0</v>
      </c>
      <c r="AY135" s="35">
        <v>0</v>
      </c>
      <c r="AZ135" s="35">
        <v>0</v>
      </c>
      <c r="BA135" s="35">
        <v>0</v>
      </c>
      <c r="BB135" s="35">
        <v>0</v>
      </c>
      <c r="BC135" s="35">
        <v>0</v>
      </c>
      <c r="BD135" s="35">
        <v>0</v>
      </c>
      <c r="BE135" s="35">
        <v>0</v>
      </c>
      <c r="BF135" s="35">
        <v>284</v>
      </c>
      <c r="BG135" s="35">
        <v>284</v>
      </c>
      <c r="BH135" s="133">
        <v>281</v>
      </c>
      <c r="BI135" s="31">
        <v>0.9894366197183099</v>
      </c>
    </row>
    <row r="136" spans="1:61" ht="12.75">
      <c r="A136" s="34" t="s">
        <v>49</v>
      </c>
      <c r="B136" s="34" t="s">
        <v>65</v>
      </c>
      <c r="C136" s="34" t="s">
        <v>386</v>
      </c>
      <c r="D136" s="35">
        <v>13</v>
      </c>
      <c r="E136" s="35">
        <v>20</v>
      </c>
      <c r="F136" s="35">
        <v>20</v>
      </c>
      <c r="G136" s="35">
        <v>11</v>
      </c>
      <c r="H136" s="35">
        <v>40</v>
      </c>
      <c r="I136" s="35">
        <v>40</v>
      </c>
      <c r="J136" s="35">
        <v>38</v>
      </c>
      <c r="K136" s="35">
        <v>30</v>
      </c>
      <c r="L136" s="35">
        <v>34</v>
      </c>
      <c r="M136" s="35">
        <v>20</v>
      </c>
      <c r="N136" s="35">
        <v>12</v>
      </c>
      <c r="O136" s="35">
        <v>11</v>
      </c>
      <c r="P136" s="35">
        <v>20</v>
      </c>
      <c r="Q136" s="35">
        <v>0</v>
      </c>
      <c r="R136" s="35">
        <v>0</v>
      </c>
      <c r="S136" s="35">
        <v>0</v>
      </c>
      <c r="T136" s="35">
        <v>0</v>
      </c>
      <c r="U136" s="35">
        <v>0</v>
      </c>
      <c r="V136" s="35">
        <v>0</v>
      </c>
      <c r="W136" s="35">
        <v>0</v>
      </c>
      <c r="X136" s="35">
        <v>0</v>
      </c>
      <c r="Y136" s="35">
        <v>0</v>
      </c>
      <c r="Z136" s="35">
        <v>0</v>
      </c>
      <c r="AA136" s="35">
        <v>0</v>
      </c>
      <c r="AB136" s="35">
        <v>0</v>
      </c>
      <c r="AC136" s="35">
        <v>0</v>
      </c>
      <c r="AD136" s="35">
        <v>0</v>
      </c>
      <c r="AE136" s="35">
        <v>0</v>
      </c>
      <c r="AF136" s="35">
        <v>0</v>
      </c>
      <c r="AG136" s="35">
        <v>0</v>
      </c>
      <c r="AH136" s="35">
        <v>0</v>
      </c>
      <c r="AI136" s="35">
        <v>0</v>
      </c>
      <c r="AJ136" s="35">
        <v>0</v>
      </c>
      <c r="AK136" s="35">
        <v>0</v>
      </c>
      <c r="AL136" s="35">
        <v>0</v>
      </c>
      <c r="AM136" s="35">
        <v>0</v>
      </c>
      <c r="AN136" s="35">
        <v>0</v>
      </c>
      <c r="AO136" s="35">
        <v>0</v>
      </c>
      <c r="AP136" s="35">
        <v>0</v>
      </c>
      <c r="AQ136" s="35">
        <v>0</v>
      </c>
      <c r="AR136" s="35">
        <v>0</v>
      </c>
      <c r="AS136" s="35">
        <v>0</v>
      </c>
      <c r="AT136" s="35">
        <v>0</v>
      </c>
      <c r="AU136" s="35">
        <v>0</v>
      </c>
      <c r="AV136" s="35">
        <v>0</v>
      </c>
      <c r="AW136" s="35">
        <v>0</v>
      </c>
      <c r="AX136" s="35">
        <v>0</v>
      </c>
      <c r="AY136" s="35">
        <v>0</v>
      </c>
      <c r="AZ136" s="35">
        <v>0</v>
      </c>
      <c r="BA136" s="35">
        <v>0</v>
      </c>
      <c r="BB136" s="35">
        <v>0</v>
      </c>
      <c r="BC136" s="35">
        <v>0</v>
      </c>
      <c r="BD136" s="35">
        <v>0</v>
      </c>
      <c r="BE136" s="35">
        <v>0</v>
      </c>
      <c r="BF136" s="35">
        <v>309</v>
      </c>
      <c r="BG136" s="35">
        <v>309</v>
      </c>
      <c r="BH136" s="133">
        <v>309</v>
      </c>
      <c r="BI136" s="31">
        <v>1</v>
      </c>
    </row>
    <row r="137" spans="1:61" ht="12.75">
      <c r="A137" s="34" t="s">
        <v>146</v>
      </c>
      <c r="B137" s="34" t="s">
        <v>165</v>
      </c>
      <c r="C137" s="34" t="s">
        <v>357</v>
      </c>
      <c r="D137" s="35">
        <v>3</v>
      </c>
      <c r="E137" s="35">
        <v>22</v>
      </c>
      <c r="F137" s="35">
        <v>29</v>
      </c>
      <c r="G137" s="35">
        <v>7</v>
      </c>
      <c r="H137" s="35">
        <v>7</v>
      </c>
      <c r="I137" s="35">
        <v>3</v>
      </c>
      <c r="J137" s="35">
        <v>1</v>
      </c>
      <c r="K137" s="35">
        <v>0</v>
      </c>
      <c r="L137" s="35">
        <v>6</v>
      </c>
      <c r="M137" s="35">
        <v>11</v>
      </c>
      <c r="N137" s="35">
        <v>4</v>
      </c>
      <c r="O137" s="35">
        <v>5</v>
      </c>
      <c r="P137" s="35">
        <v>0</v>
      </c>
      <c r="Q137" s="35">
        <v>0</v>
      </c>
      <c r="R137" s="35">
        <v>1</v>
      </c>
      <c r="S137" s="35">
        <v>0</v>
      </c>
      <c r="T137" s="35">
        <v>0</v>
      </c>
      <c r="U137" s="35">
        <v>1</v>
      </c>
      <c r="V137" s="35">
        <v>0</v>
      </c>
      <c r="W137" s="35">
        <v>0</v>
      </c>
      <c r="X137" s="35">
        <v>0</v>
      </c>
      <c r="Y137" s="35">
        <v>0</v>
      </c>
      <c r="Z137" s="35">
        <v>0</v>
      </c>
      <c r="AA137" s="35">
        <v>0</v>
      </c>
      <c r="AB137" s="35">
        <v>0</v>
      </c>
      <c r="AC137" s="35">
        <v>0</v>
      </c>
      <c r="AD137" s="35">
        <v>0</v>
      </c>
      <c r="AE137" s="35">
        <v>0</v>
      </c>
      <c r="AF137" s="35">
        <v>0</v>
      </c>
      <c r="AG137" s="35">
        <v>0</v>
      </c>
      <c r="AH137" s="35">
        <v>0</v>
      </c>
      <c r="AI137" s="35">
        <v>0</v>
      </c>
      <c r="AJ137" s="35">
        <v>0</v>
      </c>
      <c r="AK137" s="35">
        <v>0</v>
      </c>
      <c r="AL137" s="35">
        <v>0</v>
      </c>
      <c r="AM137" s="35">
        <v>0</v>
      </c>
      <c r="AN137" s="35">
        <v>0</v>
      </c>
      <c r="AO137" s="35">
        <v>0</v>
      </c>
      <c r="AP137" s="35">
        <v>0</v>
      </c>
      <c r="AQ137" s="35">
        <v>0</v>
      </c>
      <c r="AR137" s="35">
        <v>0</v>
      </c>
      <c r="AS137" s="35">
        <v>0</v>
      </c>
      <c r="AT137" s="35">
        <v>0</v>
      </c>
      <c r="AU137" s="35">
        <v>0</v>
      </c>
      <c r="AV137" s="35">
        <v>0</v>
      </c>
      <c r="AW137" s="35">
        <v>0</v>
      </c>
      <c r="AX137" s="35">
        <v>0</v>
      </c>
      <c r="AY137" s="35">
        <v>0</v>
      </c>
      <c r="AZ137" s="35">
        <v>0</v>
      </c>
      <c r="BA137" s="35">
        <v>0</v>
      </c>
      <c r="BB137" s="35">
        <v>0</v>
      </c>
      <c r="BC137" s="35">
        <v>0</v>
      </c>
      <c r="BD137" s="35">
        <v>0</v>
      </c>
      <c r="BE137" s="35">
        <v>0</v>
      </c>
      <c r="BF137" s="35">
        <v>100</v>
      </c>
      <c r="BG137" s="35">
        <v>100</v>
      </c>
      <c r="BH137" s="133">
        <v>100</v>
      </c>
      <c r="BI137" s="31">
        <v>1</v>
      </c>
    </row>
    <row r="138" spans="1:61" ht="12.75">
      <c r="A138" s="34" t="s">
        <v>146</v>
      </c>
      <c r="B138" s="34" t="s">
        <v>147</v>
      </c>
      <c r="C138" s="34" t="s">
        <v>148</v>
      </c>
      <c r="D138" s="35">
        <v>1</v>
      </c>
      <c r="E138" s="35">
        <v>28</v>
      </c>
      <c r="F138" s="35">
        <v>62</v>
      </c>
      <c r="G138" s="35">
        <v>79</v>
      </c>
      <c r="H138" s="35">
        <v>52</v>
      </c>
      <c r="I138" s="35">
        <v>30</v>
      </c>
      <c r="J138" s="35">
        <v>6</v>
      </c>
      <c r="K138" s="35">
        <v>9</v>
      </c>
      <c r="L138" s="35">
        <v>16</v>
      </c>
      <c r="M138" s="35">
        <v>10</v>
      </c>
      <c r="N138" s="35">
        <v>5</v>
      </c>
      <c r="O138" s="35">
        <v>3</v>
      </c>
      <c r="P138" s="35">
        <v>2</v>
      </c>
      <c r="Q138" s="35">
        <v>1</v>
      </c>
      <c r="R138" s="35">
        <v>0</v>
      </c>
      <c r="S138" s="35">
        <v>3</v>
      </c>
      <c r="T138" s="35">
        <v>0</v>
      </c>
      <c r="U138" s="35">
        <v>0</v>
      </c>
      <c r="V138" s="35">
        <v>0</v>
      </c>
      <c r="W138" s="35">
        <v>0</v>
      </c>
      <c r="X138" s="35">
        <v>0</v>
      </c>
      <c r="Y138" s="35">
        <v>0</v>
      </c>
      <c r="Z138" s="35">
        <v>0</v>
      </c>
      <c r="AA138" s="35">
        <v>0</v>
      </c>
      <c r="AB138" s="35">
        <v>0</v>
      </c>
      <c r="AC138" s="35">
        <v>0</v>
      </c>
      <c r="AD138" s="35">
        <v>0</v>
      </c>
      <c r="AE138" s="35">
        <v>0</v>
      </c>
      <c r="AF138" s="35">
        <v>0</v>
      </c>
      <c r="AG138" s="35">
        <v>0</v>
      </c>
      <c r="AH138" s="35">
        <v>0</v>
      </c>
      <c r="AI138" s="35">
        <v>0</v>
      </c>
      <c r="AJ138" s="35">
        <v>0</v>
      </c>
      <c r="AK138" s="35">
        <v>0</v>
      </c>
      <c r="AL138" s="35">
        <v>0</v>
      </c>
      <c r="AM138" s="35">
        <v>0</v>
      </c>
      <c r="AN138" s="35">
        <v>0</v>
      </c>
      <c r="AO138" s="35">
        <v>0</v>
      </c>
      <c r="AP138" s="35">
        <v>0</v>
      </c>
      <c r="AQ138" s="35">
        <v>0</v>
      </c>
      <c r="AR138" s="35">
        <v>0</v>
      </c>
      <c r="AS138" s="35">
        <v>0</v>
      </c>
      <c r="AT138" s="35">
        <v>0</v>
      </c>
      <c r="AU138" s="35">
        <v>0</v>
      </c>
      <c r="AV138" s="35">
        <v>0</v>
      </c>
      <c r="AW138" s="35">
        <v>0</v>
      </c>
      <c r="AX138" s="35">
        <v>0</v>
      </c>
      <c r="AY138" s="35">
        <v>0</v>
      </c>
      <c r="AZ138" s="35">
        <v>0</v>
      </c>
      <c r="BA138" s="35">
        <v>0</v>
      </c>
      <c r="BB138" s="35">
        <v>0</v>
      </c>
      <c r="BC138" s="35">
        <v>0</v>
      </c>
      <c r="BD138" s="35">
        <v>0</v>
      </c>
      <c r="BE138" s="35">
        <v>0</v>
      </c>
      <c r="BF138" s="35">
        <v>307</v>
      </c>
      <c r="BG138" s="35">
        <v>307</v>
      </c>
      <c r="BH138" s="133">
        <v>307</v>
      </c>
      <c r="BI138" s="31">
        <v>1</v>
      </c>
    </row>
    <row r="139" spans="1:61" ht="12.75">
      <c r="A139" s="34" t="s">
        <v>14</v>
      </c>
      <c r="B139" s="34" t="s">
        <v>27</v>
      </c>
      <c r="C139" s="34" t="s">
        <v>28</v>
      </c>
      <c r="D139" s="35">
        <v>19</v>
      </c>
      <c r="E139" s="35">
        <v>16</v>
      </c>
      <c r="F139" s="35">
        <v>16</v>
      </c>
      <c r="G139" s="35">
        <v>18</v>
      </c>
      <c r="H139" s="35">
        <v>15</v>
      </c>
      <c r="I139" s="35">
        <v>10</v>
      </c>
      <c r="J139" s="35">
        <v>25</v>
      </c>
      <c r="K139" s="35">
        <v>12</v>
      </c>
      <c r="L139" s="35">
        <v>14</v>
      </c>
      <c r="M139" s="35">
        <v>3</v>
      </c>
      <c r="N139" s="35">
        <v>2</v>
      </c>
      <c r="O139" s="35">
        <v>3</v>
      </c>
      <c r="P139" s="35">
        <v>0</v>
      </c>
      <c r="Q139" s="35">
        <v>0</v>
      </c>
      <c r="R139" s="35">
        <v>0</v>
      </c>
      <c r="S139" s="35">
        <v>0</v>
      </c>
      <c r="T139" s="35">
        <v>0</v>
      </c>
      <c r="U139" s="35">
        <v>0</v>
      </c>
      <c r="V139" s="35">
        <v>0</v>
      </c>
      <c r="W139" s="35">
        <v>0</v>
      </c>
      <c r="X139" s="35">
        <v>0</v>
      </c>
      <c r="Y139" s="35">
        <v>0</v>
      </c>
      <c r="Z139" s="35">
        <v>0</v>
      </c>
      <c r="AA139" s="35">
        <v>0</v>
      </c>
      <c r="AB139" s="35">
        <v>0</v>
      </c>
      <c r="AC139" s="35">
        <v>0</v>
      </c>
      <c r="AD139" s="35">
        <v>0</v>
      </c>
      <c r="AE139" s="35">
        <v>0</v>
      </c>
      <c r="AF139" s="35">
        <v>0</v>
      </c>
      <c r="AG139" s="35">
        <v>0</v>
      </c>
      <c r="AH139" s="35">
        <v>0</v>
      </c>
      <c r="AI139" s="35">
        <v>0</v>
      </c>
      <c r="AJ139" s="35">
        <v>0</v>
      </c>
      <c r="AK139" s="35">
        <v>0</v>
      </c>
      <c r="AL139" s="35">
        <v>0</v>
      </c>
      <c r="AM139" s="35">
        <v>0</v>
      </c>
      <c r="AN139" s="35">
        <v>0</v>
      </c>
      <c r="AO139" s="35">
        <v>0</v>
      </c>
      <c r="AP139" s="35">
        <v>0</v>
      </c>
      <c r="AQ139" s="35">
        <v>0</v>
      </c>
      <c r="AR139" s="35">
        <v>0</v>
      </c>
      <c r="AS139" s="35">
        <v>0</v>
      </c>
      <c r="AT139" s="35">
        <v>0</v>
      </c>
      <c r="AU139" s="35">
        <v>0</v>
      </c>
      <c r="AV139" s="35">
        <v>0</v>
      </c>
      <c r="AW139" s="35">
        <v>0</v>
      </c>
      <c r="AX139" s="35">
        <v>0</v>
      </c>
      <c r="AY139" s="35">
        <v>0</v>
      </c>
      <c r="AZ139" s="35">
        <v>0</v>
      </c>
      <c r="BA139" s="35">
        <v>0</v>
      </c>
      <c r="BB139" s="35">
        <v>0</v>
      </c>
      <c r="BC139" s="35">
        <v>0</v>
      </c>
      <c r="BD139" s="35">
        <v>0</v>
      </c>
      <c r="BE139" s="35">
        <v>0</v>
      </c>
      <c r="BF139" s="35">
        <v>153</v>
      </c>
      <c r="BG139" s="35">
        <v>153</v>
      </c>
      <c r="BH139" s="133">
        <v>153</v>
      </c>
      <c r="BI139" s="31">
        <v>1</v>
      </c>
    </row>
    <row r="140" spans="1:61" ht="12.75">
      <c r="A140" s="34" t="s">
        <v>79</v>
      </c>
      <c r="B140" s="34" t="s">
        <v>90</v>
      </c>
      <c r="C140" s="34" t="s">
        <v>91</v>
      </c>
      <c r="D140" s="35">
        <v>7</v>
      </c>
      <c r="E140" s="35">
        <v>2</v>
      </c>
      <c r="F140" s="35">
        <v>31</v>
      </c>
      <c r="G140" s="35">
        <v>30</v>
      </c>
      <c r="H140" s="35">
        <v>21</v>
      </c>
      <c r="I140" s="35">
        <v>31</v>
      </c>
      <c r="J140" s="35">
        <v>6</v>
      </c>
      <c r="K140" s="35">
        <v>7</v>
      </c>
      <c r="L140" s="35">
        <v>11</v>
      </c>
      <c r="M140" s="35">
        <v>8</v>
      </c>
      <c r="N140" s="35">
        <v>15</v>
      </c>
      <c r="O140" s="35">
        <v>36</v>
      </c>
      <c r="P140" s="35">
        <v>32</v>
      </c>
      <c r="Q140" s="35">
        <v>13</v>
      </c>
      <c r="R140" s="35">
        <v>8</v>
      </c>
      <c r="S140" s="35">
        <v>39</v>
      </c>
      <c r="T140" s="35">
        <v>62</v>
      </c>
      <c r="U140" s="35">
        <v>19</v>
      </c>
      <c r="V140" s="35">
        <v>0</v>
      </c>
      <c r="W140" s="35">
        <v>1</v>
      </c>
      <c r="X140" s="35">
        <v>0</v>
      </c>
      <c r="Y140" s="35">
        <v>0</v>
      </c>
      <c r="Z140" s="35">
        <v>0</v>
      </c>
      <c r="AA140" s="35">
        <v>0</v>
      </c>
      <c r="AB140" s="35">
        <v>0</v>
      </c>
      <c r="AC140" s="35">
        <v>0</v>
      </c>
      <c r="AD140" s="35">
        <v>0</v>
      </c>
      <c r="AE140" s="35">
        <v>0</v>
      </c>
      <c r="AF140" s="35">
        <v>0</v>
      </c>
      <c r="AG140" s="35">
        <v>0</v>
      </c>
      <c r="AH140" s="35">
        <v>0</v>
      </c>
      <c r="AI140" s="35">
        <v>0</v>
      </c>
      <c r="AJ140" s="35">
        <v>0</v>
      </c>
      <c r="AK140" s="35">
        <v>0</v>
      </c>
      <c r="AL140" s="35">
        <v>0</v>
      </c>
      <c r="AM140" s="35">
        <v>0</v>
      </c>
      <c r="AN140" s="35">
        <v>0</v>
      </c>
      <c r="AO140" s="35">
        <v>0</v>
      </c>
      <c r="AP140" s="35">
        <v>0</v>
      </c>
      <c r="AQ140" s="35">
        <v>0</v>
      </c>
      <c r="AR140" s="35">
        <v>0</v>
      </c>
      <c r="AS140" s="35">
        <v>0</v>
      </c>
      <c r="AT140" s="35">
        <v>0</v>
      </c>
      <c r="AU140" s="35">
        <v>0</v>
      </c>
      <c r="AV140" s="35">
        <v>0</v>
      </c>
      <c r="AW140" s="35">
        <v>0</v>
      </c>
      <c r="AX140" s="35">
        <v>0</v>
      </c>
      <c r="AY140" s="35">
        <v>0</v>
      </c>
      <c r="AZ140" s="35">
        <v>0</v>
      </c>
      <c r="BA140" s="35">
        <v>0</v>
      </c>
      <c r="BB140" s="35">
        <v>0</v>
      </c>
      <c r="BC140" s="35">
        <v>0</v>
      </c>
      <c r="BD140" s="35">
        <v>0</v>
      </c>
      <c r="BE140" s="35">
        <v>0</v>
      </c>
      <c r="BF140" s="35">
        <v>379</v>
      </c>
      <c r="BG140" s="35">
        <v>379</v>
      </c>
      <c r="BH140" s="133">
        <v>378</v>
      </c>
      <c r="BI140" s="31">
        <v>0.9973614775725593</v>
      </c>
    </row>
    <row r="141" spans="1:61" ht="12.75">
      <c r="A141" s="34" t="s">
        <v>96</v>
      </c>
      <c r="B141" s="34" t="s">
        <v>112</v>
      </c>
      <c r="C141" s="34" t="s">
        <v>113</v>
      </c>
      <c r="D141" s="35">
        <v>1</v>
      </c>
      <c r="E141" s="35">
        <v>0</v>
      </c>
      <c r="F141" s="35">
        <v>2</v>
      </c>
      <c r="G141" s="35">
        <v>4</v>
      </c>
      <c r="H141" s="35">
        <v>13</v>
      </c>
      <c r="I141" s="35">
        <v>7</v>
      </c>
      <c r="J141" s="35">
        <v>2</v>
      </c>
      <c r="K141" s="35">
        <v>4</v>
      </c>
      <c r="L141" s="35">
        <v>7</v>
      </c>
      <c r="M141" s="35">
        <v>4</v>
      </c>
      <c r="N141" s="35">
        <v>19</v>
      </c>
      <c r="O141" s="35">
        <v>24</v>
      </c>
      <c r="P141" s="35">
        <v>9</v>
      </c>
      <c r="Q141" s="35">
        <v>6</v>
      </c>
      <c r="R141" s="35">
        <v>3</v>
      </c>
      <c r="S141" s="35">
        <v>2</v>
      </c>
      <c r="T141" s="35">
        <v>0</v>
      </c>
      <c r="U141" s="35">
        <v>2</v>
      </c>
      <c r="V141" s="35">
        <v>0</v>
      </c>
      <c r="W141" s="35">
        <v>0</v>
      </c>
      <c r="X141" s="35">
        <v>0</v>
      </c>
      <c r="Y141" s="35">
        <v>0</v>
      </c>
      <c r="Z141" s="35">
        <v>0</v>
      </c>
      <c r="AA141" s="35">
        <v>0</v>
      </c>
      <c r="AB141" s="35">
        <v>0</v>
      </c>
      <c r="AC141" s="35">
        <v>0</v>
      </c>
      <c r="AD141" s="35">
        <v>0</v>
      </c>
      <c r="AE141" s="35">
        <v>0</v>
      </c>
      <c r="AF141" s="35">
        <v>0</v>
      </c>
      <c r="AG141" s="35">
        <v>0</v>
      </c>
      <c r="AH141" s="35">
        <v>0</v>
      </c>
      <c r="AI141" s="35">
        <v>0</v>
      </c>
      <c r="AJ141" s="35">
        <v>0</v>
      </c>
      <c r="AK141" s="35">
        <v>0</v>
      </c>
      <c r="AL141" s="35">
        <v>0</v>
      </c>
      <c r="AM141" s="35">
        <v>0</v>
      </c>
      <c r="AN141" s="35">
        <v>0</v>
      </c>
      <c r="AO141" s="35">
        <v>0</v>
      </c>
      <c r="AP141" s="35">
        <v>0</v>
      </c>
      <c r="AQ141" s="35">
        <v>0</v>
      </c>
      <c r="AR141" s="35">
        <v>0</v>
      </c>
      <c r="AS141" s="35">
        <v>0</v>
      </c>
      <c r="AT141" s="35">
        <v>0</v>
      </c>
      <c r="AU141" s="35">
        <v>0</v>
      </c>
      <c r="AV141" s="35">
        <v>0</v>
      </c>
      <c r="AW141" s="35">
        <v>0</v>
      </c>
      <c r="AX141" s="35">
        <v>0</v>
      </c>
      <c r="AY141" s="35">
        <v>0</v>
      </c>
      <c r="AZ141" s="35">
        <v>0</v>
      </c>
      <c r="BA141" s="35">
        <v>0</v>
      </c>
      <c r="BB141" s="35">
        <v>0</v>
      </c>
      <c r="BC141" s="35">
        <v>0</v>
      </c>
      <c r="BD141" s="35">
        <v>0</v>
      </c>
      <c r="BE141" s="35">
        <v>0</v>
      </c>
      <c r="BF141" s="35">
        <v>109</v>
      </c>
      <c r="BG141" s="35">
        <v>109</v>
      </c>
      <c r="BH141" s="133">
        <v>109</v>
      </c>
      <c r="BI141" s="31">
        <v>1</v>
      </c>
    </row>
    <row r="142" spans="1:61" ht="12.75">
      <c r="A142" s="34" t="s">
        <v>96</v>
      </c>
      <c r="B142" s="34" t="s">
        <v>103</v>
      </c>
      <c r="C142" s="34" t="s">
        <v>353</v>
      </c>
      <c r="D142" s="35">
        <v>3</v>
      </c>
      <c r="E142" s="35">
        <v>25</v>
      </c>
      <c r="F142" s="35">
        <v>34</v>
      </c>
      <c r="G142" s="35">
        <v>44</v>
      </c>
      <c r="H142" s="35">
        <v>50</v>
      </c>
      <c r="I142" s="35">
        <v>42</v>
      </c>
      <c r="J142" s="35">
        <v>27</v>
      </c>
      <c r="K142" s="35">
        <v>23</v>
      </c>
      <c r="L142" s="35">
        <v>16</v>
      </c>
      <c r="M142" s="35">
        <v>13</v>
      </c>
      <c r="N142" s="35">
        <v>9</v>
      </c>
      <c r="O142" s="35">
        <v>7</v>
      </c>
      <c r="P142" s="35">
        <v>5</v>
      </c>
      <c r="Q142" s="35">
        <v>3</v>
      </c>
      <c r="R142" s="35">
        <v>4</v>
      </c>
      <c r="S142" s="35">
        <v>3</v>
      </c>
      <c r="T142" s="35">
        <v>0</v>
      </c>
      <c r="U142" s="35">
        <v>0</v>
      </c>
      <c r="V142" s="35">
        <v>2</v>
      </c>
      <c r="W142" s="35">
        <v>0</v>
      </c>
      <c r="X142" s="35">
        <v>0</v>
      </c>
      <c r="Y142" s="35">
        <v>0</v>
      </c>
      <c r="Z142" s="35">
        <v>0</v>
      </c>
      <c r="AA142" s="35">
        <v>0</v>
      </c>
      <c r="AB142" s="35">
        <v>0</v>
      </c>
      <c r="AC142" s="35">
        <v>0</v>
      </c>
      <c r="AD142" s="35">
        <v>0</v>
      </c>
      <c r="AE142" s="35">
        <v>0</v>
      </c>
      <c r="AF142" s="35">
        <v>0</v>
      </c>
      <c r="AG142" s="35">
        <v>0</v>
      </c>
      <c r="AH142" s="35">
        <v>0</v>
      </c>
      <c r="AI142" s="35">
        <v>0</v>
      </c>
      <c r="AJ142" s="35">
        <v>0</v>
      </c>
      <c r="AK142" s="35">
        <v>0</v>
      </c>
      <c r="AL142" s="35">
        <v>0</v>
      </c>
      <c r="AM142" s="35">
        <v>0</v>
      </c>
      <c r="AN142" s="35">
        <v>0</v>
      </c>
      <c r="AO142" s="35">
        <v>0</v>
      </c>
      <c r="AP142" s="35">
        <v>0</v>
      </c>
      <c r="AQ142" s="35">
        <v>0</v>
      </c>
      <c r="AR142" s="35">
        <v>0</v>
      </c>
      <c r="AS142" s="35">
        <v>0</v>
      </c>
      <c r="AT142" s="35">
        <v>0</v>
      </c>
      <c r="AU142" s="35">
        <v>0</v>
      </c>
      <c r="AV142" s="35">
        <v>0</v>
      </c>
      <c r="AW142" s="35">
        <v>0</v>
      </c>
      <c r="AX142" s="35">
        <v>0</v>
      </c>
      <c r="AY142" s="35">
        <v>0</v>
      </c>
      <c r="AZ142" s="35">
        <v>0</v>
      </c>
      <c r="BA142" s="35">
        <v>0</v>
      </c>
      <c r="BB142" s="35">
        <v>0</v>
      </c>
      <c r="BC142" s="35">
        <v>0</v>
      </c>
      <c r="BD142" s="35">
        <v>0</v>
      </c>
      <c r="BE142" s="35">
        <v>0</v>
      </c>
      <c r="BF142" s="35">
        <v>310</v>
      </c>
      <c r="BG142" s="35">
        <v>310</v>
      </c>
      <c r="BH142" s="133">
        <v>308</v>
      </c>
      <c r="BI142" s="31">
        <v>0.9935483870967742</v>
      </c>
    </row>
    <row r="143" spans="1:61" ht="12.75">
      <c r="A143" s="34" t="s">
        <v>14</v>
      </c>
      <c r="B143" s="34" t="s">
        <v>25</v>
      </c>
      <c r="C143" s="34" t="s">
        <v>26</v>
      </c>
      <c r="D143" s="35">
        <v>6</v>
      </c>
      <c r="E143" s="35">
        <v>29</v>
      </c>
      <c r="F143" s="35">
        <v>28</v>
      </c>
      <c r="G143" s="35">
        <v>32</v>
      </c>
      <c r="H143" s="35">
        <v>37</v>
      </c>
      <c r="I143" s="35">
        <v>31</v>
      </c>
      <c r="J143" s="35">
        <v>21</v>
      </c>
      <c r="K143" s="35">
        <v>14</v>
      </c>
      <c r="L143" s="35">
        <v>9</v>
      </c>
      <c r="M143" s="35">
        <v>5</v>
      </c>
      <c r="N143" s="35">
        <v>1</v>
      </c>
      <c r="O143" s="35">
        <v>0</v>
      </c>
      <c r="P143" s="35">
        <v>1</v>
      </c>
      <c r="Q143" s="35">
        <v>0</v>
      </c>
      <c r="R143" s="35">
        <v>0</v>
      </c>
      <c r="S143" s="35">
        <v>0</v>
      </c>
      <c r="T143" s="35">
        <v>0</v>
      </c>
      <c r="U143" s="35">
        <v>0</v>
      </c>
      <c r="V143" s="35">
        <v>0</v>
      </c>
      <c r="W143" s="35">
        <v>0</v>
      </c>
      <c r="X143" s="35">
        <v>0</v>
      </c>
      <c r="Y143" s="35">
        <v>0</v>
      </c>
      <c r="Z143" s="35">
        <v>0</v>
      </c>
      <c r="AA143" s="35">
        <v>0</v>
      </c>
      <c r="AB143" s="35">
        <v>0</v>
      </c>
      <c r="AC143" s="35">
        <v>0</v>
      </c>
      <c r="AD143" s="35">
        <v>0</v>
      </c>
      <c r="AE143" s="35">
        <v>0</v>
      </c>
      <c r="AF143" s="35">
        <v>0</v>
      </c>
      <c r="AG143" s="35">
        <v>0</v>
      </c>
      <c r="AH143" s="35">
        <v>0</v>
      </c>
      <c r="AI143" s="35">
        <v>0</v>
      </c>
      <c r="AJ143" s="35">
        <v>0</v>
      </c>
      <c r="AK143" s="35">
        <v>0</v>
      </c>
      <c r="AL143" s="35">
        <v>0</v>
      </c>
      <c r="AM143" s="35">
        <v>0</v>
      </c>
      <c r="AN143" s="35">
        <v>0</v>
      </c>
      <c r="AO143" s="35">
        <v>0</v>
      </c>
      <c r="AP143" s="35">
        <v>0</v>
      </c>
      <c r="AQ143" s="35">
        <v>0</v>
      </c>
      <c r="AR143" s="35">
        <v>0</v>
      </c>
      <c r="AS143" s="35">
        <v>0</v>
      </c>
      <c r="AT143" s="35">
        <v>0</v>
      </c>
      <c r="AU143" s="35">
        <v>0</v>
      </c>
      <c r="AV143" s="35">
        <v>0</v>
      </c>
      <c r="AW143" s="35">
        <v>0</v>
      </c>
      <c r="AX143" s="35">
        <v>0</v>
      </c>
      <c r="AY143" s="35">
        <v>0</v>
      </c>
      <c r="AZ143" s="35">
        <v>0</v>
      </c>
      <c r="BA143" s="35">
        <v>0</v>
      </c>
      <c r="BB143" s="35">
        <v>0</v>
      </c>
      <c r="BC143" s="35">
        <v>0</v>
      </c>
      <c r="BD143" s="35">
        <v>0</v>
      </c>
      <c r="BE143" s="35">
        <v>0</v>
      </c>
      <c r="BF143" s="35">
        <v>214</v>
      </c>
      <c r="BG143" s="35">
        <v>214</v>
      </c>
      <c r="BH143" s="133">
        <v>214</v>
      </c>
      <c r="BI143" s="31">
        <v>1</v>
      </c>
    </row>
    <row r="144" spans="1:61" ht="12.75">
      <c r="A144" s="34" t="s">
        <v>201</v>
      </c>
      <c r="B144" s="34" t="s">
        <v>210</v>
      </c>
      <c r="C144" s="34" t="s">
        <v>341</v>
      </c>
      <c r="D144" s="35">
        <v>24</v>
      </c>
      <c r="E144" s="35">
        <v>39</v>
      </c>
      <c r="F144" s="35">
        <v>45</v>
      </c>
      <c r="G144" s="35">
        <v>90</v>
      </c>
      <c r="H144" s="35">
        <v>98</v>
      </c>
      <c r="I144" s="35">
        <v>49</v>
      </c>
      <c r="J144" s="35">
        <v>58</v>
      </c>
      <c r="K144" s="35">
        <v>39</v>
      </c>
      <c r="L144" s="35">
        <v>14</v>
      </c>
      <c r="M144" s="35">
        <v>11</v>
      </c>
      <c r="N144" s="35">
        <v>7</v>
      </c>
      <c r="O144" s="35">
        <v>5</v>
      </c>
      <c r="P144" s="35">
        <v>4</v>
      </c>
      <c r="Q144" s="35">
        <v>1</v>
      </c>
      <c r="R144" s="35">
        <v>0</v>
      </c>
      <c r="S144" s="35">
        <v>1</v>
      </c>
      <c r="T144" s="35">
        <v>0</v>
      </c>
      <c r="U144" s="35">
        <v>0</v>
      </c>
      <c r="V144" s="35">
        <v>0</v>
      </c>
      <c r="W144" s="35">
        <v>1</v>
      </c>
      <c r="X144" s="35">
        <v>0</v>
      </c>
      <c r="Y144" s="35">
        <v>0</v>
      </c>
      <c r="Z144" s="35">
        <v>0</v>
      </c>
      <c r="AA144" s="35">
        <v>0</v>
      </c>
      <c r="AB144" s="35">
        <v>0</v>
      </c>
      <c r="AC144" s="35">
        <v>0</v>
      </c>
      <c r="AD144" s="35">
        <v>0</v>
      </c>
      <c r="AE144" s="35">
        <v>0</v>
      </c>
      <c r="AF144" s="35">
        <v>0</v>
      </c>
      <c r="AG144" s="35">
        <v>0</v>
      </c>
      <c r="AH144" s="35">
        <v>0</v>
      </c>
      <c r="AI144" s="35">
        <v>0</v>
      </c>
      <c r="AJ144" s="35">
        <v>0</v>
      </c>
      <c r="AK144" s="35">
        <v>0</v>
      </c>
      <c r="AL144" s="35">
        <v>0</v>
      </c>
      <c r="AM144" s="35">
        <v>0</v>
      </c>
      <c r="AN144" s="35">
        <v>0</v>
      </c>
      <c r="AO144" s="35">
        <v>0</v>
      </c>
      <c r="AP144" s="35">
        <v>0</v>
      </c>
      <c r="AQ144" s="35">
        <v>0</v>
      </c>
      <c r="AR144" s="35">
        <v>0</v>
      </c>
      <c r="AS144" s="35">
        <v>0</v>
      </c>
      <c r="AT144" s="35">
        <v>0</v>
      </c>
      <c r="AU144" s="35">
        <v>0</v>
      </c>
      <c r="AV144" s="35">
        <v>0</v>
      </c>
      <c r="AW144" s="35">
        <v>0</v>
      </c>
      <c r="AX144" s="35">
        <v>0</v>
      </c>
      <c r="AY144" s="35">
        <v>0</v>
      </c>
      <c r="AZ144" s="35">
        <v>0</v>
      </c>
      <c r="BA144" s="35">
        <v>0</v>
      </c>
      <c r="BB144" s="35">
        <v>0</v>
      </c>
      <c r="BC144" s="35">
        <v>0</v>
      </c>
      <c r="BD144" s="35">
        <v>0</v>
      </c>
      <c r="BE144" s="35">
        <v>0</v>
      </c>
      <c r="BF144" s="35">
        <v>486</v>
      </c>
      <c r="BG144" s="35">
        <v>486</v>
      </c>
      <c r="BH144" s="133">
        <v>485</v>
      </c>
      <c r="BI144" s="31">
        <v>0.9979423868312757</v>
      </c>
    </row>
    <row r="145" spans="1:61" ht="12.75">
      <c r="A145" s="34" t="s">
        <v>96</v>
      </c>
      <c r="B145" s="34" t="s">
        <v>105</v>
      </c>
      <c r="C145" s="34" t="s">
        <v>356</v>
      </c>
      <c r="D145" s="35">
        <v>9</v>
      </c>
      <c r="E145" s="35">
        <v>24</v>
      </c>
      <c r="F145" s="35">
        <v>45</v>
      </c>
      <c r="G145" s="35">
        <v>65</v>
      </c>
      <c r="H145" s="35">
        <v>84</v>
      </c>
      <c r="I145" s="35">
        <v>92</v>
      </c>
      <c r="J145" s="35">
        <v>32</v>
      </c>
      <c r="K145" s="35">
        <v>1</v>
      </c>
      <c r="L145" s="35">
        <v>0</v>
      </c>
      <c r="M145" s="35">
        <v>0</v>
      </c>
      <c r="N145" s="35">
        <v>0</v>
      </c>
      <c r="O145" s="35">
        <v>0</v>
      </c>
      <c r="P145" s="35">
        <v>0</v>
      </c>
      <c r="Q145" s="35">
        <v>0</v>
      </c>
      <c r="R145" s="35">
        <v>0</v>
      </c>
      <c r="S145" s="35">
        <v>0</v>
      </c>
      <c r="T145" s="35">
        <v>0</v>
      </c>
      <c r="U145" s="35">
        <v>0</v>
      </c>
      <c r="V145" s="35">
        <v>0</v>
      </c>
      <c r="W145" s="35">
        <v>0</v>
      </c>
      <c r="X145" s="35">
        <v>0</v>
      </c>
      <c r="Y145" s="35">
        <v>0</v>
      </c>
      <c r="Z145" s="35">
        <v>0</v>
      </c>
      <c r="AA145" s="35">
        <v>0</v>
      </c>
      <c r="AB145" s="35">
        <v>0</v>
      </c>
      <c r="AC145" s="35">
        <v>0</v>
      </c>
      <c r="AD145" s="35">
        <v>0</v>
      </c>
      <c r="AE145" s="35">
        <v>0</v>
      </c>
      <c r="AF145" s="35">
        <v>0</v>
      </c>
      <c r="AG145" s="35">
        <v>0</v>
      </c>
      <c r="AH145" s="35">
        <v>0</v>
      </c>
      <c r="AI145" s="35">
        <v>0</v>
      </c>
      <c r="AJ145" s="35">
        <v>0</v>
      </c>
      <c r="AK145" s="35">
        <v>0</v>
      </c>
      <c r="AL145" s="35">
        <v>0</v>
      </c>
      <c r="AM145" s="35">
        <v>0</v>
      </c>
      <c r="AN145" s="35">
        <v>0</v>
      </c>
      <c r="AO145" s="35">
        <v>0</v>
      </c>
      <c r="AP145" s="35">
        <v>0</v>
      </c>
      <c r="AQ145" s="35">
        <v>0</v>
      </c>
      <c r="AR145" s="35">
        <v>0</v>
      </c>
      <c r="AS145" s="35">
        <v>0</v>
      </c>
      <c r="AT145" s="35">
        <v>0</v>
      </c>
      <c r="AU145" s="35">
        <v>0</v>
      </c>
      <c r="AV145" s="35">
        <v>0</v>
      </c>
      <c r="AW145" s="35">
        <v>0</v>
      </c>
      <c r="AX145" s="35">
        <v>0</v>
      </c>
      <c r="AY145" s="35">
        <v>0</v>
      </c>
      <c r="AZ145" s="35">
        <v>0</v>
      </c>
      <c r="BA145" s="35">
        <v>0</v>
      </c>
      <c r="BB145" s="35">
        <v>0</v>
      </c>
      <c r="BC145" s="35">
        <v>0</v>
      </c>
      <c r="BD145" s="35">
        <v>0</v>
      </c>
      <c r="BE145" s="35">
        <v>0</v>
      </c>
      <c r="BF145" s="35">
        <v>352</v>
      </c>
      <c r="BG145" s="35">
        <v>352</v>
      </c>
      <c r="BH145" s="133">
        <v>352</v>
      </c>
      <c r="BI145" s="31">
        <v>1</v>
      </c>
    </row>
    <row r="146" spans="1:61" ht="12.75">
      <c r="A146" s="34" t="s">
        <v>79</v>
      </c>
      <c r="B146" s="34" t="s">
        <v>92</v>
      </c>
      <c r="C146" s="34" t="s">
        <v>93</v>
      </c>
      <c r="D146" s="35">
        <v>156</v>
      </c>
      <c r="E146" s="35">
        <v>155</v>
      </c>
      <c r="F146" s="35">
        <v>34</v>
      </c>
      <c r="G146" s="35">
        <v>19</v>
      </c>
      <c r="H146" s="35">
        <v>17</v>
      </c>
      <c r="I146" s="35">
        <v>11</v>
      </c>
      <c r="J146" s="35">
        <v>12</v>
      </c>
      <c r="K146" s="35">
        <v>14</v>
      </c>
      <c r="L146" s="35">
        <v>30</v>
      </c>
      <c r="M146" s="35">
        <v>37</v>
      </c>
      <c r="N146" s="35">
        <v>25</v>
      </c>
      <c r="O146" s="35">
        <v>16</v>
      </c>
      <c r="P146" s="35">
        <v>16</v>
      </c>
      <c r="Q146" s="35">
        <v>3</v>
      </c>
      <c r="R146" s="35">
        <v>1</v>
      </c>
      <c r="S146" s="35">
        <v>0</v>
      </c>
      <c r="T146" s="35">
        <v>0</v>
      </c>
      <c r="U146" s="35">
        <v>0</v>
      </c>
      <c r="V146" s="35">
        <v>0</v>
      </c>
      <c r="W146" s="35">
        <v>0</v>
      </c>
      <c r="X146" s="35">
        <v>0</v>
      </c>
      <c r="Y146" s="35">
        <v>0</v>
      </c>
      <c r="Z146" s="35">
        <v>0</v>
      </c>
      <c r="AA146" s="35">
        <v>0</v>
      </c>
      <c r="AB146" s="35">
        <v>0</v>
      </c>
      <c r="AC146" s="35">
        <v>0</v>
      </c>
      <c r="AD146" s="35">
        <v>0</v>
      </c>
      <c r="AE146" s="35">
        <v>0</v>
      </c>
      <c r="AF146" s="35">
        <v>0</v>
      </c>
      <c r="AG146" s="35">
        <v>0</v>
      </c>
      <c r="AH146" s="35">
        <v>0</v>
      </c>
      <c r="AI146" s="35">
        <v>0</v>
      </c>
      <c r="AJ146" s="35">
        <v>0</v>
      </c>
      <c r="AK146" s="35">
        <v>0</v>
      </c>
      <c r="AL146" s="35">
        <v>0</v>
      </c>
      <c r="AM146" s="35">
        <v>0</v>
      </c>
      <c r="AN146" s="35">
        <v>0</v>
      </c>
      <c r="AO146" s="35">
        <v>0</v>
      </c>
      <c r="AP146" s="35">
        <v>0</v>
      </c>
      <c r="AQ146" s="35">
        <v>0</v>
      </c>
      <c r="AR146" s="35">
        <v>0</v>
      </c>
      <c r="AS146" s="35">
        <v>0</v>
      </c>
      <c r="AT146" s="35">
        <v>0</v>
      </c>
      <c r="AU146" s="35">
        <v>0</v>
      </c>
      <c r="AV146" s="35">
        <v>0</v>
      </c>
      <c r="AW146" s="35">
        <v>0</v>
      </c>
      <c r="AX146" s="35">
        <v>0</v>
      </c>
      <c r="AY146" s="35">
        <v>0</v>
      </c>
      <c r="AZ146" s="35">
        <v>0</v>
      </c>
      <c r="BA146" s="35">
        <v>0</v>
      </c>
      <c r="BB146" s="35">
        <v>0</v>
      </c>
      <c r="BC146" s="35">
        <v>0</v>
      </c>
      <c r="BD146" s="35">
        <v>0</v>
      </c>
      <c r="BE146" s="35">
        <v>0</v>
      </c>
      <c r="BF146" s="35">
        <v>546</v>
      </c>
      <c r="BG146" s="35">
        <v>546</v>
      </c>
      <c r="BH146" s="133">
        <v>546</v>
      </c>
      <c r="BI146" s="31">
        <v>1</v>
      </c>
    </row>
    <row r="147" spans="1:61" ht="12.75">
      <c r="A147" s="34" t="s">
        <v>14</v>
      </c>
      <c r="B147" s="34" t="s">
        <v>34</v>
      </c>
      <c r="C147" s="34" t="s">
        <v>35</v>
      </c>
      <c r="D147" s="35">
        <v>75</v>
      </c>
      <c r="E147" s="35">
        <v>57</v>
      </c>
      <c r="F147" s="35">
        <v>82</v>
      </c>
      <c r="G147" s="35">
        <v>51</v>
      </c>
      <c r="H147" s="35">
        <v>45</v>
      </c>
      <c r="I147" s="35">
        <v>31</v>
      </c>
      <c r="J147" s="35">
        <v>23</v>
      </c>
      <c r="K147" s="35">
        <v>22</v>
      </c>
      <c r="L147" s="35">
        <v>16</v>
      </c>
      <c r="M147" s="35">
        <v>6</v>
      </c>
      <c r="N147" s="35">
        <v>3</v>
      </c>
      <c r="O147" s="35">
        <v>2</v>
      </c>
      <c r="P147" s="35">
        <v>1</v>
      </c>
      <c r="Q147" s="35">
        <v>0</v>
      </c>
      <c r="R147" s="35">
        <v>0</v>
      </c>
      <c r="S147" s="35">
        <v>0</v>
      </c>
      <c r="T147" s="35">
        <v>0</v>
      </c>
      <c r="U147" s="35">
        <v>0</v>
      </c>
      <c r="V147" s="35">
        <v>0</v>
      </c>
      <c r="W147" s="35">
        <v>0</v>
      </c>
      <c r="X147" s="35">
        <v>0</v>
      </c>
      <c r="Y147" s="35">
        <v>0</v>
      </c>
      <c r="Z147" s="35">
        <v>0</v>
      </c>
      <c r="AA147" s="35">
        <v>0</v>
      </c>
      <c r="AB147" s="35">
        <v>0</v>
      </c>
      <c r="AC147" s="35">
        <v>0</v>
      </c>
      <c r="AD147" s="35">
        <v>0</v>
      </c>
      <c r="AE147" s="35">
        <v>0</v>
      </c>
      <c r="AF147" s="35">
        <v>0</v>
      </c>
      <c r="AG147" s="35">
        <v>0</v>
      </c>
      <c r="AH147" s="35">
        <v>0</v>
      </c>
      <c r="AI147" s="35">
        <v>0</v>
      </c>
      <c r="AJ147" s="35">
        <v>0</v>
      </c>
      <c r="AK147" s="35">
        <v>0</v>
      </c>
      <c r="AL147" s="35">
        <v>0</v>
      </c>
      <c r="AM147" s="35">
        <v>0</v>
      </c>
      <c r="AN147" s="35">
        <v>0</v>
      </c>
      <c r="AO147" s="35">
        <v>0</v>
      </c>
      <c r="AP147" s="35">
        <v>0</v>
      </c>
      <c r="AQ147" s="35">
        <v>0</v>
      </c>
      <c r="AR147" s="35">
        <v>0</v>
      </c>
      <c r="AS147" s="35">
        <v>0</v>
      </c>
      <c r="AT147" s="35">
        <v>0</v>
      </c>
      <c r="AU147" s="35">
        <v>0</v>
      </c>
      <c r="AV147" s="35">
        <v>0</v>
      </c>
      <c r="AW147" s="35">
        <v>0</v>
      </c>
      <c r="AX147" s="35">
        <v>0</v>
      </c>
      <c r="AY147" s="35">
        <v>0</v>
      </c>
      <c r="AZ147" s="35">
        <v>0</v>
      </c>
      <c r="BA147" s="35">
        <v>0</v>
      </c>
      <c r="BB147" s="35">
        <v>0</v>
      </c>
      <c r="BC147" s="35">
        <v>0</v>
      </c>
      <c r="BD147" s="35">
        <v>0</v>
      </c>
      <c r="BE147" s="35">
        <v>0</v>
      </c>
      <c r="BF147" s="35">
        <v>414</v>
      </c>
      <c r="BG147" s="35">
        <v>414</v>
      </c>
      <c r="BH147" s="133">
        <v>414</v>
      </c>
      <c r="BI147" s="31">
        <v>1</v>
      </c>
    </row>
    <row r="148" spans="1:61" ht="12.75">
      <c r="A148" s="34" t="s">
        <v>96</v>
      </c>
      <c r="B148" s="34" t="s">
        <v>99</v>
      </c>
      <c r="C148" s="34" t="s">
        <v>100</v>
      </c>
      <c r="D148" s="35">
        <v>20</v>
      </c>
      <c r="E148" s="35">
        <v>11</v>
      </c>
      <c r="F148" s="35">
        <v>19</v>
      </c>
      <c r="G148" s="35">
        <v>12</v>
      </c>
      <c r="H148" s="35">
        <v>11</v>
      </c>
      <c r="I148" s="35">
        <v>3</v>
      </c>
      <c r="J148" s="35">
        <v>2</v>
      </c>
      <c r="K148" s="35">
        <v>2</v>
      </c>
      <c r="L148" s="35">
        <v>4</v>
      </c>
      <c r="M148" s="35">
        <v>3</v>
      </c>
      <c r="N148" s="35">
        <v>7</v>
      </c>
      <c r="O148" s="35">
        <v>7</v>
      </c>
      <c r="P148" s="35">
        <v>11</v>
      </c>
      <c r="Q148" s="35">
        <v>10</v>
      </c>
      <c r="R148" s="35">
        <v>2</v>
      </c>
      <c r="S148" s="35">
        <v>1</v>
      </c>
      <c r="T148" s="35">
        <v>3</v>
      </c>
      <c r="U148" s="35">
        <v>1</v>
      </c>
      <c r="V148" s="35">
        <v>1</v>
      </c>
      <c r="W148" s="35">
        <v>1</v>
      </c>
      <c r="X148" s="35">
        <v>0</v>
      </c>
      <c r="Y148" s="35">
        <v>0</v>
      </c>
      <c r="Z148" s="35">
        <v>0</v>
      </c>
      <c r="AA148" s="35">
        <v>0</v>
      </c>
      <c r="AB148" s="35">
        <v>0</v>
      </c>
      <c r="AC148" s="35">
        <v>0</v>
      </c>
      <c r="AD148" s="35">
        <v>0</v>
      </c>
      <c r="AE148" s="35">
        <v>0</v>
      </c>
      <c r="AF148" s="35">
        <v>0</v>
      </c>
      <c r="AG148" s="35">
        <v>0</v>
      </c>
      <c r="AH148" s="35">
        <v>0</v>
      </c>
      <c r="AI148" s="35">
        <v>0</v>
      </c>
      <c r="AJ148" s="35">
        <v>0</v>
      </c>
      <c r="AK148" s="35">
        <v>0</v>
      </c>
      <c r="AL148" s="35">
        <v>0</v>
      </c>
      <c r="AM148" s="35">
        <v>0</v>
      </c>
      <c r="AN148" s="35">
        <v>0</v>
      </c>
      <c r="AO148" s="35">
        <v>0</v>
      </c>
      <c r="AP148" s="35">
        <v>0</v>
      </c>
      <c r="AQ148" s="35">
        <v>0</v>
      </c>
      <c r="AR148" s="35">
        <v>0</v>
      </c>
      <c r="AS148" s="35">
        <v>0</v>
      </c>
      <c r="AT148" s="35">
        <v>0</v>
      </c>
      <c r="AU148" s="35">
        <v>0</v>
      </c>
      <c r="AV148" s="35">
        <v>0</v>
      </c>
      <c r="AW148" s="35">
        <v>0</v>
      </c>
      <c r="AX148" s="35">
        <v>0</v>
      </c>
      <c r="AY148" s="35">
        <v>0</v>
      </c>
      <c r="AZ148" s="35">
        <v>0</v>
      </c>
      <c r="BA148" s="35">
        <v>0</v>
      </c>
      <c r="BB148" s="35">
        <v>0</v>
      </c>
      <c r="BC148" s="35">
        <v>0</v>
      </c>
      <c r="BD148" s="35">
        <v>0</v>
      </c>
      <c r="BE148" s="35">
        <v>0</v>
      </c>
      <c r="BF148" s="35">
        <v>131</v>
      </c>
      <c r="BG148" s="35">
        <v>131</v>
      </c>
      <c r="BH148" s="133">
        <v>129</v>
      </c>
      <c r="BI148" s="31">
        <v>0.9847328244274809</v>
      </c>
    </row>
    <row r="149" spans="1:61" ht="12.75">
      <c r="A149" s="34" t="s">
        <v>146</v>
      </c>
      <c r="B149" s="34" t="s">
        <v>321</v>
      </c>
      <c r="C149" s="34" t="s">
        <v>380</v>
      </c>
      <c r="D149" s="35">
        <v>86</v>
      </c>
      <c r="E149" s="35">
        <v>6</v>
      </c>
      <c r="F149" s="35">
        <v>11</v>
      </c>
      <c r="G149" s="35">
        <v>20</v>
      </c>
      <c r="H149" s="35">
        <v>15</v>
      </c>
      <c r="I149" s="35">
        <v>16</v>
      </c>
      <c r="J149" s="35">
        <v>13</v>
      </c>
      <c r="K149" s="35">
        <v>5</v>
      </c>
      <c r="L149" s="35">
        <v>2</v>
      </c>
      <c r="M149" s="35">
        <v>1</v>
      </c>
      <c r="N149" s="35">
        <v>0</v>
      </c>
      <c r="O149" s="35">
        <v>5</v>
      </c>
      <c r="P149" s="35">
        <v>1</v>
      </c>
      <c r="Q149" s="35">
        <v>1</v>
      </c>
      <c r="R149" s="35">
        <v>0</v>
      </c>
      <c r="S149" s="35">
        <v>0</v>
      </c>
      <c r="T149" s="35">
        <v>0</v>
      </c>
      <c r="U149" s="35">
        <v>1</v>
      </c>
      <c r="V149" s="35">
        <v>0</v>
      </c>
      <c r="W149" s="35">
        <v>0</v>
      </c>
      <c r="X149" s="35">
        <v>0</v>
      </c>
      <c r="Y149" s="35">
        <v>1</v>
      </c>
      <c r="Z149" s="35">
        <v>0</v>
      </c>
      <c r="AA149" s="35">
        <v>0</v>
      </c>
      <c r="AB149" s="35">
        <v>0</v>
      </c>
      <c r="AC149" s="35">
        <v>0</v>
      </c>
      <c r="AD149" s="35">
        <v>0</v>
      </c>
      <c r="AE149" s="35">
        <v>0</v>
      </c>
      <c r="AF149" s="35">
        <v>0</v>
      </c>
      <c r="AG149" s="35">
        <v>0</v>
      </c>
      <c r="AH149" s="35">
        <v>0</v>
      </c>
      <c r="AI149" s="35">
        <v>0</v>
      </c>
      <c r="AJ149" s="35">
        <v>0</v>
      </c>
      <c r="AK149" s="35">
        <v>0</v>
      </c>
      <c r="AL149" s="35">
        <v>0</v>
      </c>
      <c r="AM149" s="35">
        <v>0</v>
      </c>
      <c r="AN149" s="35">
        <v>0</v>
      </c>
      <c r="AO149" s="35">
        <v>0</v>
      </c>
      <c r="AP149" s="35">
        <v>0</v>
      </c>
      <c r="AQ149" s="35">
        <v>0</v>
      </c>
      <c r="AR149" s="35">
        <v>0</v>
      </c>
      <c r="AS149" s="35">
        <v>0</v>
      </c>
      <c r="AT149" s="35">
        <v>0</v>
      </c>
      <c r="AU149" s="35">
        <v>0</v>
      </c>
      <c r="AV149" s="35">
        <v>0</v>
      </c>
      <c r="AW149" s="35">
        <v>0</v>
      </c>
      <c r="AX149" s="35">
        <v>0</v>
      </c>
      <c r="AY149" s="35">
        <v>0</v>
      </c>
      <c r="AZ149" s="35">
        <v>0</v>
      </c>
      <c r="BA149" s="35">
        <v>0</v>
      </c>
      <c r="BB149" s="35">
        <v>0</v>
      </c>
      <c r="BC149" s="35">
        <v>0</v>
      </c>
      <c r="BD149" s="35">
        <v>0</v>
      </c>
      <c r="BE149" s="35">
        <v>0</v>
      </c>
      <c r="BF149" s="35">
        <v>184</v>
      </c>
      <c r="BG149" s="35">
        <v>184</v>
      </c>
      <c r="BH149" s="133">
        <v>183</v>
      </c>
      <c r="BI149" s="31">
        <v>0.9945652173913043</v>
      </c>
    </row>
    <row r="150" spans="1:61" ht="12.75">
      <c r="A150" s="34" t="s">
        <v>14</v>
      </c>
      <c r="B150" s="34" t="s">
        <v>43</v>
      </c>
      <c r="C150" s="34" t="s">
        <v>375</v>
      </c>
      <c r="D150" s="35">
        <v>37</v>
      </c>
      <c r="E150" s="35">
        <v>104</v>
      </c>
      <c r="F150" s="35">
        <v>9</v>
      </c>
      <c r="G150" s="35">
        <v>25</v>
      </c>
      <c r="H150" s="35">
        <v>62</v>
      </c>
      <c r="I150" s="35">
        <v>25</v>
      </c>
      <c r="J150" s="35">
        <v>7</v>
      </c>
      <c r="K150" s="35">
        <v>3</v>
      </c>
      <c r="L150" s="35">
        <v>0</v>
      </c>
      <c r="M150" s="35">
        <v>0</v>
      </c>
      <c r="N150" s="35">
        <v>0</v>
      </c>
      <c r="O150" s="35">
        <v>0</v>
      </c>
      <c r="P150" s="35">
        <v>0</v>
      </c>
      <c r="Q150" s="35">
        <v>0</v>
      </c>
      <c r="R150" s="35">
        <v>0</v>
      </c>
      <c r="S150" s="35">
        <v>0</v>
      </c>
      <c r="T150" s="35">
        <v>0</v>
      </c>
      <c r="U150" s="35">
        <v>0</v>
      </c>
      <c r="V150" s="35">
        <v>0</v>
      </c>
      <c r="W150" s="35">
        <v>0</v>
      </c>
      <c r="X150" s="35">
        <v>0</v>
      </c>
      <c r="Y150" s="35">
        <v>0</v>
      </c>
      <c r="Z150" s="35">
        <v>0</v>
      </c>
      <c r="AA150" s="35">
        <v>0</v>
      </c>
      <c r="AB150" s="35">
        <v>0</v>
      </c>
      <c r="AC150" s="35">
        <v>0</v>
      </c>
      <c r="AD150" s="35">
        <v>0</v>
      </c>
      <c r="AE150" s="35">
        <v>0</v>
      </c>
      <c r="AF150" s="35">
        <v>0</v>
      </c>
      <c r="AG150" s="35">
        <v>0</v>
      </c>
      <c r="AH150" s="35">
        <v>0</v>
      </c>
      <c r="AI150" s="35">
        <v>0</v>
      </c>
      <c r="AJ150" s="35">
        <v>0</v>
      </c>
      <c r="AK150" s="35">
        <v>0</v>
      </c>
      <c r="AL150" s="35">
        <v>0</v>
      </c>
      <c r="AM150" s="35">
        <v>0</v>
      </c>
      <c r="AN150" s="35">
        <v>0</v>
      </c>
      <c r="AO150" s="35">
        <v>0</v>
      </c>
      <c r="AP150" s="35">
        <v>0</v>
      </c>
      <c r="AQ150" s="35">
        <v>0</v>
      </c>
      <c r="AR150" s="35">
        <v>0</v>
      </c>
      <c r="AS150" s="35">
        <v>0</v>
      </c>
      <c r="AT150" s="35">
        <v>0</v>
      </c>
      <c r="AU150" s="35">
        <v>0</v>
      </c>
      <c r="AV150" s="35">
        <v>0</v>
      </c>
      <c r="AW150" s="35">
        <v>0</v>
      </c>
      <c r="AX150" s="35">
        <v>0</v>
      </c>
      <c r="AY150" s="35">
        <v>0</v>
      </c>
      <c r="AZ150" s="35">
        <v>0</v>
      </c>
      <c r="BA150" s="35">
        <v>0</v>
      </c>
      <c r="BB150" s="35">
        <v>0</v>
      </c>
      <c r="BC150" s="35">
        <v>0</v>
      </c>
      <c r="BD150" s="35">
        <v>0</v>
      </c>
      <c r="BE150" s="35">
        <v>0</v>
      </c>
      <c r="BF150" s="35">
        <v>272</v>
      </c>
      <c r="BG150" s="35">
        <v>272</v>
      </c>
      <c r="BH150" s="133">
        <v>272</v>
      </c>
      <c r="BI150" s="31">
        <v>1</v>
      </c>
    </row>
    <row r="151" spans="1:61" ht="12.75">
      <c r="A151" s="34" t="s">
        <v>118</v>
      </c>
      <c r="B151" s="34" t="s">
        <v>144</v>
      </c>
      <c r="C151" s="34" t="s">
        <v>145</v>
      </c>
      <c r="D151" s="35">
        <v>2</v>
      </c>
      <c r="E151" s="35">
        <v>1</v>
      </c>
      <c r="F151" s="35">
        <v>13</v>
      </c>
      <c r="G151" s="35">
        <v>20</v>
      </c>
      <c r="H151" s="35">
        <v>77</v>
      </c>
      <c r="I151" s="35">
        <v>29</v>
      </c>
      <c r="J151" s="35">
        <v>21</v>
      </c>
      <c r="K151" s="35">
        <v>7</v>
      </c>
      <c r="L151" s="35">
        <v>1</v>
      </c>
      <c r="M151" s="35">
        <v>2</v>
      </c>
      <c r="N151" s="35">
        <v>3</v>
      </c>
      <c r="O151" s="35">
        <v>1</v>
      </c>
      <c r="P151" s="35">
        <v>5</v>
      </c>
      <c r="Q151" s="35">
        <v>11</v>
      </c>
      <c r="R151" s="35">
        <v>7</v>
      </c>
      <c r="S151" s="35">
        <v>3</v>
      </c>
      <c r="T151" s="35">
        <v>3</v>
      </c>
      <c r="U151" s="35">
        <v>1</v>
      </c>
      <c r="V151" s="35">
        <v>0</v>
      </c>
      <c r="W151" s="35">
        <v>0</v>
      </c>
      <c r="X151" s="35">
        <v>0</v>
      </c>
      <c r="Y151" s="35">
        <v>0</v>
      </c>
      <c r="Z151" s="35">
        <v>0</v>
      </c>
      <c r="AA151" s="35">
        <v>0</v>
      </c>
      <c r="AB151" s="35">
        <v>0</v>
      </c>
      <c r="AC151" s="35">
        <v>0</v>
      </c>
      <c r="AD151" s="35">
        <v>0</v>
      </c>
      <c r="AE151" s="35">
        <v>0</v>
      </c>
      <c r="AF151" s="35">
        <v>0</v>
      </c>
      <c r="AG151" s="35">
        <v>0</v>
      </c>
      <c r="AH151" s="35">
        <v>0</v>
      </c>
      <c r="AI151" s="35">
        <v>0</v>
      </c>
      <c r="AJ151" s="35">
        <v>0</v>
      </c>
      <c r="AK151" s="35">
        <v>0</v>
      </c>
      <c r="AL151" s="35">
        <v>0</v>
      </c>
      <c r="AM151" s="35">
        <v>0</v>
      </c>
      <c r="AN151" s="35">
        <v>0</v>
      </c>
      <c r="AO151" s="35">
        <v>0</v>
      </c>
      <c r="AP151" s="35">
        <v>0</v>
      </c>
      <c r="AQ151" s="35">
        <v>0</v>
      </c>
      <c r="AR151" s="35">
        <v>0</v>
      </c>
      <c r="AS151" s="35">
        <v>0</v>
      </c>
      <c r="AT151" s="35">
        <v>0</v>
      </c>
      <c r="AU151" s="35">
        <v>0</v>
      </c>
      <c r="AV151" s="35">
        <v>0</v>
      </c>
      <c r="AW151" s="35">
        <v>0</v>
      </c>
      <c r="AX151" s="35">
        <v>0</v>
      </c>
      <c r="AY151" s="35">
        <v>0</v>
      </c>
      <c r="AZ151" s="35">
        <v>0</v>
      </c>
      <c r="BA151" s="35">
        <v>0</v>
      </c>
      <c r="BB151" s="35">
        <v>0</v>
      </c>
      <c r="BC151" s="35">
        <v>0</v>
      </c>
      <c r="BD151" s="35">
        <v>0</v>
      </c>
      <c r="BE151" s="35">
        <v>0</v>
      </c>
      <c r="BF151" s="35">
        <v>207</v>
      </c>
      <c r="BG151" s="35">
        <v>207</v>
      </c>
      <c r="BH151" s="133">
        <v>207</v>
      </c>
      <c r="BI151" s="31">
        <v>1</v>
      </c>
    </row>
    <row r="152" spans="1:61" ht="12.75">
      <c r="A152" s="34" t="s">
        <v>146</v>
      </c>
      <c r="B152" s="34" t="s">
        <v>156</v>
      </c>
      <c r="C152" s="34" t="s">
        <v>346</v>
      </c>
      <c r="D152" s="35">
        <v>13</v>
      </c>
      <c r="E152" s="35">
        <v>30</v>
      </c>
      <c r="F152" s="35">
        <v>32</v>
      </c>
      <c r="G152" s="35">
        <v>34</v>
      </c>
      <c r="H152" s="35">
        <v>17</v>
      </c>
      <c r="I152" s="35">
        <v>15</v>
      </c>
      <c r="J152" s="35">
        <v>7</v>
      </c>
      <c r="K152" s="35">
        <v>5</v>
      </c>
      <c r="L152" s="35">
        <v>1</v>
      </c>
      <c r="M152" s="35">
        <v>1</v>
      </c>
      <c r="N152" s="35">
        <v>1</v>
      </c>
      <c r="O152" s="35">
        <v>0</v>
      </c>
      <c r="P152" s="35">
        <v>0</v>
      </c>
      <c r="Q152" s="35">
        <v>1</v>
      </c>
      <c r="R152" s="35">
        <v>2</v>
      </c>
      <c r="S152" s="35">
        <v>0</v>
      </c>
      <c r="T152" s="35">
        <v>0</v>
      </c>
      <c r="U152" s="35">
        <v>0</v>
      </c>
      <c r="V152" s="35">
        <v>0</v>
      </c>
      <c r="W152" s="35">
        <v>0</v>
      </c>
      <c r="X152" s="35">
        <v>0</v>
      </c>
      <c r="Y152" s="35">
        <v>0</v>
      </c>
      <c r="Z152" s="35">
        <v>0</v>
      </c>
      <c r="AA152" s="35">
        <v>0</v>
      </c>
      <c r="AB152" s="35">
        <v>0</v>
      </c>
      <c r="AC152" s="35">
        <v>0</v>
      </c>
      <c r="AD152" s="35">
        <v>0</v>
      </c>
      <c r="AE152" s="35">
        <v>0</v>
      </c>
      <c r="AF152" s="35">
        <v>0</v>
      </c>
      <c r="AG152" s="35">
        <v>0</v>
      </c>
      <c r="AH152" s="35">
        <v>0</v>
      </c>
      <c r="AI152" s="35">
        <v>0</v>
      </c>
      <c r="AJ152" s="35">
        <v>0</v>
      </c>
      <c r="AK152" s="35">
        <v>0</v>
      </c>
      <c r="AL152" s="35">
        <v>0</v>
      </c>
      <c r="AM152" s="35">
        <v>0</v>
      </c>
      <c r="AN152" s="35">
        <v>0</v>
      </c>
      <c r="AO152" s="35">
        <v>0</v>
      </c>
      <c r="AP152" s="35">
        <v>0</v>
      </c>
      <c r="AQ152" s="35">
        <v>0</v>
      </c>
      <c r="AR152" s="35">
        <v>0</v>
      </c>
      <c r="AS152" s="35">
        <v>0</v>
      </c>
      <c r="AT152" s="35">
        <v>0</v>
      </c>
      <c r="AU152" s="35">
        <v>0</v>
      </c>
      <c r="AV152" s="35">
        <v>0</v>
      </c>
      <c r="AW152" s="35">
        <v>0</v>
      </c>
      <c r="AX152" s="35">
        <v>0</v>
      </c>
      <c r="AY152" s="35">
        <v>0</v>
      </c>
      <c r="AZ152" s="35">
        <v>0</v>
      </c>
      <c r="BA152" s="35">
        <v>0</v>
      </c>
      <c r="BB152" s="35">
        <v>0</v>
      </c>
      <c r="BC152" s="35">
        <v>0</v>
      </c>
      <c r="BD152" s="35">
        <v>0</v>
      </c>
      <c r="BE152" s="35">
        <v>0</v>
      </c>
      <c r="BF152" s="35">
        <v>159</v>
      </c>
      <c r="BG152" s="35">
        <v>159</v>
      </c>
      <c r="BH152" s="133">
        <v>159</v>
      </c>
      <c r="BI152" s="31">
        <v>1</v>
      </c>
    </row>
    <row r="153" spans="1:61" ht="12.75">
      <c r="A153" s="34" t="s">
        <v>118</v>
      </c>
      <c r="B153" s="34" t="s">
        <v>135</v>
      </c>
      <c r="C153" s="34" t="s">
        <v>136</v>
      </c>
      <c r="D153" s="35">
        <v>11</v>
      </c>
      <c r="E153" s="35">
        <v>13</v>
      </c>
      <c r="F153" s="35">
        <v>32</v>
      </c>
      <c r="G153" s="35">
        <v>52</v>
      </c>
      <c r="H153" s="35">
        <v>23</v>
      </c>
      <c r="I153" s="35">
        <v>5</v>
      </c>
      <c r="J153" s="35">
        <v>6</v>
      </c>
      <c r="K153" s="35">
        <v>6</v>
      </c>
      <c r="L153" s="35">
        <v>3</v>
      </c>
      <c r="M153" s="35">
        <v>24</v>
      </c>
      <c r="N153" s="35">
        <v>36</v>
      </c>
      <c r="O153" s="35">
        <v>12</v>
      </c>
      <c r="P153" s="35">
        <v>3</v>
      </c>
      <c r="Q153" s="35">
        <v>0</v>
      </c>
      <c r="R153" s="35">
        <v>4</v>
      </c>
      <c r="S153" s="35">
        <v>0</v>
      </c>
      <c r="T153" s="35">
        <v>1</v>
      </c>
      <c r="U153" s="35">
        <v>0</v>
      </c>
      <c r="V153" s="35">
        <v>0</v>
      </c>
      <c r="W153" s="35">
        <v>0</v>
      </c>
      <c r="X153" s="35">
        <v>0</v>
      </c>
      <c r="Y153" s="35">
        <v>0</v>
      </c>
      <c r="Z153" s="35">
        <v>0</v>
      </c>
      <c r="AA153" s="35">
        <v>0</v>
      </c>
      <c r="AB153" s="35">
        <v>0</v>
      </c>
      <c r="AC153" s="35">
        <v>0</v>
      </c>
      <c r="AD153" s="35">
        <v>0</v>
      </c>
      <c r="AE153" s="35">
        <v>0</v>
      </c>
      <c r="AF153" s="35">
        <v>0</v>
      </c>
      <c r="AG153" s="35">
        <v>0</v>
      </c>
      <c r="AH153" s="35">
        <v>0</v>
      </c>
      <c r="AI153" s="35">
        <v>0</v>
      </c>
      <c r="AJ153" s="35">
        <v>0</v>
      </c>
      <c r="AK153" s="35">
        <v>0</v>
      </c>
      <c r="AL153" s="35">
        <v>0</v>
      </c>
      <c r="AM153" s="35">
        <v>0</v>
      </c>
      <c r="AN153" s="35">
        <v>0</v>
      </c>
      <c r="AO153" s="35">
        <v>0</v>
      </c>
      <c r="AP153" s="35">
        <v>0</v>
      </c>
      <c r="AQ153" s="35">
        <v>0</v>
      </c>
      <c r="AR153" s="35">
        <v>0</v>
      </c>
      <c r="AS153" s="35">
        <v>0</v>
      </c>
      <c r="AT153" s="35">
        <v>0</v>
      </c>
      <c r="AU153" s="35">
        <v>0</v>
      </c>
      <c r="AV153" s="35">
        <v>0</v>
      </c>
      <c r="AW153" s="35">
        <v>0</v>
      </c>
      <c r="AX153" s="35">
        <v>0</v>
      </c>
      <c r="AY153" s="35">
        <v>0</v>
      </c>
      <c r="AZ153" s="35">
        <v>0</v>
      </c>
      <c r="BA153" s="35">
        <v>0</v>
      </c>
      <c r="BB153" s="35">
        <v>0</v>
      </c>
      <c r="BC153" s="35">
        <v>0</v>
      </c>
      <c r="BD153" s="35">
        <v>0</v>
      </c>
      <c r="BE153" s="35">
        <v>0</v>
      </c>
      <c r="BF153" s="35">
        <v>231</v>
      </c>
      <c r="BG153" s="35">
        <v>231</v>
      </c>
      <c r="BH153" s="133">
        <v>231</v>
      </c>
      <c r="BI153" s="31">
        <v>1</v>
      </c>
    </row>
    <row r="154" spans="1:61" ht="12.75">
      <c r="A154" s="34" t="s">
        <v>172</v>
      </c>
      <c r="B154" s="34" t="s">
        <v>173</v>
      </c>
      <c r="C154" s="34" t="s">
        <v>174</v>
      </c>
      <c r="D154" s="35">
        <v>1</v>
      </c>
      <c r="E154" s="35">
        <v>1</v>
      </c>
      <c r="F154" s="35">
        <v>7</v>
      </c>
      <c r="G154" s="35">
        <v>4</v>
      </c>
      <c r="H154" s="35">
        <v>30</v>
      </c>
      <c r="I154" s="35">
        <v>55</v>
      </c>
      <c r="J154" s="35">
        <v>73</v>
      </c>
      <c r="K154" s="35">
        <v>52</v>
      </c>
      <c r="L154" s="35">
        <v>37</v>
      </c>
      <c r="M154" s="35">
        <v>43</v>
      </c>
      <c r="N154" s="35">
        <v>4</v>
      </c>
      <c r="O154" s="35">
        <v>4</v>
      </c>
      <c r="P154" s="35">
        <v>0</v>
      </c>
      <c r="Q154" s="35">
        <v>1</v>
      </c>
      <c r="R154" s="35">
        <v>0</v>
      </c>
      <c r="S154" s="35">
        <v>0</v>
      </c>
      <c r="T154" s="35">
        <v>0</v>
      </c>
      <c r="U154" s="35">
        <v>0</v>
      </c>
      <c r="V154" s="35">
        <v>0</v>
      </c>
      <c r="W154" s="35">
        <v>0</v>
      </c>
      <c r="X154" s="35">
        <v>0</v>
      </c>
      <c r="Y154" s="35">
        <v>0</v>
      </c>
      <c r="Z154" s="35">
        <v>0</v>
      </c>
      <c r="AA154" s="35">
        <v>0</v>
      </c>
      <c r="AB154" s="35">
        <v>0</v>
      </c>
      <c r="AC154" s="35">
        <v>0</v>
      </c>
      <c r="AD154" s="35">
        <v>0</v>
      </c>
      <c r="AE154" s="35">
        <v>0</v>
      </c>
      <c r="AF154" s="35">
        <v>0</v>
      </c>
      <c r="AG154" s="35">
        <v>0</v>
      </c>
      <c r="AH154" s="35">
        <v>0</v>
      </c>
      <c r="AI154" s="35">
        <v>0</v>
      </c>
      <c r="AJ154" s="35">
        <v>0</v>
      </c>
      <c r="AK154" s="35">
        <v>0</v>
      </c>
      <c r="AL154" s="35">
        <v>0</v>
      </c>
      <c r="AM154" s="35">
        <v>0</v>
      </c>
      <c r="AN154" s="35">
        <v>0</v>
      </c>
      <c r="AO154" s="35">
        <v>0</v>
      </c>
      <c r="AP154" s="35">
        <v>0</v>
      </c>
      <c r="AQ154" s="35">
        <v>0</v>
      </c>
      <c r="AR154" s="35">
        <v>0</v>
      </c>
      <c r="AS154" s="35">
        <v>0</v>
      </c>
      <c r="AT154" s="35">
        <v>0</v>
      </c>
      <c r="AU154" s="35">
        <v>0</v>
      </c>
      <c r="AV154" s="35">
        <v>0</v>
      </c>
      <c r="AW154" s="35">
        <v>0</v>
      </c>
      <c r="AX154" s="35">
        <v>0</v>
      </c>
      <c r="AY154" s="35">
        <v>0</v>
      </c>
      <c r="AZ154" s="35">
        <v>0</v>
      </c>
      <c r="BA154" s="35">
        <v>0</v>
      </c>
      <c r="BB154" s="35">
        <v>0</v>
      </c>
      <c r="BC154" s="35">
        <v>0</v>
      </c>
      <c r="BD154" s="35">
        <v>0</v>
      </c>
      <c r="BE154" s="35">
        <v>0</v>
      </c>
      <c r="BF154" s="35">
        <v>312</v>
      </c>
      <c r="BG154" s="35">
        <v>312</v>
      </c>
      <c r="BH154" s="133">
        <v>312</v>
      </c>
      <c r="BI154" s="31">
        <v>1</v>
      </c>
    </row>
    <row r="155" spans="1:61" ht="12.75">
      <c r="A155" s="34" t="s">
        <v>172</v>
      </c>
      <c r="B155" s="34" t="s">
        <v>395</v>
      </c>
      <c r="C155" s="34" t="s">
        <v>399</v>
      </c>
      <c r="D155" s="35">
        <v>4</v>
      </c>
      <c r="E155" s="35">
        <v>1</v>
      </c>
      <c r="F155" s="35">
        <v>8</v>
      </c>
      <c r="G155" s="35">
        <v>10</v>
      </c>
      <c r="H155" s="35">
        <v>2</v>
      </c>
      <c r="I155" s="35">
        <v>2</v>
      </c>
      <c r="J155" s="35">
        <v>2</v>
      </c>
      <c r="K155" s="35">
        <v>5</v>
      </c>
      <c r="L155" s="35">
        <v>2</v>
      </c>
      <c r="M155" s="35">
        <v>4</v>
      </c>
      <c r="N155" s="35">
        <v>22</v>
      </c>
      <c r="O155" s="35">
        <v>17</v>
      </c>
      <c r="P155" s="35">
        <v>14</v>
      </c>
      <c r="Q155" s="35">
        <v>9</v>
      </c>
      <c r="R155" s="35">
        <v>4</v>
      </c>
      <c r="S155" s="35">
        <v>1</v>
      </c>
      <c r="T155" s="35">
        <v>1</v>
      </c>
      <c r="U155" s="35">
        <v>0</v>
      </c>
      <c r="V155" s="35">
        <v>0</v>
      </c>
      <c r="W155" s="35">
        <v>0</v>
      </c>
      <c r="X155" s="35">
        <v>0</v>
      </c>
      <c r="Y155" s="35">
        <v>0</v>
      </c>
      <c r="Z155" s="35">
        <v>0</v>
      </c>
      <c r="AA155" s="35">
        <v>0</v>
      </c>
      <c r="AB155" s="35">
        <v>0</v>
      </c>
      <c r="AC155" s="35">
        <v>0</v>
      </c>
      <c r="AD155" s="35">
        <v>0</v>
      </c>
      <c r="AE155" s="35">
        <v>0</v>
      </c>
      <c r="AF155" s="35">
        <v>0</v>
      </c>
      <c r="AG155" s="35">
        <v>0</v>
      </c>
      <c r="AH155" s="35">
        <v>0</v>
      </c>
      <c r="AI155" s="35">
        <v>0</v>
      </c>
      <c r="AJ155" s="35">
        <v>0</v>
      </c>
      <c r="AK155" s="35">
        <v>0</v>
      </c>
      <c r="AL155" s="35">
        <v>0</v>
      </c>
      <c r="AM155" s="35">
        <v>0</v>
      </c>
      <c r="AN155" s="35">
        <v>0</v>
      </c>
      <c r="AO155" s="35">
        <v>0</v>
      </c>
      <c r="AP155" s="35">
        <v>0</v>
      </c>
      <c r="AQ155" s="35">
        <v>0</v>
      </c>
      <c r="AR155" s="35">
        <v>0</v>
      </c>
      <c r="AS155" s="35">
        <v>0</v>
      </c>
      <c r="AT155" s="35">
        <v>0</v>
      </c>
      <c r="AU155" s="35">
        <v>0</v>
      </c>
      <c r="AV155" s="35">
        <v>0</v>
      </c>
      <c r="AW155" s="35">
        <v>0</v>
      </c>
      <c r="AX155" s="35">
        <v>0</v>
      </c>
      <c r="AY155" s="35">
        <v>0</v>
      </c>
      <c r="AZ155" s="35">
        <v>0</v>
      </c>
      <c r="BA155" s="35">
        <v>0</v>
      </c>
      <c r="BB155" s="35">
        <v>0</v>
      </c>
      <c r="BC155" s="35">
        <v>0</v>
      </c>
      <c r="BD155" s="35">
        <v>0</v>
      </c>
      <c r="BE155" s="35">
        <v>0</v>
      </c>
      <c r="BF155" s="35">
        <v>108</v>
      </c>
      <c r="BG155" s="35">
        <v>108</v>
      </c>
      <c r="BH155" s="133">
        <v>108</v>
      </c>
      <c r="BI155" s="31">
        <v>1</v>
      </c>
    </row>
    <row r="156" spans="1:61" ht="12.75">
      <c r="A156" s="34" t="s">
        <v>201</v>
      </c>
      <c r="B156" s="34" t="s">
        <v>206</v>
      </c>
      <c r="C156" s="34" t="s">
        <v>207</v>
      </c>
      <c r="D156" s="35">
        <v>0</v>
      </c>
      <c r="E156" s="35">
        <v>2</v>
      </c>
      <c r="F156" s="35">
        <v>6</v>
      </c>
      <c r="G156" s="35">
        <v>11</v>
      </c>
      <c r="H156" s="35">
        <v>3</v>
      </c>
      <c r="I156" s="35">
        <v>1</v>
      </c>
      <c r="J156" s="35">
        <v>12</v>
      </c>
      <c r="K156" s="35">
        <v>5</v>
      </c>
      <c r="L156" s="35">
        <v>8</v>
      </c>
      <c r="M156" s="35">
        <v>5</v>
      </c>
      <c r="N156" s="35">
        <v>15</v>
      </c>
      <c r="O156" s="35">
        <v>27</v>
      </c>
      <c r="P156" s="35">
        <v>3</v>
      </c>
      <c r="Q156" s="35">
        <v>2</v>
      </c>
      <c r="R156" s="35">
        <v>7</v>
      </c>
      <c r="S156" s="35">
        <v>1</v>
      </c>
      <c r="T156" s="35">
        <v>2</v>
      </c>
      <c r="U156" s="35">
        <v>2</v>
      </c>
      <c r="V156" s="35">
        <v>1</v>
      </c>
      <c r="W156" s="35">
        <v>0</v>
      </c>
      <c r="X156" s="35">
        <v>0</v>
      </c>
      <c r="Y156" s="35">
        <v>0</v>
      </c>
      <c r="Z156" s="35">
        <v>0</v>
      </c>
      <c r="AA156" s="35">
        <v>0</v>
      </c>
      <c r="AB156" s="35">
        <v>0</v>
      </c>
      <c r="AC156" s="35">
        <v>0</v>
      </c>
      <c r="AD156" s="35">
        <v>0</v>
      </c>
      <c r="AE156" s="35">
        <v>0</v>
      </c>
      <c r="AF156" s="35">
        <v>0</v>
      </c>
      <c r="AG156" s="35">
        <v>0</v>
      </c>
      <c r="AH156" s="35">
        <v>0</v>
      </c>
      <c r="AI156" s="35">
        <v>0</v>
      </c>
      <c r="AJ156" s="35">
        <v>0</v>
      </c>
      <c r="AK156" s="35">
        <v>0</v>
      </c>
      <c r="AL156" s="35">
        <v>0</v>
      </c>
      <c r="AM156" s="35">
        <v>0</v>
      </c>
      <c r="AN156" s="35">
        <v>0</v>
      </c>
      <c r="AO156" s="35">
        <v>0</v>
      </c>
      <c r="AP156" s="35">
        <v>0</v>
      </c>
      <c r="AQ156" s="35">
        <v>0</v>
      </c>
      <c r="AR156" s="35">
        <v>0</v>
      </c>
      <c r="AS156" s="35">
        <v>0</v>
      </c>
      <c r="AT156" s="35">
        <v>0</v>
      </c>
      <c r="AU156" s="35">
        <v>0</v>
      </c>
      <c r="AV156" s="35">
        <v>0</v>
      </c>
      <c r="AW156" s="35">
        <v>0</v>
      </c>
      <c r="AX156" s="35">
        <v>0</v>
      </c>
      <c r="AY156" s="35">
        <v>0</v>
      </c>
      <c r="AZ156" s="35">
        <v>0</v>
      </c>
      <c r="BA156" s="35">
        <v>0</v>
      </c>
      <c r="BB156" s="35">
        <v>0</v>
      </c>
      <c r="BC156" s="35">
        <v>0</v>
      </c>
      <c r="BD156" s="35">
        <v>0</v>
      </c>
      <c r="BE156" s="35">
        <v>0</v>
      </c>
      <c r="BF156" s="35">
        <v>113</v>
      </c>
      <c r="BG156" s="35">
        <v>113</v>
      </c>
      <c r="BH156" s="133">
        <v>112</v>
      </c>
      <c r="BI156" s="31">
        <v>0.9911504424778761</v>
      </c>
    </row>
    <row r="157" spans="1:61" ht="12.75">
      <c r="A157" s="34" t="s">
        <v>146</v>
      </c>
      <c r="B157" s="34" t="s">
        <v>157</v>
      </c>
      <c r="C157" s="34" t="s">
        <v>347</v>
      </c>
      <c r="D157" s="35">
        <v>17</v>
      </c>
      <c r="E157" s="35">
        <v>33</v>
      </c>
      <c r="F157" s="35">
        <v>57</v>
      </c>
      <c r="G157" s="35">
        <v>40</v>
      </c>
      <c r="H157" s="35">
        <v>24</v>
      </c>
      <c r="I157" s="35">
        <v>12</v>
      </c>
      <c r="J157" s="35">
        <v>5</v>
      </c>
      <c r="K157" s="35">
        <v>11</v>
      </c>
      <c r="L157" s="35">
        <v>11</v>
      </c>
      <c r="M157" s="35">
        <v>1</v>
      </c>
      <c r="N157" s="35">
        <v>7</v>
      </c>
      <c r="O157" s="35">
        <v>14</v>
      </c>
      <c r="P157" s="35">
        <v>7</v>
      </c>
      <c r="Q157" s="35">
        <v>7</v>
      </c>
      <c r="R157" s="35">
        <v>5</v>
      </c>
      <c r="S157" s="35">
        <v>0</v>
      </c>
      <c r="T157" s="35">
        <v>2</v>
      </c>
      <c r="U157" s="35">
        <v>0</v>
      </c>
      <c r="V157" s="35">
        <v>0</v>
      </c>
      <c r="W157" s="35">
        <v>0</v>
      </c>
      <c r="X157" s="35">
        <v>0</v>
      </c>
      <c r="Y157" s="35">
        <v>0</v>
      </c>
      <c r="Z157" s="35">
        <v>0</v>
      </c>
      <c r="AA157" s="35">
        <v>0</v>
      </c>
      <c r="AB157" s="35">
        <v>0</v>
      </c>
      <c r="AC157" s="35">
        <v>0</v>
      </c>
      <c r="AD157" s="35">
        <v>0</v>
      </c>
      <c r="AE157" s="35">
        <v>0</v>
      </c>
      <c r="AF157" s="35">
        <v>0</v>
      </c>
      <c r="AG157" s="35">
        <v>0</v>
      </c>
      <c r="AH157" s="35">
        <v>0</v>
      </c>
      <c r="AI157" s="35">
        <v>0</v>
      </c>
      <c r="AJ157" s="35">
        <v>0</v>
      </c>
      <c r="AK157" s="35">
        <v>0</v>
      </c>
      <c r="AL157" s="35">
        <v>0</v>
      </c>
      <c r="AM157" s="35">
        <v>0</v>
      </c>
      <c r="AN157" s="35">
        <v>0</v>
      </c>
      <c r="AO157" s="35">
        <v>0</v>
      </c>
      <c r="AP157" s="35">
        <v>0</v>
      </c>
      <c r="AQ157" s="35">
        <v>0</v>
      </c>
      <c r="AR157" s="35">
        <v>0</v>
      </c>
      <c r="AS157" s="35">
        <v>0</v>
      </c>
      <c r="AT157" s="35">
        <v>0</v>
      </c>
      <c r="AU157" s="35">
        <v>0</v>
      </c>
      <c r="AV157" s="35">
        <v>0</v>
      </c>
      <c r="AW157" s="35">
        <v>0</v>
      </c>
      <c r="AX157" s="35">
        <v>0</v>
      </c>
      <c r="AY157" s="35">
        <v>0</v>
      </c>
      <c r="AZ157" s="35">
        <v>0</v>
      </c>
      <c r="BA157" s="35">
        <v>0</v>
      </c>
      <c r="BB157" s="35">
        <v>0</v>
      </c>
      <c r="BC157" s="35">
        <v>0</v>
      </c>
      <c r="BD157" s="35">
        <v>0</v>
      </c>
      <c r="BE157" s="35">
        <v>0</v>
      </c>
      <c r="BF157" s="35">
        <v>253</v>
      </c>
      <c r="BG157" s="35">
        <v>253</v>
      </c>
      <c r="BH157" s="133">
        <v>253</v>
      </c>
      <c r="BI157" s="31">
        <v>1</v>
      </c>
    </row>
    <row r="158" spans="1:61" ht="12.75">
      <c r="A158" s="34" t="s">
        <v>187</v>
      </c>
      <c r="B158" s="34" t="s">
        <v>195</v>
      </c>
      <c r="C158" s="34" t="s">
        <v>359</v>
      </c>
      <c r="D158" s="35">
        <v>105</v>
      </c>
      <c r="E158" s="35">
        <v>36</v>
      </c>
      <c r="F158" s="35">
        <v>55</v>
      </c>
      <c r="G158" s="35">
        <v>54</v>
      </c>
      <c r="H158" s="35">
        <v>61</v>
      </c>
      <c r="I158" s="35">
        <v>25</v>
      </c>
      <c r="J158" s="35">
        <v>14</v>
      </c>
      <c r="K158" s="35">
        <v>11</v>
      </c>
      <c r="L158" s="35">
        <v>9</v>
      </c>
      <c r="M158" s="35">
        <v>3</v>
      </c>
      <c r="N158" s="35">
        <v>2</v>
      </c>
      <c r="O158" s="35">
        <v>1</v>
      </c>
      <c r="P158" s="35">
        <v>0</v>
      </c>
      <c r="Q158" s="35">
        <v>2</v>
      </c>
      <c r="R158" s="35">
        <v>1</v>
      </c>
      <c r="S158" s="35">
        <v>0</v>
      </c>
      <c r="T158" s="35">
        <v>0</v>
      </c>
      <c r="U158" s="35">
        <v>0</v>
      </c>
      <c r="V158" s="35">
        <v>0</v>
      </c>
      <c r="W158" s="35">
        <v>0</v>
      </c>
      <c r="X158" s="35">
        <v>0</v>
      </c>
      <c r="Y158" s="35">
        <v>0</v>
      </c>
      <c r="Z158" s="35">
        <v>0</v>
      </c>
      <c r="AA158" s="35">
        <v>0</v>
      </c>
      <c r="AB158" s="35">
        <v>0</v>
      </c>
      <c r="AC158" s="35">
        <v>0</v>
      </c>
      <c r="AD158" s="35">
        <v>0</v>
      </c>
      <c r="AE158" s="35">
        <v>0</v>
      </c>
      <c r="AF158" s="35">
        <v>0</v>
      </c>
      <c r="AG158" s="35">
        <v>0</v>
      </c>
      <c r="AH158" s="35">
        <v>0</v>
      </c>
      <c r="AI158" s="35">
        <v>0</v>
      </c>
      <c r="AJ158" s="35">
        <v>0</v>
      </c>
      <c r="AK158" s="35">
        <v>0</v>
      </c>
      <c r="AL158" s="35">
        <v>0</v>
      </c>
      <c r="AM158" s="35">
        <v>0</v>
      </c>
      <c r="AN158" s="35">
        <v>0</v>
      </c>
      <c r="AO158" s="35">
        <v>0</v>
      </c>
      <c r="AP158" s="35">
        <v>0</v>
      </c>
      <c r="AQ158" s="35">
        <v>0</v>
      </c>
      <c r="AR158" s="35">
        <v>0</v>
      </c>
      <c r="AS158" s="35">
        <v>0</v>
      </c>
      <c r="AT158" s="35">
        <v>0</v>
      </c>
      <c r="AU158" s="35">
        <v>0</v>
      </c>
      <c r="AV158" s="35">
        <v>0</v>
      </c>
      <c r="AW158" s="35">
        <v>0</v>
      </c>
      <c r="AX158" s="35">
        <v>0</v>
      </c>
      <c r="AY158" s="35">
        <v>0</v>
      </c>
      <c r="AZ158" s="35">
        <v>0</v>
      </c>
      <c r="BA158" s="35">
        <v>0</v>
      </c>
      <c r="BB158" s="35">
        <v>0</v>
      </c>
      <c r="BC158" s="35">
        <v>0</v>
      </c>
      <c r="BD158" s="35">
        <v>0</v>
      </c>
      <c r="BE158" s="35">
        <v>0</v>
      </c>
      <c r="BF158" s="35">
        <v>379</v>
      </c>
      <c r="BG158" s="35">
        <v>379</v>
      </c>
      <c r="BH158" s="133">
        <v>379</v>
      </c>
      <c r="BI158" s="31">
        <v>1</v>
      </c>
    </row>
    <row r="159" spans="1:61" ht="12.75">
      <c r="A159" s="34" t="s">
        <v>14</v>
      </c>
      <c r="B159" s="34" t="s">
        <v>15</v>
      </c>
      <c r="C159" s="34" t="s">
        <v>318</v>
      </c>
      <c r="D159" s="35">
        <v>10</v>
      </c>
      <c r="E159" s="35">
        <v>12</v>
      </c>
      <c r="F159" s="35">
        <v>23</v>
      </c>
      <c r="G159" s="35">
        <v>43</v>
      </c>
      <c r="H159" s="35">
        <v>29</v>
      </c>
      <c r="I159" s="35">
        <v>20</v>
      </c>
      <c r="J159" s="35">
        <v>16</v>
      </c>
      <c r="K159" s="35">
        <v>13</v>
      </c>
      <c r="L159" s="35">
        <v>12</v>
      </c>
      <c r="M159" s="35">
        <v>14</v>
      </c>
      <c r="N159" s="35">
        <v>21</v>
      </c>
      <c r="O159" s="35">
        <v>21</v>
      </c>
      <c r="P159" s="35">
        <v>12</v>
      </c>
      <c r="Q159" s="35">
        <v>28</v>
      </c>
      <c r="R159" s="35">
        <v>27</v>
      </c>
      <c r="S159" s="35">
        <v>29</v>
      </c>
      <c r="T159" s="35">
        <v>24</v>
      </c>
      <c r="U159" s="35">
        <v>16</v>
      </c>
      <c r="V159" s="35">
        <v>0</v>
      </c>
      <c r="W159" s="35">
        <v>0</v>
      </c>
      <c r="X159" s="35">
        <v>0</v>
      </c>
      <c r="Y159" s="35">
        <v>0</v>
      </c>
      <c r="Z159" s="35">
        <v>0</v>
      </c>
      <c r="AA159" s="35">
        <v>0</v>
      </c>
      <c r="AB159" s="35">
        <v>0</v>
      </c>
      <c r="AC159" s="35">
        <v>0</v>
      </c>
      <c r="AD159" s="35">
        <v>0</v>
      </c>
      <c r="AE159" s="35">
        <v>0</v>
      </c>
      <c r="AF159" s="35">
        <v>0</v>
      </c>
      <c r="AG159" s="35">
        <v>0</v>
      </c>
      <c r="AH159" s="35">
        <v>0</v>
      </c>
      <c r="AI159" s="35">
        <v>0</v>
      </c>
      <c r="AJ159" s="35">
        <v>0</v>
      </c>
      <c r="AK159" s="35">
        <v>0</v>
      </c>
      <c r="AL159" s="35">
        <v>0</v>
      </c>
      <c r="AM159" s="35">
        <v>0</v>
      </c>
      <c r="AN159" s="35">
        <v>0</v>
      </c>
      <c r="AO159" s="35">
        <v>0</v>
      </c>
      <c r="AP159" s="35">
        <v>0</v>
      </c>
      <c r="AQ159" s="35">
        <v>0</v>
      </c>
      <c r="AR159" s="35">
        <v>0</v>
      </c>
      <c r="AS159" s="35">
        <v>0</v>
      </c>
      <c r="AT159" s="35">
        <v>0</v>
      </c>
      <c r="AU159" s="35">
        <v>0</v>
      </c>
      <c r="AV159" s="35">
        <v>0</v>
      </c>
      <c r="AW159" s="35">
        <v>0</v>
      </c>
      <c r="AX159" s="35">
        <v>0</v>
      </c>
      <c r="AY159" s="35">
        <v>0</v>
      </c>
      <c r="AZ159" s="35">
        <v>0</v>
      </c>
      <c r="BA159" s="35">
        <v>0</v>
      </c>
      <c r="BB159" s="35">
        <v>0</v>
      </c>
      <c r="BC159" s="35">
        <v>0</v>
      </c>
      <c r="BD159" s="35">
        <v>0</v>
      </c>
      <c r="BE159" s="35">
        <v>0</v>
      </c>
      <c r="BF159" s="35">
        <v>370</v>
      </c>
      <c r="BG159" s="35">
        <v>370</v>
      </c>
      <c r="BH159" s="133">
        <v>370</v>
      </c>
      <c r="BI159" s="31">
        <v>1</v>
      </c>
    </row>
    <row r="160" spans="1:61" ht="12.75">
      <c r="A160" s="34" t="s">
        <v>96</v>
      </c>
      <c r="B160" s="34" t="s">
        <v>304</v>
      </c>
      <c r="C160" s="34" t="s">
        <v>305</v>
      </c>
      <c r="D160" s="35">
        <v>7</v>
      </c>
      <c r="E160" s="35">
        <v>18</v>
      </c>
      <c r="F160" s="35">
        <v>47</v>
      </c>
      <c r="G160" s="35">
        <v>31</v>
      </c>
      <c r="H160" s="35">
        <v>26</v>
      </c>
      <c r="I160" s="35">
        <v>7</v>
      </c>
      <c r="J160" s="35">
        <v>16</v>
      </c>
      <c r="K160" s="35">
        <v>43</v>
      </c>
      <c r="L160" s="35">
        <v>28</v>
      </c>
      <c r="M160" s="35">
        <v>14</v>
      </c>
      <c r="N160" s="35">
        <v>12</v>
      </c>
      <c r="O160" s="35">
        <v>5</v>
      </c>
      <c r="P160" s="35">
        <v>4</v>
      </c>
      <c r="Q160" s="35">
        <v>4</v>
      </c>
      <c r="R160" s="35">
        <v>2</v>
      </c>
      <c r="S160" s="35">
        <v>2</v>
      </c>
      <c r="T160" s="35">
        <v>2</v>
      </c>
      <c r="U160" s="35">
        <v>0</v>
      </c>
      <c r="V160" s="35">
        <v>0</v>
      </c>
      <c r="W160" s="35">
        <v>0</v>
      </c>
      <c r="X160" s="35">
        <v>0</v>
      </c>
      <c r="Y160" s="35">
        <v>0</v>
      </c>
      <c r="Z160" s="35">
        <v>0</v>
      </c>
      <c r="AA160" s="35">
        <v>0</v>
      </c>
      <c r="AB160" s="35">
        <v>0</v>
      </c>
      <c r="AC160" s="35">
        <v>0</v>
      </c>
      <c r="AD160" s="35">
        <v>0</v>
      </c>
      <c r="AE160" s="35">
        <v>0</v>
      </c>
      <c r="AF160" s="35">
        <v>0</v>
      </c>
      <c r="AG160" s="35">
        <v>0</v>
      </c>
      <c r="AH160" s="35">
        <v>1</v>
      </c>
      <c r="AI160" s="35">
        <v>0</v>
      </c>
      <c r="AJ160" s="35">
        <v>0</v>
      </c>
      <c r="AK160" s="35">
        <v>0</v>
      </c>
      <c r="AL160" s="35">
        <v>0</v>
      </c>
      <c r="AM160" s="35">
        <v>0</v>
      </c>
      <c r="AN160" s="35">
        <v>0</v>
      </c>
      <c r="AO160" s="35">
        <v>0</v>
      </c>
      <c r="AP160" s="35">
        <v>0</v>
      </c>
      <c r="AQ160" s="35">
        <v>0</v>
      </c>
      <c r="AR160" s="35">
        <v>0</v>
      </c>
      <c r="AS160" s="35">
        <v>0</v>
      </c>
      <c r="AT160" s="35">
        <v>0</v>
      </c>
      <c r="AU160" s="35">
        <v>0</v>
      </c>
      <c r="AV160" s="35">
        <v>0</v>
      </c>
      <c r="AW160" s="35">
        <v>0</v>
      </c>
      <c r="AX160" s="35">
        <v>0</v>
      </c>
      <c r="AY160" s="35">
        <v>0</v>
      </c>
      <c r="AZ160" s="35">
        <v>0</v>
      </c>
      <c r="BA160" s="35">
        <v>0</v>
      </c>
      <c r="BB160" s="35">
        <v>0</v>
      </c>
      <c r="BC160" s="35">
        <v>0</v>
      </c>
      <c r="BD160" s="35">
        <v>0</v>
      </c>
      <c r="BE160" s="35">
        <v>0</v>
      </c>
      <c r="BF160" s="35">
        <v>269</v>
      </c>
      <c r="BG160" s="35">
        <v>269</v>
      </c>
      <c r="BH160" s="133">
        <v>268</v>
      </c>
      <c r="BI160" s="31">
        <v>0.9962825278810409</v>
      </c>
    </row>
    <row r="161" spans="1:61" ht="12.75">
      <c r="A161" s="34" t="s">
        <v>96</v>
      </c>
      <c r="B161" s="34" t="s">
        <v>114</v>
      </c>
      <c r="C161" s="34" t="s">
        <v>115</v>
      </c>
      <c r="D161" s="35">
        <v>48</v>
      </c>
      <c r="E161" s="35">
        <v>80</v>
      </c>
      <c r="F161" s="35">
        <v>107</v>
      </c>
      <c r="G161" s="35">
        <v>95</v>
      </c>
      <c r="H161" s="35">
        <v>52</v>
      </c>
      <c r="I161" s="35">
        <v>47</v>
      </c>
      <c r="J161" s="35">
        <v>33</v>
      </c>
      <c r="K161" s="35">
        <v>36</v>
      </c>
      <c r="L161" s="35">
        <v>22</v>
      </c>
      <c r="M161" s="35">
        <v>17</v>
      </c>
      <c r="N161" s="35">
        <v>15</v>
      </c>
      <c r="O161" s="35">
        <v>5</v>
      </c>
      <c r="P161" s="35">
        <v>5</v>
      </c>
      <c r="Q161" s="35">
        <v>4</v>
      </c>
      <c r="R161" s="35">
        <v>1</v>
      </c>
      <c r="S161" s="35">
        <v>2</v>
      </c>
      <c r="T161" s="35">
        <v>0</v>
      </c>
      <c r="U161" s="35">
        <v>0</v>
      </c>
      <c r="V161" s="35">
        <v>0</v>
      </c>
      <c r="W161" s="35">
        <v>0</v>
      </c>
      <c r="X161" s="35">
        <v>0</v>
      </c>
      <c r="Y161" s="35">
        <v>0</v>
      </c>
      <c r="Z161" s="35">
        <v>0</v>
      </c>
      <c r="AA161" s="35">
        <v>0</v>
      </c>
      <c r="AB161" s="35">
        <v>0</v>
      </c>
      <c r="AC161" s="35">
        <v>0</v>
      </c>
      <c r="AD161" s="35">
        <v>0</v>
      </c>
      <c r="AE161" s="35">
        <v>0</v>
      </c>
      <c r="AF161" s="35">
        <v>0</v>
      </c>
      <c r="AG161" s="35">
        <v>0</v>
      </c>
      <c r="AH161" s="35">
        <v>0</v>
      </c>
      <c r="AI161" s="35">
        <v>0</v>
      </c>
      <c r="AJ161" s="35">
        <v>0</v>
      </c>
      <c r="AK161" s="35">
        <v>0</v>
      </c>
      <c r="AL161" s="35">
        <v>0</v>
      </c>
      <c r="AM161" s="35">
        <v>0</v>
      </c>
      <c r="AN161" s="35">
        <v>0</v>
      </c>
      <c r="AO161" s="35">
        <v>0</v>
      </c>
      <c r="AP161" s="35">
        <v>0</v>
      </c>
      <c r="AQ161" s="35">
        <v>0</v>
      </c>
      <c r="AR161" s="35">
        <v>0</v>
      </c>
      <c r="AS161" s="35">
        <v>0</v>
      </c>
      <c r="AT161" s="35">
        <v>0</v>
      </c>
      <c r="AU161" s="35">
        <v>0</v>
      </c>
      <c r="AV161" s="35">
        <v>0</v>
      </c>
      <c r="AW161" s="35">
        <v>0</v>
      </c>
      <c r="AX161" s="35">
        <v>0</v>
      </c>
      <c r="AY161" s="35">
        <v>0</v>
      </c>
      <c r="AZ161" s="35">
        <v>0</v>
      </c>
      <c r="BA161" s="35">
        <v>0</v>
      </c>
      <c r="BB161" s="35">
        <v>0</v>
      </c>
      <c r="BC161" s="35">
        <v>0</v>
      </c>
      <c r="BD161" s="35">
        <v>0</v>
      </c>
      <c r="BE161" s="35">
        <v>0</v>
      </c>
      <c r="BF161" s="35">
        <v>569</v>
      </c>
      <c r="BG161" s="35">
        <v>569</v>
      </c>
      <c r="BH161" s="133">
        <v>569</v>
      </c>
      <c r="BI161" s="31">
        <v>1</v>
      </c>
    </row>
    <row r="162" spans="1:61" ht="12.75">
      <c r="A162" s="34" t="s">
        <v>14</v>
      </c>
      <c r="B162" s="34" t="s">
        <v>33</v>
      </c>
      <c r="C162" s="34" t="s">
        <v>374</v>
      </c>
      <c r="D162" s="35">
        <v>9</v>
      </c>
      <c r="E162" s="35">
        <v>19</v>
      </c>
      <c r="F162" s="35">
        <v>41</v>
      </c>
      <c r="G162" s="35">
        <v>25</v>
      </c>
      <c r="H162" s="35">
        <v>22</v>
      </c>
      <c r="I162" s="35">
        <v>26</v>
      </c>
      <c r="J162" s="35">
        <v>8</v>
      </c>
      <c r="K162" s="35">
        <v>4</v>
      </c>
      <c r="L162" s="35">
        <v>2</v>
      </c>
      <c r="M162" s="35">
        <v>0</v>
      </c>
      <c r="N162" s="35">
        <v>0</v>
      </c>
      <c r="O162" s="35">
        <v>1</v>
      </c>
      <c r="P162" s="35">
        <v>0</v>
      </c>
      <c r="Q162" s="35">
        <v>0</v>
      </c>
      <c r="R162" s="35">
        <v>0</v>
      </c>
      <c r="S162" s="35">
        <v>0</v>
      </c>
      <c r="T162" s="35">
        <v>0</v>
      </c>
      <c r="U162" s="35">
        <v>0</v>
      </c>
      <c r="V162" s="35">
        <v>0</v>
      </c>
      <c r="W162" s="35">
        <v>0</v>
      </c>
      <c r="X162" s="35">
        <v>0</v>
      </c>
      <c r="Y162" s="35">
        <v>0</v>
      </c>
      <c r="Z162" s="35">
        <v>0</v>
      </c>
      <c r="AA162" s="35">
        <v>0</v>
      </c>
      <c r="AB162" s="35">
        <v>0</v>
      </c>
      <c r="AC162" s="35">
        <v>0</v>
      </c>
      <c r="AD162" s="35">
        <v>0</v>
      </c>
      <c r="AE162" s="35">
        <v>0</v>
      </c>
      <c r="AF162" s="35">
        <v>0</v>
      </c>
      <c r="AG162" s="35">
        <v>0</v>
      </c>
      <c r="AH162" s="35">
        <v>0</v>
      </c>
      <c r="AI162" s="35">
        <v>0</v>
      </c>
      <c r="AJ162" s="35">
        <v>0</v>
      </c>
      <c r="AK162" s="35">
        <v>0</v>
      </c>
      <c r="AL162" s="35">
        <v>0</v>
      </c>
      <c r="AM162" s="35">
        <v>0</v>
      </c>
      <c r="AN162" s="35">
        <v>0</v>
      </c>
      <c r="AO162" s="35">
        <v>0</v>
      </c>
      <c r="AP162" s="35">
        <v>0</v>
      </c>
      <c r="AQ162" s="35">
        <v>0</v>
      </c>
      <c r="AR162" s="35">
        <v>0</v>
      </c>
      <c r="AS162" s="35">
        <v>0</v>
      </c>
      <c r="AT162" s="35">
        <v>0</v>
      </c>
      <c r="AU162" s="35">
        <v>0</v>
      </c>
      <c r="AV162" s="35">
        <v>0</v>
      </c>
      <c r="AW162" s="35">
        <v>0</v>
      </c>
      <c r="AX162" s="35">
        <v>0</v>
      </c>
      <c r="AY162" s="35">
        <v>0</v>
      </c>
      <c r="AZ162" s="35">
        <v>0</v>
      </c>
      <c r="BA162" s="35">
        <v>0</v>
      </c>
      <c r="BB162" s="35">
        <v>0</v>
      </c>
      <c r="BC162" s="35">
        <v>0</v>
      </c>
      <c r="BD162" s="35">
        <v>0</v>
      </c>
      <c r="BE162" s="35">
        <v>0</v>
      </c>
      <c r="BF162" s="35">
        <v>157</v>
      </c>
      <c r="BG162" s="35">
        <v>157</v>
      </c>
      <c r="BH162" s="133">
        <v>157</v>
      </c>
      <c r="BI162" s="31">
        <v>1</v>
      </c>
    </row>
    <row r="163" spans="1:61" ht="12.75">
      <c r="A163" s="34" t="s">
        <v>201</v>
      </c>
      <c r="B163" s="34" t="s">
        <v>208</v>
      </c>
      <c r="C163" s="34" t="s">
        <v>209</v>
      </c>
      <c r="D163" s="35">
        <v>8</v>
      </c>
      <c r="E163" s="35">
        <v>24</v>
      </c>
      <c r="F163" s="35">
        <v>53</v>
      </c>
      <c r="G163" s="35">
        <v>38</v>
      </c>
      <c r="H163" s="35">
        <v>13</v>
      </c>
      <c r="I163" s="35">
        <v>6</v>
      </c>
      <c r="J163" s="35">
        <v>10</v>
      </c>
      <c r="K163" s="35">
        <v>7</v>
      </c>
      <c r="L163" s="35">
        <v>4</v>
      </c>
      <c r="M163" s="35">
        <v>4</v>
      </c>
      <c r="N163" s="35">
        <v>2</v>
      </c>
      <c r="O163" s="35">
        <v>0</v>
      </c>
      <c r="P163" s="35">
        <v>0</v>
      </c>
      <c r="Q163" s="35">
        <v>0</v>
      </c>
      <c r="R163" s="35">
        <v>1</v>
      </c>
      <c r="S163" s="35">
        <v>0</v>
      </c>
      <c r="T163" s="35">
        <v>0</v>
      </c>
      <c r="U163" s="35">
        <v>0</v>
      </c>
      <c r="V163" s="35">
        <v>0</v>
      </c>
      <c r="W163" s="35">
        <v>0</v>
      </c>
      <c r="X163" s="35">
        <v>0</v>
      </c>
      <c r="Y163" s="35">
        <v>0</v>
      </c>
      <c r="Z163" s="35">
        <v>0</v>
      </c>
      <c r="AA163" s="35">
        <v>0</v>
      </c>
      <c r="AB163" s="35">
        <v>0</v>
      </c>
      <c r="AC163" s="35">
        <v>0</v>
      </c>
      <c r="AD163" s="35">
        <v>0</v>
      </c>
      <c r="AE163" s="35">
        <v>1</v>
      </c>
      <c r="AF163" s="35">
        <v>0</v>
      </c>
      <c r="AG163" s="35">
        <v>0</v>
      </c>
      <c r="AH163" s="35">
        <v>0</v>
      </c>
      <c r="AI163" s="35">
        <v>0</v>
      </c>
      <c r="AJ163" s="35">
        <v>0</v>
      </c>
      <c r="AK163" s="35">
        <v>0</v>
      </c>
      <c r="AL163" s="35">
        <v>1</v>
      </c>
      <c r="AM163" s="35">
        <v>0</v>
      </c>
      <c r="AN163" s="35">
        <v>1</v>
      </c>
      <c r="AO163" s="35">
        <v>0</v>
      </c>
      <c r="AP163" s="35">
        <v>0</v>
      </c>
      <c r="AQ163" s="35">
        <v>0</v>
      </c>
      <c r="AR163" s="35">
        <v>0</v>
      </c>
      <c r="AS163" s="35">
        <v>0</v>
      </c>
      <c r="AT163" s="35">
        <v>0</v>
      </c>
      <c r="AU163" s="35">
        <v>0</v>
      </c>
      <c r="AV163" s="35">
        <v>0</v>
      </c>
      <c r="AW163" s="35">
        <v>0</v>
      </c>
      <c r="AX163" s="35">
        <v>0</v>
      </c>
      <c r="AY163" s="35">
        <v>0</v>
      </c>
      <c r="AZ163" s="35">
        <v>0</v>
      </c>
      <c r="BA163" s="35">
        <v>0</v>
      </c>
      <c r="BB163" s="35">
        <v>0</v>
      </c>
      <c r="BC163" s="35">
        <v>0</v>
      </c>
      <c r="BD163" s="35">
        <v>0</v>
      </c>
      <c r="BE163" s="35">
        <v>0</v>
      </c>
      <c r="BF163" s="35">
        <v>173</v>
      </c>
      <c r="BG163" s="35">
        <v>173</v>
      </c>
      <c r="BH163" s="133">
        <v>170</v>
      </c>
      <c r="BI163" s="31">
        <v>0.9826589595375722</v>
      </c>
    </row>
    <row r="164" spans="1:61" ht="12.75">
      <c r="A164" s="34" t="s">
        <v>49</v>
      </c>
      <c r="B164" s="34" t="s">
        <v>54</v>
      </c>
      <c r="C164" s="34" t="s">
        <v>55</v>
      </c>
      <c r="D164" s="35">
        <v>3</v>
      </c>
      <c r="E164" s="35">
        <v>4</v>
      </c>
      <c r="F164" s="35">
        <v>17</v>
      </c>
      <c r="G164" s="35">
        <v>38</v>
      </c>
      <c r="H164" s="35">
        <v>29</v>
      </c>
      <c r="I164" s="35">
        <v>24</v>
      </c>
      <c r="J164" s="35">
        <v>6</v>
      </c>
      <c r="K164" s="35">
        <v>8</v>
      </c>
      <c r="L164" s="35">
        <v>4</v>
      </c>
      <c r="M164" s="35">
        <v>9</v>
      </c>
      <c r="N164" s="35">
        <v>10</v>
      </c>
      <c r="O164" s="35">
        <v>8</v>
      </c>
      <c r="P164" s="35">
        <v>4</v>
      </c>
      <c r="Q164" s="35">
        <v>5</v>
      </c>
      <c r="R164" s="35">
        <v>3</v>
      </c>
      <c r="S164" s="35">
        <v>5</v>
      </c>
      <c r="T164" s="35">
        <v>5</v>
      </c>
      <c r="U164" s="35">
        <v>2</v>
      </c>
      <c r="V164" s="35">
        <v>3</v>
      </c>
      <c r="W164" s="35">
        <v>0</v>
      </c>
      <c r="X164" s="35">
        <v>1</v>
      </c>
      <c r="Y164" s="35">
        <v>0</v>
      </c>
      <c r="Z164" s="35">
        <v>0</v>
      </c>
      <c r="AA164" s="35">
        <v>0</v>
      </c>
      <c r="AB164" s="35">
        <v>0</v>
      </c>
      <c r="AC164" s="35">
        <v>0</v>
      </c>
      <c r="AD164" s="35">
        <v>0</v>
      </c>
      <c r="AE164" s="35">
        <v>0</v>
      </c>
      <c r="AF164" s="35">
        <v>0</v>
      </c>
      <c r="AG164" s="35">
        <v>0</v>
      </c>
      <c r="AH164" s="35">
        <v>0</v>
      </c>
      <c r="AI164" s="35">
        <v>0</v>
      </c>
      <c r="AJ164" s="35">
        <v>0</v>
      </c>
      <c r="AK164" s="35">
        <v>0</v>
      </c>
      <c r="AL164" s="35">
        <v>0</v>
      </c>
      <c r="AM164" s="35">
        <v>0</v>
      </c>
      <c r="AN164" s="35">
        <v>0</v>
      </c>
      <c r="AO164" s="35">
        <v>0</v>
      </c>
      <c r="AP164" s="35">
        <v>0</v>
      </c>
      <c r="AQ164" s="35">
        <v>0</v>
      </c>
      <c r="AR164" s="35">
        <v>0</v>
      </c>
      <c r="AS164" s="35">
        <v>0</v>
      </c>
      <c r="AT164" s="35">
        <v>0</v>
      </c>
      <c r="AU164" s="35">
        <v>0</v>
      </c>
      <c r="AV164" s="35">
        <v>0</v>
      </c>
      <c r="AW164" s="35">
        <v>0</v>
      </c>
      <c r="AX164" s="35">
        <v>0</v>
      </c>
      <c r="AY164" s="35">
        <v>0</v>
      </c>
      <c r="AZ164" s="35">
        <v>0</v>
      </c>
      <c r="BA164" s="35">
        <v>0</v>
      </c>
      <c r="BB164" s="35">
        <v>0</v>
      </c>
      <c r="BC164" s="35">
        <v>0</v>
      </c>
      <c r="BD164" s="35">
        <v>0</v>
      </c>
      <c r="BE164" s="35">
        <v>0</v>
      </c>
      <c r="BF164" s="35">
        <v>188</v>
      </c>
      <c r="BG164" s="35">
        <v>188</v>
      </c>
      <c r="BH164" s="133">
        <v>184</v>
      </c>
      <c r="BI164" s="31">
        <v>0.9787234042553191</v>
      </c>
    </row>
  </sheetData>
  <mergeCells count="1">
    <mergeCell ref="D6:BD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H170"/>
  <sheetViews>
    <sheetView workbookViewId="0" topLeftCell="A1">
      <pane ySplit="10" topLeftCell="BM11" activePane="bottomLeft" state="frozen"/>
      <selection pane="topLeft" activeCell="A1" sqref="A1"/>
      <selection pane="bottomLeft" activeCell="A1" sqref="A1"/>
    </sheetView>
  </sheetViews>
  <sheetFormatPr defaultColWidth="9.140625" defaultRowHeight="12.75"/>
  <cols>
    <col min="1" max="1" width="11.140625" style="0" customWidth="1"/>
    <col min="3" max="3" width="87.421875" style="0" customWidth="1"/>
    <col min="4" max="4" width="19.28125" style="0" customWidth="1"/>
    <col min="5" max="5" width="23.28125" style="0" customWidth="1"/>
    <col min="6" max="6" width="17.7109375" style="0" customWidth="1"/>
  </cols>
  <sheetData>
    <row r="1" ht="15.75">
      <c r="A1" s="3" t="s">
        <v>293</v>
      </c>
    </row>
    <row r="2" spans="1:4" ht="12.75">
      <c r="A2" s="23" t="str">
        <f>Provider!A2</f>
        <v>July 2009</v>
      </c>
      <c r="B2" s="4" t="s">
        <v>608</v>
      </c>
      <c r="D2" t="s">
        <v>1</v>
      </c>
    </row>
    <row r="3" spans="1:5" ht="12.75">
      <c r="A3" s="4"/>
      <c r="E3" t="s">
        <v>1</v>
      </c>
    </row>
    <row r="4" s="6" customFormat="1" ht="12.75">
      <c r="A4" s="5" t="s">
        <v>294</v>
      </c>
    </row>
    <row r="5" s="6" customFormat="1" ht="12.75">
      <c r="A5" s="5" t="s">
        <v>371</v>
      </c>
    </row>
    <row r="6" spans="1:4" s="6" customFormat="1" ht="12.75">
      <c r="A6" s="5" t="s">
        <v>372</v>
      </c>
      <c r="D6" s="6" t="s">
        <v>1</v>
      </c>
    </row>
    <row r="7" s="6" customFormat="1" ht="12.75">
      <c r="A7" s="5"/>
    </row>
    <row r="8" spans="1:6" s="6" customFormat="1" ht="12.75">
      <c r="A8" s="7" t="s">
        <v>312</v>
      </c>
      <c r="D8" s="20"/>
      <c r="E8" s="20"/>
      <c r="F8" s="19"/>
    </row>
    <row r="10" spans="1:6" ht="51.75" customHeight="1">
      <c r="A10" s="8" t="s">
        <v>287</v>
      </c>
      <c r="B10" s="8" t="s">
        <v>288</v>
      </c>
      <c r="C10" s="8" t="s">
        <v>295</v>
      </c>
      <c r="D10" s="12" t="s">
        <v>378</v>
      </c>
      <c r="E10" s="9" t="s">
        <v>377</v>
      </c>
      <c r="F10" s="9" t="s">
        <v>297</v>
      </c>
    </row>
    <row r="11" spans="1:6" ht="12.75">
      <c r="A11" s="27" t="str">
        <f>Provider!A8</f>
        <v>Q31</v>
      </c>
      <c r="B11" s="27" t="str">
        <f>Provider!B8</f>
        <v>REM</v>
      </c>
      <c r="C11" s="27" t="str">
        <f>Provider!C8</f>
        <v>AINTREE UNIVERSITY HOSPITALS NHS FOUNDATION TRUST</v>
      </c>
      <c r="D11" s="21">
        <v>260.9957547169812</v>
      </c>
      <c r="E11" s="21">
        <v>208</v>
      </c>
      <c r="F11" s="16">
        <v>0.7969478286171789</v>
      </c>
    </row>
    <row r="12" spans="1:6" ht="12.75">
      <c r="A12" s="27" t="str">
        <f>Provider!A9</f>
        <v>Q32</v>
      </c>
      <c r="B12" s="27" t="str">
        <f>Provider!B9</f>
        <v>RCF</v>
      </c>
      <c r="C12" s="27" t="str">
        <f>Provider!C9</f>
        <v>AIREDALE NHS TRUST</v>
      </c>
      <c r="D12" s="21">
        <v>203.98809523809527</v>
      </c>
      <c r="E12" s="21">
        <v>152</v>
      </c>
      <c r="F12" s="16">
        <v>0.7451415231981323</v>
      </c>
    </row>
    <row r="13" spans="1:6" ht="12.75" customHeight="1">
      <c r="A13" s="27" t="str">
        <f>Provider!A10</f>
        <v>Q37</v>
      </c>
      <c r="B13" s="27" t="str">
        <f>Provider!B10</f>
        <v>RTK</v>
      </c>
      <c r="C13" s="27" t="str">
        <f>Provider!C10</f>
        <v>ASHFORD AND ST PETER'S HOSPITALS NHS TRUST</v>
      </c>
      <c r="D13" s="21">
        <v>159.52452830188682</v>
      </c>
      <c r="E13" s="21">
        <v>189</v>
      </c>
      <c r="F13" s="16">
        <v>1.1847707810947625</v>
      </c>
    </row>
    <row r="14" spans="1:6" ht="12.75">
      <c r="A14" s="27" t="str">
        <f>Provider!A11</f>
        <v>Q31</v>
      </c>
      <c r="B14" s="27" t="str">
        <f>Provider!B11</f>
        <v>5HG</v>
      </c>
      <c r="C14" s="27" t="str">
        <f>Provider!C11</f>
        <v>ASHTON, LEIGH AND WIGAN PCT</v>
      </c>
      <c r="D14" s="21">
        <v>179.22641509433961</v>
      </c>
      <c r="E14" s="21">
        <v>152</v>
      </c>
      <c r="F14" s="16">
        <v>0.8480892725550059</v>
      </c>
    </row>
    <row r="15" spans="1:6" ht="12.75">
      <c r="A15" s="27" t="str">
        <f>Provider!A12</f>
        <v>Q36</v>
      </c>
      <c r="B15" s="27" t="str">
        <f>Provider!B12</f>
        <v>RF4</v>
      </c>
      <c r="C15" s="27" t="str">
        <f>Provider!C12</f>
        <v>BARKING, HAVERING AND REDBRIDGE UNIVERSITY HOSPITALS NHS TRUST</v>
      </c>
      <c r="D15" s="21">
        <v>43.17707547169812</v>
      </c>
      <c r="E15" s="21">
        <v>62</v>
      </c>
      <c r="F15" s="16">
        <v>1.4359471854604884</v>
      </c>
    </row>
    <row r="16" spans="1:6" ht="12.75">
      <c r="A16" s="27" t="str">
        <f>Provider!A13</f>
        <v>Q36</v>
      </c>
      <c r="B16" s="27" t="str">
        <f>Provider!B13</f>
        <v>RVL</v>
      </c>
      <c r="C16" s="27" t="str">
        <f>Provider!C13</f>
        <v>BARNET AND CHASE FARM HOSPITALS NHS TRUST</v>
      </c>
      <c r="D16" s="21">
        <v>76.93066037735848</v>
      </c>
      <c r="E16" s="21">
        <v>103</v>
      </c>
      <c r="F16" s="16">
        <v>1.3388680078237571</v>
      </c>
    </row>
    <row r="17" spans="1:6" ht="12.75">
      <c r="A17" s="27" t="str">
        <f>Provider!A14</f>
        <v>Q32</v>
      </c>
      <c r="B17" s="27" t="str">
        <f>Provider!B14</f>
        <v>RFF</v>
      </c>
      <c r="C17" s="27" t="str">
        <f>Provider!C14</f>
        <v>BARNSLEY HOSPITAL NHS FOUNDATION TRUST</v>
      </c>
      <c r="D17" s="21">
        <v>93.265</v>
      </c>
      <c r="E17" s="21">
        <v>101</v>
      </c>
      <c r="F17" s="16">
        <v>1.0829357207955823</v>
      </c>
    </row>
    <row r="18" spans="1:6" ht="12.75" customHeight="1">
      <c r="A18" s="27" t="str">
        <f>Provider!A15</f>
        <v>Q32</v>
      </c>
      <c r="B18" s="27" t="str">
        <f>Provider!B15</f>
        <v>5JE</v>
      </c>
      <c r="C18" s="27" t="str">
        <f>Provider!C15</f>
        <v>BARNSLEY PCT</v>
      </c>
      <c r="D18" s="21">
        <v>75.05</v>
      </c>
      <c r="E18" s="21">
        <v>86</v>
      </c>
      <c r="F18" s="16">
        <v>1.1459027315123251</v>
      </c>
    </row>
    <row r="19" spans="1:6" ht="12.75">
      <c r="A19" s="27" t="str">
        <f>Provider!A16</f>
        <v>Q35</v>
      </c>
      <c r="B19" s="27" t="str">
        <f>Provider!B16</f>
        <v>RDD</v>
      </c>
      <c r="C19" s="27" t="str">
        <f>Provider!C16</f>
        <v>BASILDON AND THURROCK UNIVERSITY HOSPITALS NHS FOUNDATION TRUST</v>
      </c>
      <c r="D19" s="21">
        <v>258.45428571428573</v>
      </c>
      <c r="E19" s="21">
        <v>338</v>
      </c>
      <c r="F19" s="16">
        <v>1.3077747930001435</v>
      </c>
    </row>
    <row r="20" spans="1:6" ht="12.75">
      <c r="A20" s="27" t="str">
        <f>Provider!A17</f>
        <v>Q38</v>
      </c>
      <c r="B20" s="27" t="str">
        <f>Provider!B17</f>
        <v>RN5</v>
      </c>
      <c r="C20" s="27" t="str">
        <f>Provider!C17</f>
        <v>BASINGSTOKE AND NORTH HAMPSHIRE NHS FOUNDATION TRUST</v>
      </c>
      <c r="D20" s="21">
        <v>53.507547169811325</v>
      </c>
      <c r="E20" s="21">
        <v>50</v>
      </c>
      <c r="F20" s="16">
        <v>0.9344476180401283</v>
      </c>
    </row>
    <row r="21" spans="1:6" ht="12.75">
      <c r="A21" s="27" t="str">
        <f>Provider!A18</f>
        <v>Q35</v>
      </c>
      <c r="B21" s="27" t="str">
        <f>Provider!B18</f>
        <v>RC1</v>
      </c>
      <c r="C21" s="27" t="str">
        <f>Provider!C18</f>
        <v>BEDFORD HOSPITAL NHS TRUST</v>
      </c>
      <c r="D21" s="21">
        <v>177.675</v>
      </c>
      <c r="E21" s="21">
        <v>172</v>
      </c>
      <c r="F21" s="16">
        <v>0.9680596594906431</v>
      </c>
    </row>
    <row r="22" spans="1:6" ht="12.75">
      <c r="A22" s="27" t="str">
        <f>Provider!A19</f>
        <v>Q38</v>
      </c>
      <c r="B22" s="27" t="str">
        <f>Provider!B19</f>
        <v>5QG</v>
      </c>
      <c r="C22" s="27" t="str">
        <f>Provider!C19</f>
        <v>BERKSHIRE EAST PCT</v>
      </c>
      <c r="D22" s="21">
        <v>682.8135849056604</v>
      </c>
      <c r="E22" s="21">
        <v>666</v>
      </c>
      <c r="F22" s="16">
        <v>0.9753760246173435</v>
      </c>
    </row>
    <row r="23" spans="1:6" ht="12.75">
      <c r="A23" s="27" t="str">
        <f>Provider!A20</f>
        <v>Q31</v>
      </c>
      <c r="B23" s="27" t="str">
        <f>Provider!B20</f>
        <v>RXL</v>
      </c>
      <c r="C23" s="27" t="str">
        <f>Provider!C20</f>
        <v>BLACKPOOL, FYLDE AND WYRE HOSPITALS NHS FOUNDATION TRUST</v>
      </c>
      <c r="D23" s="21">
        <v>169.93962264150946</v>
      </c>
      <c r="E23" s="21">
        <v>72</v>
      </c>
      <c r="F23" s="16">
        <v>0.4236798863081227</v>
      </c>
    </row>
    <row r="24" spans="1:6" ht="12.75" customHeight="1">
      <c r="A24" s="27" t="str">
        <f>Provider!A21</f>
        <v>Q39</v>
      </c>
      <c r="B24" s="27" t="str">
        <f>Provider!B21</f>
        <v>5QN</v>
      </c>
      <c r="C24" s="27" t="str">
        <f>Provider!C21</f>
        <v>BOURNEMOUTH AND POOLE TEACHING PCT</v>
      </c>
      <c r="D24" s="21">
        <v>622.3127358490567</v>
      </c>
      <c r="E24" s="21">
        <v>618</v>
      </c>
      <c r="F24" s="16">
        <v>0.9930698255063467</v>
      </c>
    </row>
    <row r="25" spans="1:6" ht="12.75">
      <c r="A25" s="27" t="str">
        <f>Provider!A22</f>
        <v>Q32</v>
      </c>
      <c r="B25" s="27" t="str">
        <f>Provider!B22</f>
        <v>RAE</v>
      </c>
      <c r="C25" s="27" t="str">
        <f>Provider!C22</f>
        <v>BRADFORD TEACHING HOSPITALS NHS FOUNDATION TRUST</v>
      </c>
      <c r="D25" s="21">
        <v>315.87028301886795</v>
      </c>
      <c r="E25" s="21">
        <v>108</v>
      </c>
      <c r="F25" s="16">
        <v>0.3419125058799812</v>
      </c>
    </row>
    <row r="26" spans="1:6" ht="12.75">
      <c r="A26" s="27" t="str">
        <f>Provider!A23</f>
        <v>Q37</v>
      </c>
      <c r="B26" s="27" t="str">
        <f>Provider!B23</f>
        <v>RXH</v>
      </c>
      <c r="C26" s="27" t="str">
        <f>Provider!C23</f>
        <v>BRIGHTON AND SUSSEX UNIVERSITY HOSPITALS NHS TRUST</v>
      </c>
      <c r="D26" s="21">
        <v>219.49811320754716</v>
      </c>
      <c r="E26" s="21">
        <v>291</v>
      </c>
      <c r="F26" s="16">
        <v>1.325751714889886</v>
      </c>
    </row>
    <row r="27" spans="1:6" ht="12.75">
      <c r="A27" s="27" t="str">
        <f>Provider!A24</f>
        <v>Q38</v>
      </c>
      <c r="B27" s="27" t="str">
        <f>Provider!B24</f>
        <v>RXQ</v>
      </c>
      <c r="C27" s="27" t="str">
        <f>Provider!C24</f>
        <v>BUCKINGHAMSHIRE HOSPITALS NHS TRUST</v>
      </c>
      <c r="D27" s="21">
        <v>417.9924528301886</v>
      </c>
      <c r="E27" s="21">
        <v>423</v>
      </c>
      <c r="F27" s="16">
        <v>1.0119799942221581</v>
      </c>
    </row>
    <row r="28" spans="1:6" ht="12.75">
      <c r="A28" s="27" t="str">
        <f>Provider!A25</f>
        <v>Q34</v>
      </c>
      <c r="B28" s="27" t="str">
        <f>Provider!B25</f>
        <v>RJF</v>
      </c>
      <c r="C28" s="27" t="str">
        <f>Provider!C25</f>
        <v>BURTON HOSPITALS NHS FOUNDATION TRUST</v>
      </c>
      <c r="D28" s="21">
        <v>196.74764150943398</v>
      </c>
      <c r="E28" s="21">
        <v>146</v>
      </c>
      <c r="F28" s="16">
        <v>0.7420673451528991</v>
      </c>
    </row>
    <row r="29" spans="1:6" ht="12.75" customHeight="1">
      <c r="A29" s="27" t="str">
        <f>Provider!A26</f>
        <v>Q31</v>
      </c>
      <c r="B29" s="27" t="str">
        <f>Provider!B26</f>
        <v>5JX</v>
      </c>
      <c r="C29" s="27" t="str">
        <f>Provider!C26</f>
        <v>BURY PCT</v>
      </c>
      <c r="D29" s="21">
        <v>146.68618867924528</v>
      </c>
      <c r="E29" s="21">
        <v>316</v>
      </c>
      <c r="F29" s="16">
        <v>2.1542587127339483</v>
      </c>
    </row>
    <row r="30" spans="1:6" ht="12.75">
      <c r="A30" s="27" t="str">
        <f>Provider!A27</f>
        <v>Q32</v>
      </c>
      <c r="B30" s="27" t="str">
        <f>Provider!B27</f>
        <v>RWY</v>
      </c>
      <c r="C30" s="27" t="str">
        <f>Provider!C27</f>
        <v>CALDERDALE AND HUDDERSFIELD NHS FOUNDATION TRUST</v>
      </c>
      <c r="D30" s="21">
        <v>346.955</v>
      </c>
      <c r="E30" s="21">
        <v>340</v>
      </c>
      <c r="F30" s="16">
        <v>0.9799541727313339</v>
      </c>
    </row>
    <row r="31" spans="1:6" ht="12.75">
      <c r="A31" s="27" t="str">
        <f>Provider!A28</f>
        <v>Q35</v>
      </c>
      <c r="B31" s="27" t="str">
        <f>Provider!B28</f>
        <v>RGT</v>
      </c>
      <c r="C31" s="27" t="str">
        <f>Provider!C28</f>
        <v>CAMBRIDGE UNIVERSITY HOSPITALS NHS FOUNDATION TRUST</v>
      </c>
      <c r="D31" s="21">
        <v>186.07433962264153</v>
      </c>
      <c r="E31" s="21">
        <v>236</v>
      </c>
      <c r="F31" s="16">
        <v>1.2683102918898308</v>
      </c>
    </row>
    <row r="32" spans="1:6" ht="12.75">
      <c r="A32" s="27" t="str">
        <f>Provider!A29</f>
        <v>Q35</v>
      </c>
      <c r="B32" s="27" t="str">
        <f>Provider!B29</f>
        <v>5PP</v>
      </c>
      <c r="C32" s="27" t="str">
        <f>Provider!C29</f>
        <v>CAMBRIDGESHIRE PCT</v>
      </c>
      <c r="D32" s="21">
        <v>92.36886792452832</v>
      </c>
      <c r="E32" s="21">
        <v>70</v>
      </c>
      <c r="F32" s="16">
        <v>0.7578310915014655</v>
      </c>
    </row>
    <row r="33" spans="1:6" ht="12.75">
      <c r="A33" s="27" t="str">
        <f>Provider!A30</f>
        <v>Q31</v>
      </c>
      <c r="B33" s="27" t="str">
        <f>Provider!B30</f>
        <v>RW3</v>
      </c>
      <c r="C33" s="27" t="str">
        <f>Provider!C30</f>
        <v>CENTRAL MANCHESTER UNIVERSITY HOSPITALS NHS FOUNDATION TRUST</v>
      </c>
      <c r="D33" s="21">
        <v>72.55849056603775</v>
      </c>
      <c r="E33" s="21">
        <v>80</v>
      </c>
      <c r="F33" s="16">
        <v>1.1025587684626585</v>
      </c>
    </row>
    <row r="34" spans="1:6" ht="12.75">
      <c r="A34" s="27" t="str">
        <f>Provider!A31</f>
        <v>Q33</v>
      </c>
      <c r="B34" s="27" t="str">
        <f>Provider!B31</f>
        <v>RFS</v>
      </c>
      <c r="C34" s="27" t="str">
        <f>Provider!C31</f>
        <v>CHESTERFIELD ROYAL HOSPITAL NHS FOUNDATION TRUST</v>
      </c>
      <c r="D34" s="21">
        <v>496.21415094339625</v>
      </c>
      <c r="E34" s="21">
        <v>467</v>
      </c>
      <c r="F34" s="16">
        <v>0.9411259213630755</v>
      </c>
    </row>
    <row r="35" spans="1:6" ht="12.75" customHeight="1">
      <c r="A35" s="27" t="str">
        <f>Provider!A32</f>
        <v>Q30</v>
      </c>
      <c r="B35" s="27" t="str">
        <f>Provider!B32</f>
        <v>RLN</v>
      </c>
      <c r="C35" s="27" t="str">
        <f>Provider!C32</f>
        <v>CITY HOSPITALS SUNDERLAND NHS FOUNDATION TRUST</v>
      </c>
      <c r="D35" s="21">
        <v>50.06275471698113</v>
      </c>
      <c r="E35" s="21">
        <v>51</v>
      </c>
      <c r="F35" s="16">
        <v>1.018721408526506</v>
      </c>
    </row>
    <row r="36" spans="1:6" ht="12.75">
      <c r="A36" s="27" t="str">
        <f>Provider!A33</f>
        <v>Q34</v>
      </c>
      <c r="B36" s="27" t="str">
        <f>Provider!B33</f>
        <v>NW9</v>
      </c>
      <c r="C36" s="27" t="str">
        <f>Provider!C33</f>
        <v>CLINICENTA LIMITED</v>
      </c>
      <c r="D36" s="21">
        <v>107.05952380952382</v>
      </c>
      <c r="E36" s="21">
        <v>34</v>
      </c>
      <c r="F36" s="16">
        <v>0.31758034026465026</v>
      </c>
    </row>
    <row r="37" spans="1:6" ht="12.75">
      <c r="A37" s="27" t="str">
        <f>Provider!A34</f>
        <v>Q35</v>
      </c>
      <c r="B37" s="27" t="str">
        <f>Provider!B34</f>
        <v>RDE</v>
      </c>
      <c r="C37" s="27" t="str">
        <f>Provider!C34</f>
        <v>COLCHESTER HOSPITAL UNIVERSITY NHS FOUNDATION TRUST</v>
      </c>
      <c r="D37" s="21">
        <v>288.4438679245283</v>
      </c>
      <c r="E37" s="21">
        <v>264</v>
      </c>
      <c r="F37" s="16">
        <v>0.9152560666294903</v>
      </c>
    </row>
    <row r="38" spans="1:6" ht="12.75">
      <c r="A38" s="27" t="str">
        <f>Provider!A35</f>
        <v>Q31</v>
      </c>
      <c r="B38" s="27" t="str">
        <f>Provider!B35</f>
        <v>RJR</v>
      </c>
      <c r="C38" s="27" t="str">
        <f>Provider!C35</f>
        <v>COUNTESS OF CHESTER HOSPITAL NHS FOUNDATION TRUST</v>
      </c>
      <c r="D38" s="21">
        <v>101.13976190476191</v>
      </c>
      <c r="E38" s="21">
        <v>104</v>
      </c>
      <c r="F38" s="16">
        <v>1.0282800556514204</v>
      </c>
    </row>
    <row r="39" spans="1:6" ht="12.75">
      <c r="A39" s="27" t="str">
        <f>Provider!A36</f>
        <v>Q30</v>
      </c>
      <c r="B39" s="27" t="str">
        <f>Provider!B36</f>
        <v>RXP</v>
      </c>
      <c r="C39" s="27" t="str">
        <f>Provider!C36</f>
        <v>COUNTY DURHAM AND DARLINGTON NHS FOUNDATION TRUST</v>
      </c>
      <c r="D39" s="21">
        <v>311.14313207547167</v>
      </c>
      <c r="E39" s="21">
        <v>312</v>
      </c>
      <c r="F39" s="16">
        <v>1.0027539348813925</v>
      </c>
    </row>
    <row r="40" spans="1:6" ht="12.75">
      <c r="A40" s="27" t="str">
        <f>Provider!A37</f>
        <v>Q33</v>
      </c>
      <c r="B40" s="27" t="str">
        <f>Provider!B37</f>
        <v>RTG</v>
      </c>
      <c r="C40" s="27" t="str">
        <f>Provider!C37</f>
        <v>DERBY HOSPITALS NHS FOUNDATION TRUST</v>
      </c>
      <c r="D40" s="21">
        <v>235.12075471698117</v>
      </c>
      <c r="E40" s="21">
        <v>251</v>
      </c>
      <c r="F40" s="16">
        <v>1.0675365528752787</v>
      </c>
    </row>
    <row r="41" spans="1:6" ht="12.75" customHeight="1">
      <c r="A41" s="27" t="str">
        <f>Provider!A38</f>
        <v>Q39</v>
      </c>
      <c r="B41" s="27" t="str">
        <f>Provider!B38</f>
        <v>5QQ</v>
      </c>
      <c r="C41" s="27" t="str">
        <f>Provider!C38</f>
        <v>DEVON PCT</v>
      </c>
      <c r="D41" s="21">
        <v>548.5803773584905</v>
      </c>
      <c r="E41" s="21">
        <v>632</v>
      </c>
      <c r="F41" s="16">
        <v>1.1520645398276719</v>
      </c>
    </row>
    <row r="42" spans="1:6" ht="12.75">
      <c r="A42" s="27" t="str">
        <f>Provider!A39</f>
        <v>Q32</v>
      </c>
      <c r="B42" s="27" t="str">
        <f>Provider!B39</f>
        <v>RP5</v>
      </c>
      <c r="C42" s="27" t="str">
        <f>Provider!C39</f>
        <v>DONCASTER AND BASSETLAW HOSPITALS NHS FOUNDATION TRUST</v>
      </c>
      <c r="D42" s="21">
        <v>473.57</v>
      </c>
      <c r="E42" s="21">
        <v>490</v>
      </c>
      <c r="F42" s="16">
        <v>1.034693920645311</v>
      </c>
    </row>
    <row r="43" spans="1:6" ht="12.75">
      <c r="A43" s="27" t="str">
        <f>Provider!A40</f>
        <v>Q39</v>
      </c>
      <c r="B43" s="27" t="str">
        <f>Provider!B40</f>
        <v>RBD</v>
      </c>
      <c r="C43" s="27" t="str">
        <f>Provider!C40</f>
        <v>DORSET COUNTY HOSPITAL NHS FOUNDATION TRUST</v>
      </c>
      <c r="D43" s="21">
        <v>198.58113207547171</v>
      </c>
      <c r="E43" s="21">
        <v>184</v>
      </c>
      <c r="F43" s="16">
        <v>0.9265734265734265</v>
      </c>
    </row>
    <row r="44" spans="1:6" ht="12.75">
      <c r="A44" s="27" t="str">
        <f>Provider!A41</f>
        <v>Q34</v>
      </c>
      <c r="B44" s="27" t="str">
        <f>Provider!B41</f>
        <v>5PE</v>
      </c>
      <c r="C44" s="27" t="str">
        <f>Provider!C41</f>
        <v>DUDLEY PCT</v>
      </c>
      <c r="D44" s="21">
        <v>278.8641509433962</v>
      </c>
      <c r="E44" s="21">
        <v>120</v>
      </c>
      <c r="F44" s="16">
        <v>0.43031705435797507</v>
      </c>
    </row>
    <row r="45" spans="1:6" ht="12.75">
      <c r="A45" s="27" t="str">
        <f>Provider!A42</f>
        <v>Q36</v>
      </c>
      <c r="B45" s="27" t="str">
        <f>Provider!B42</f>
        <v>5HX</v>
      </c>
      <c r="C45" s="27" t="str">
        <f>Provider!C42</f>
        <v>EALING PCT</v>
      </c>
      <c r="D45" s="21">
        <v>67.8022641509434</v>
      </c>
      <c r="E45" s="21">
        <v>98</v>
      </c>
      <c r="F45" s="16">
        <v>1.4453794608072308</v>
      </c>
    </row>
    <row r="46" spans="1:6" ht="12.75">
      <c r="A46" s="27" t="str">
        <f>Provider!A43</f>
        <v>Q31</v>
      </c>
      <c r="B46" s="27" t="str">
        <f>Provider!B43</f>
        <v>RJN</v>
      </c>
      <c r="C46" s="27" t="str">
        <f>Provider!C43</f>
        <v>EAST CHESHIRE NHS TRUST</v>
      </c>
      <c r="D46" s="21">
        <v>254.2845283018868</v>
      </c>
      <c r="E46" s="21">
        <v>175</v>
      </c>
      <c r="F46" s="16">
        <v>0.6882054569684234</v>
      </c>
    </row>
    <row r="47" spans="1:6" ht="12.75">
      <c r="A47" s="27" t="str">
        <f>Provider!A44</f>
        <v>Q37</v>
      </c>
      <c r="B47" s="27" t="str">
        <f>Provider!B44</f>
        <v>RVV</v>
      </c>
      <c r="C47" s="27" t="str">
        <f>Provider!C44</f>
        <v>EAST KENT HOSPITALS UNIVERSITY NHS FOUNDATION TRUST</v>
      </c>
      <c r="D47" s="21">
        <v>94.97047169811322</v>
      </c>
      <c r="E47" s="21">
        <v>77</v>
      </c>
      <c r="F47" s="16">
        <v>0.8107783253384616</v>
      </c>
    </row>
    <row r="48" spans="1:6" ht="12.75">
      <c r="A48" s="27" t="str">
        <f>Provider!A45</f>
        <v>Q31</v>
      </c>
      <c r="B48" s="27" t="str">
        <f>Provider!B45</f>
        <v>RXR</v>
      </c>
      <c r="C48" s="27" t="str">
        <f>Provider!C45</f>
        <v>EAST LANCASHIRE HOSPITALS NHS TRUST</v>
      </c>
      <c r="D48" s="21">
        <v>534.8801886792453</v>
      </c>
      <c r="E48" s="21">
        <v>617</v>
      </c>
      <c r="F48" s="16">
        <v>1.1535293567771305</v>
      </c>
    </row>
    <row r="49" spans="1:6" ht="12.75">
      <c r="A49" s="27" t="str">
        <f>Provider!A46</f>
        <v>Q37</v>
      </c>
      <c r="B49" s="27" t="str">
        <f>Provider!B46</f>
        <v>RXC</v>
      </c>
      <c r="C49" s="27" t="str">
        <f>Provider!C46</f>
        <v>EAST SUSSEX HOSPITALS NHS TRUST</v>
      </c>
      <c r="D49" s="21">
        <v>225.975</v>
      </c>
      <c r="E49" s="21">
        <v>221</v>
      </c>
      <c r="F49" s="16">
        <v>0.9779842902975991</v>
      </c>
    </row>
    <row r="50" spans="1:6" ht="12.75">
      <c r="A50" s="27" t="str">
        <f>Provider!A47</f>
        <v>Q36</v>
      </c>
      <c r="B50" s="27" t="str">
        <f>Provider!B47</f>
        <v>RVR</v>
      </c>
      <c r="C50" s="27" t="str">
        <f>Provider!C47</f>
        <v>EPSOM AND ST HELIER UNIVERSITY HOSPITALS NHS TRUST</v>
      </c>
      <c r="D50" s="21">
        <v>171.14603773584906</v>
      </c>
      <c r="E50" s="21">
        <v>136</v>
      </c>
      <c r="F50" s="16">
        <v>0.7946429949485929</v>
      </c>
    </row>
    <row r="51" spans="1:6" ht="12.75" customHeight="1">
      <c r="A51" s="27" t="str">
        <f>Provider!A48</f>
        <v>Q37</v>
      </c>
      <c r="B51" s="27" t="str">
        <f>Provider!B48</f>
        <v>RDU</v>
      </c>
      <c r="C51" s="27" t="str">
        <f>Provider!C48</f>
        <v>FRIMLEY PARK HOSPITAL NHS FOUNDATION TRUST</v>
      </c>
      <c r="D51" s="21">
        <v>166.72483018867922</v>
      </c>
      <c r="E51" s="21">
        <v>154</v>
      </c>
      <c r="F51" s="16">
        <v>0.92367765392666</v>
      </c>
    </row>
    <row r="52" spans="1:6" ht="12.75">
      <c r="A52" s="27" t="str">
        <f>Provider!A49</f>
        <v>Q30</v>
      </c>
      <c r="B52" s="27" t="str">
        <f>Provider!B49</f>
        <v>RR7</v>
      </c>
      <c r="C52" s="27" t="str">
        <f>Provider!C49</f>
        <v>GATESHEAD HEALTH NHS FOUNDATION TRUST</v>
      </c>
      <c r="D52" s="21">
        <v>137.02</v>
      </c>
      <c r="E52" s="21">
        <v>137</v>
      </c>
      <c r="F52" s="16">
        <v>0.9998540359071668</v>
      </c>
    </row>
    <row r="53" spans="1:6" ht="12.75">
      <c r="A53" s="27" t="str">
        <f>Provider!A50</f>
        <v>Q34</v>
      </c>
      <c r="B53" s="27" t="str">
        <f>Provider!B50</f>
        <v>RLT</v>
      </c>
      <c r="C53" s="27" t="str">
        <f>Provider!C50</f>
        <v>GEORGE ELIOT HOSPITAL NHS TRUST</v>
      </c>
      <c r="D53" s="21">
        <v>62.05660377358491</v>
      </c>
      <c r="E53" s="21">
        <v>50</v>
      </c>
      <c r="F53" s="16">
        <v>0.8057160231073274</v>
      </c>
    </row>
    <row r="54" spans="1:6" ht="12.75">
      <c r="A54" s="27" t="str">
        <f>Provider!A51</f>
        <v>Q39</v>
      </c>
      <c r="B54" s="27" t="str">
        <f>Provider!B51</f>
        <v>RTE</v>
      </c>
      <c r="C54" s="27" t="str">
        <f>Provider!C51</f>
        <v>GLOUCESTERSHIRE HOSPITALS NHS FOUNDATION TRUST</v>
      </c>
      <c r="D54" s="21">
        <v>330.1454716981133</v>
      </c>
      <c r="E54" s="21">
        <v>339</v>
      </c>
      <c r="F54" s="16">
        <v>1.0268200810277457</v>
      </c>
    </row>
    <row r="55" spans="1:6" ht="12.75">
      <c r="A55" s="27" t="str">
        <f>Provider!A52</f>
        <v>Q39</v>
      </c>
      <c r="B55" s="27" t="str">
        <f>Provider!B52</f>
        <v>RN3</v>
      </c>
      <c r="C55" s="27" t="str">
        <f>Provider!C52</f>
        <v>GREAT WESTERN HOSPITALS NHS FOUNDATION TRUST</v>
      </c>
      <c r="D55" s="21">
        <v>425.32202380952384</v>
      </c>
      <c r="E55" s="21">
        <v>415</v>
      </c>
      <c r="F55" s="16">
        <v>0.9757312736428</v>
      </c>
    </row>
    <row r="56" spans="1:6" ht="12.75">
      <c r="A56" s="27" t="str">
        <f>Provider!A53</f>
        <v>Q36</v>
      </c>
      <c r="B56" s="27" t="str">
        <f>Provider!B53</f>
        <v>RJ1</v>
      </c>
      <c r="C56" s="27" t="str">
        <f>Provider!C53</f>
        <v>GUY'S AND ST THOMAS' NHS FOUNDATION TRUST</v>
      </c>
      <c r="D56" s="21">
        <v>97.12943396226414</v>
      </c>
      <c r="E56" s="21">
        <v>128</v>
      </c>
      <c r="F56" s="16">
        <v>1.3178291561930588</v>
      </c>
    </row>
    <row r="57" spans="1:6" ht="12.75" customHeight="1">
      <c r="A57" s="27" t="str">
        <f>Provider!A54</f>
        <v>Q32</v>
      </c>
      <c r="B57" s="27" t="str">
        <f>Provider!B54</f>
        <v>RCD</v>
      </c>
      <c r="C57" s="27" t="str">
        <f>Provider!C54</f>
        <v>HARROGATE AND DISTRICT NHS FOUNDATION TRUST</v>
      </c>
      <c r="D57" s="21">
        <v>196.74764150943398</v>
      </c>
      <c r="E57" s="21">
        <v>177</v>
      </c>
      <c r="F57" s="16">
        <v>0.8996295896716654</v>
      </c>
    </row>
    <row r="58" spans="1:6" ht="12.75">
      <c r="A58" s="27" t="str">
        <f>Provider!A55</f>
        <v>Q34</v>
      </c>
      <c r="B58" s="27" t="str">
        <f>Provider!B55</f>
        <v>RR1</v>
      </c>
      <c r="C58" s="27" t="str">
        <f>Provider!C55</f>
        <v>HEART OF ENGLAND NHS FOUNDATION TRUST</v>
      </c>
      <c r="D58" s="21">
        <v>113.42254716981132</v>
      </c>
      <c r="E58" s="21">
        <v>67</v>
      </c>
      <c r="F58" s="16">
        <v>0.5907114737926887</v>
      </c>
    </row>
    <row r="59" spans="1:6" ht="12.75">
      <c r="A59" s="27" t="str">
        <f>Provider!A56</f>
        <v>Q34</v>
      </c>
      <c r="B59" s="27" t="str">
        <f>Provider!B56</f>
        <v>RLQ</v>
      </c>
      <c r="C59" s="27" t="str">
        <f>Provider!C56</f>
        <v>HEREFORD HOSPITALS NHS TRUST</v>
      </c>
      <c r="D59" s="21">
        <v>127.38311320754718</v>
      </c>
      <c r="E59" s="21">
        <v>136</v>
      </c>
      <c r="F59" s="16">
        <v>1.067645440400041</v>
      </c>
    </row>
    <row r="60" spans="1:6" ht="12.75">
      <c r="A60" s="27" t="str">
        <f>Provider!A57</f>
        <v>Q34</v>
      </c>
      <c r="B60" s="27" t="str">
        <f>Provider!B57</f>
        <v>5CN</v>
      </c>
      <c r="C60" s="27" t="str">
        <f>Provider!C57</f>
        <v>HEREFORDSHIRE PCT</v>
      </c>
      <c r="D60" s="21">
        <v>92.86792452830188</v>
      </c>
      <c r="E60" s="21">
        <v>80</v>
      </c>
      <c r="F60" s="16">
        <v>0.8614384396586754</v>
      </c>
    </row>
    <row r="61" spans="1:6" ht="12.75">
      <c r="A61" s="27" t="str">
        <f>Provider!A58</f>
        <v>Q31</v>
      </c>
      <c r="B61" s="27" t="str">
        <f>Provider!B58</f>
        <v>5NQ</v>
      </c>
      <c r="C61" s="27" t="str">
        <f>Provider!C58</f>
        <v>HEYWOOD, MIDDLETON AND ROCHDALE PCT</v>
      </c>
      <c r="D61" s="21">
        <v>474.1037735849057</v>
      </c>
      <c r="E61" s="21">
        <v>454</v>
      </c>
      <c r="F61" s="16">
        <v>0.9575962590786986</v>
      </c>
    </row>
    <row r="62" spans="1:6" ht="12.75">
      <c r="A62" s="27" t="str">
        <f>Provider!A59</f>
        <v>Q35</v>
      </c>
      <c r="B62" s="27" t="str">
        <f>Provider!B59</f>
        <v>RQQ</v>
      </c>
      <c r="C62" s="27" t="str">
        <f>Provider!C59</f>
        <v>HINCHINGBROOKE HEALTH CARE NHS TRUST</v>
      </c>
      <c r="D62" s="21">
        <v>137.02358490566039</v>
      </c>
      <c r="E62" s="21">
        <v>139</v>
      </c>
      <c r="F62" s="16">
        <v>1.01442390443733</v>
      </c>
    </row>
    <row r="63" spans="1:6" ht="12.75">
      <c r="A63" s="27" t="str">
        <f>Provider!A60</f>
        <v>Q32</v>
      </c>
      <c r="B63" s="27" t="str">
        <f>Provider!B60</f>
        <v>RWA</v>
      </c>
      <c r="C63" s="27" t="str">
        <f>Provider!C60</f>
        <v>HULL AND EAST YORKSHIRE HOSPITALS NHS TRUST</v>
      </c>
      <c r="D63" s="21">
        <v>441.3830188679245</v>
      </c>
      <c r="E63" s="21">
        <v>473</v>
      </c>
      <c r="F63" s="16">
        <v>1.071631621019694</v>
      </c>
    </row>
    <row r="64" spans="1:6" ht="12.75">
      <c r="A64" s="27" t="str">
        <f>Provider!A61</f>
        <v>Q36</v>
      </c>
      <c r="B64" s="27" t="str">
        <f>Provider!B61</f>
        <v>RYJ</v>
      </c>
      <c r="C64" s="27" t="str">
        <f>Provider!C61</f>
        <v>IMPERIAL COLLEGE HEALTHCARE NHS TRUST</v>
      </c>
      <c r="D64" s="21">
        <v>193.2</v>
      </c>
      <c r="E64" s="21">
        <v>141</v>
      </c>
      <c r="F64" s="16">
        <v>0.7298136645962733</v>
      </c>
    </row>
    <row r="65" spans="1:6" ht="12.75">
      <c r="A65" s="27" t="str">
        <f>Provider!A62</f>
        <v>-</v>
      </c>
      <c r="B65" s="27" t="str">
        <f>Provider!B62</f>
        <v>IS1</v>
      </c>
      <c r="C65" s="27" t="str">
        <f>Provider!C62</f>
        <v>INDEPENDENT SECTOR - UNSPECIFIED</v>
      </c>
      <c r="D65" s="21">
        <v>465</v>
      </c>
      <c r="E65" s="21">
        <v>663</v>
      </c>
      <c r="F65" s="16">
        <v>1.4258064516129032</v>
      </c>
    </row>
    <row r="66" spans="1:6" ht="12.75" customHeight="1">
      <c r="A66" s="27" t="str">
        <f>Provider!A63</f>
        <v>Q35</v>
      </c>
      <c r="B66" s="27" t="str">
        <f>Provider!B63</f>
        <v>RGQ</v>
      </c>
      <c r="C66" s="27" t="str">
        <f>Provider!C63</f>
        <v>IPSWICH HOSPITAL NHS TRUST</v>
      </c>
      <c r="D66" s="21">
        <v>278.8476190476191</v>
      </c>
      <c r="E66" s="21">
        <v>224</v>
      </c>
      <c r="F66" s="16">
        <v>0.8033061238430272</v>
      </c>
    </row>
    <row r="67" spans="1:6" ht="12.75">
      <c r="A67" s="27" t="str">
        <f>Provider!A64</f>
        <v>Q35</v>
      </c>
      <c r="B67" s="27" t="str">
        <f>Provider!B64</f>
        <v>RGP</v>
      </c>
      <c r="C67" s="27" t="str">
        <f>Provider!C64</f>
        <v>JAMES PAGET UNIVERSITY HOSPITALS NHS FOUNDATION TRUST</v>
      </c>
      <c r="D67" s="21">
        <v>129.41622641509434</v>
      </c>
      <c r="E67" s="21">
        <v>122</v>
      </c>
      <c r="F67" s="16">
        <v>0.9426947715867772</v>
      </c>
    </row>
    <row r="68" spans="1:6" ht="12.75">
      <c r="A68" s="27" t="str">
        <f>Provider!A65</f>
        <v>Q33</v>
      </c>
      <c r="B68" s="27" t="str">
        <f>Provider!B65</f>
        <v>RNQ</v>
      </c>
      <c r="C68" s="27" t="str">
        <f>Provider!C65</f>
        <v>KETTERING GENERAL HOSPITAL NHS FOUNDATION TRUST</v>
      </c>
      <c r="D68" s="21">
        <v>350.3377358490567</v>
      </c>
      <c r="E68" s="21">
        <v>337</v>
      </c>
      <c r="F68" s="16">
        <v>0.9619289203410184</v>
      </c>
    </row>
    <row r="69" spans="1:6" ht="12.75">
      <c r="A69" s="27" t="str">
        <f>Provider!A66</f>
        <v>Q36</v>
      </c>
      <c r="B69" s="27" t="str">
        <f>Provider!B66</f>
        <v>RAX</v>
      </c>
      <c r="C69" s="27" t="str">
        <f>Provider!C66</f>
        <v>KINGSTON HOSPITAL NHS TRUST</v>
      </c>
      <c r="D69" s="21">
        <v>96.05320754716982</v>
      </c>
      <c r="E69" s="21">
        <v>83</v>
      </c>
      <c r="F69" s="16">
        <v>0.8641044075414176</v>
      </c>
    </row>
    <row r="70" spans="1:6" ht="12.75">
      <c r="A70" s="27" t="str">
        <f>Provider!A67</f>
        <v>Q31</v>
      </c>
      <c r="B70" s="27" t="str">
        <f>Provider!B67</f>
        <v>RXN</v>
      </c>
      <c r="C70" s="27" t="str">
        <f>Provider!C67</f>
        <v>LANCASHIRE TEACHING HOSPITALS NHS FOUNDATION TRUST</v>
      </c>
      <c r="D70" s="21">
        <v>130.77452830188682</v>
      </c>
      <c r="E70" s="21">
        <v>143</v>
      </c>
      <c r="F70" s="16">
        <v>1.0934851140880528</v>
      </c>
    </row>
    <row r="71" spans="1:6" ht="12.75" customHeight="1">
      <c r="A71" s="27" t="str">
        <f>Provider!A68</f>
        <v>Q32</v>
      </c>
      <c r="B71" s="27" t="str">
        <f>Provider!B68</f>
        <v>RR8</v>
      </c>
      <c r="C71" s="27" t="str">
        <f>Provider!C68</f>
        <v>LEEDS TEACHING HOSPITALS NHS TRUST</v>
      </c>
      <c r="D71" s="21">
        <v>427.5179245283019</v>
      </c>
      <c r="E71" s="21">
        <v>438</v>
      </c>
      <c r="F71" s="16">
        <v>1.0245184467604802</v>
      </c>
    </row>
    <row r="72" spans="1:6" ht="12.75">
      <c r="A72" s="27" t="str">
        <f>Provider!A69</f>
        <v>Q35</v>
      </c>
      <c r="B72" s="27" t="str">
        <f>Provider!B69</f>
        <v>RC9</v>
      </c>
      <c r="C72" s="27" t="str">
        <f>Provider!C69</f>
        <v>LUTON AND DUNSTABLE HOSPITAL NHS FOUNDATION TRUST</v>
      </c>
      <c r="D72" s="21">
        <v>91.39245283018869</v>
      </c>
      <c r="E72" s="21">
        <v>91</v>
      </c>
      <c r="F72" s="16">
        <v>0.9957058507783144</v>
      </c>
    </row>
    <row r="73" spans="1:6" ht="12.75">
      <c r="A73" s="27" t="str">
        <f>Provider!A70</f>
        <v>Q35</v>
      </c>
      <c r="B73" s="27" t="str">
        <f>Provider!B70</f>
        <v>5GC</v>
      </c>
      <c r="C73" s="27" t="str">
        <f>Provider!C70</f>
        <v>LUTON PCT</v>
      </c>
      <c r="D73" s="21">
        <v>163.76</v>
      </c>
      <c r="E73" s="21">
        <v>0</v>
      </c>
      <c r="F73" s="16">
        <v>0</v>
      </c>
    </row>
    <row r="74" spans="1:6" ht="12.75">
      <c r="A74" s="27" t="str">
        <f>Provider!A71</f>
        <v>Q37</v>
      </c>
      <c r="B74" s="27" t="str">
        <f>Provider!B71</f>
        <v>RWF</v>
      </c>
      <c r="C74" s="27" t="str">
        <f>Provider!C71</f>
        <v>MAIDSTONE AND TUNBRIDGE WELLS NHS TRUST</v>
      </c>
      <c r="D74" s="21">
        <v>473.60037735849056</v>
      </c>
      <c r="E74" s="21">
        <v>544</v>
      </c>
      <c r="F74" s="16">
        <v>1.148647733420661</v>
      </c>
    </row>
    <row r="75" spans="1:6" ht="12.75">
      <c r="A75" s="27" t="str">
        <f>Provider!A72</f>
        <v>Q36</v>
      </c>
      <c r="B75" s="27" t="str">
        <f>Provider!B72</f>
        <v>RJ6</v>
      </c>
      <c r="C75" s="27" t="str">
        <f>Provider!C72</f>
        <v>MAYDAY HEALTHCARE NHS TRUST</v>
      </c>
      <c r="D75" s="21">
        <v>151.1577358490566</v>
      </c>
      <c r="E75" s="21">
        <v>164</v>
      </c>
      <c r="F75" s="16">
        <v>1.0849593577120489</v>
      </c>
    </row>
    <row r="76" spans="1:6" ht="12.75">
      <c r="A76" s="27" t="str">
        <f>Provider!A73</f>
        <v>Q37</v>
      </c>
      <c r="B76" s="27" t="str">
        <f>Provider!B73</f>
        <v>RPA</v>
      </c>
      <c r="C76" s="27" t="str">
        <f>Provider!C73</f>
        <v>MEDWAY NHS FOUNDATION TRUST</v>
      </c>
      <c r="D76" s="21">
        <v>229.45754716981133</v>
      </c>
      <c r="E76" s="21">
        <v>220</v>
      </c>
      <c r="F76" s="16">
        <v>0.9587830198375988</v>
      </c>
    </row>
    <row r="77" spans="1:6" ht="12.75" customHeight="1">
      <c r="A77" s="27" t="str">
        <f>Provider!A74</f>
        <v>Q31</v>
      </c>
      <c r="B77" s="27" t="str">
        <f>Provider!B74</f>
        <v>RBT</v>
      </c>
      <c r="C77" s="27" t="str">
        <f>Provider!C74</f>
        <v>MID CHESHIRE HOSPITALS NHS FOUNDATION TRUST</v>
      </c>
      <c r="D77" s="21">
        <v>193.91603773584907</v>
      </c>
      <c r="E77" s="21">
        <v>78</v>
      </c>
      <c r="F77" s="16">
        <v>0.40223594144518876</v>
      </c>
    </row>
    <row r="78" spans="1:6" ht="12.75">
      <c r="A78" s="27" t="str">
        <f>Provider!A75</f>
        <v>Q35</v>
      </c>
      <c r="B78" s="27" t="str">
        <f>Provider!B75</f>
        <v>RQ8</v>
      </c>
      <c r="C78" s="27" t="str">
        <f>Provider!C75</f>
        <v>MID ESSEX HOSPITAL SERVICES NHS TRUST</v>
      </c>
      <c r="D78" s="21">
        <v>246.8377358490566</v>
      </c>
      <c r="E78" s="21">
        <v>249</v>
      </c>
      <c r="F78" s="16">
        <v>1.008759860576041</v>
      </c>
    </row>
    <row r="79" spans="1:6" ht="12.75">
      <c r="A79" s="27" t="str">
        <f>Provider!A76</f>
        <v>Q35</v>
      </c>
      <c r="B79" s="27" t="str">
        <f>Provider!B76</f>
        <v>5PX</v>
      </c>
      <c r="C79" s="27" t="str">
        <f>Provider!C76</f>
        <v>MID ESSEX PCT</v>
      </c>
      <c r="D79" s="21">
        <v>104.2811320754717</v>
      </c>
      <c r="E79" s="21">
        <v>102</v>
      </c>
      <c r="F79" s="16">
        <v>0.9781251696249254</v>
      </c>
    </row>
    <row r="80" spans="1:6" ht="12.75">
      <c r="A80" s="27" t="str">
        <f>Provider!A77</f>
        <v>Q34</v>
      </c>
      <c r="B80" s="27" t="str">
        <f>Provider!B77</f>
        <v>RJD</v>
      </c>
      <c r="C80" s="27" t="str">
        <f>Provider!C77</f>
        <v>MID STAFFORDSHIRE NHS FOUNDATION TRUST</v>
      </c>
      <c r="D80" s="21">
        <v>115.4317924528302</v>
      </c>
      <c r="E80" s="21">
        <v>117</v>
      </c>
      <c r="F80" s="16">
        <v>1.0135855773686495</v>
      </c>
    </row>
    <row r="81" spans="1:6" ht="12.75">
      <c r="A81" s="27" t="str">
        <f>Provider!A78</f>
        <v>Q32</v>
      </c>
      <c r="B81" s="27" t="str">
        <f>Provider!B78</f>
        <v>RXF</v>
      </c>
      <c r="C81" s="27" t="str">
        <f>Provider!C78</f>
        <v>MID YORKSHIRE HOSPITALS NHS TRUST</v>
      </c>
      <c r="D81" s="21">
        <v>504.09707547169813</v>
      </c>
      <c r="E81" s="21">
        <v>542</v>
      </c>
      <c r="F81" s="16">
        <v>1.0751897330347235</v>
      </c>
    </row>
    <row r="82" spans="1:6" ht="12.75">
      <c r="A82" s="27" t="str">
        <f>Provider!A79</f>
        <v>Q38</v>
      </c>
      <c r="B82" s="27" t="str">
        <f>Provider!B79</f>
        <v>RD8</v>
      </c>
      <c r="C82" s="27" t="str">
        <f>Provider!C79</f>
        <v>MILTON KEYNES HOSPITAL NHS FOUNDATION TRUST</v>
      </c>
      <c r="D82" s="21">
        <v>173.23773584905663</v>
      </c>
      <c r="E82" s="21">
        <v>241</v>
      </c>
      <c r="F82" s="16">
        <v>1.3911518689553017</v>
      </c>
    </row>
    <row r="83" spans="1:6" ht="12.75" customHeight="1">
      <c r="A83" s="27" t="str">
        <f>Provider!A80</f>
        <v>Q38</v>
      </c>
      <c r="B83" s="27" t="str">
        <f>Provider!B80</f>
        <v>5CQ</v>
      </c>
      <c r="C83" s="27" t="str">
        <f>Provider!C80</f>
        <v>MILTON KEYNES PCT</v>
      </c>
      <c r="D83" s="21">
        <v>79.63207547169812</v>
      </c>
      <c r="E83" s="21">
        <v>101</v>
      </c>
      <c r="F83" s="16">
        <v>1.268333135884374</v>
      </c>
    </row>
    <row r="84" spans="1:6" ht="12.75">
      <c r="A84" s="27" t="str">
        <f>Provider!A81</f>
        <v>Q35</v>
      </c>
      <c r="B84" s="27" t="str">
        <f>Provider!B81</f>
        <v>RM1</v>
      </c>
      <c r="C84" s="27" t="str">
        <f>Provider!C81</f>
        <v>NORFOLK AND NORWICH UNIVERSITY HOSPITALS NHS FOUNDATION TRUST</v>
      </c>
      <c r="D84" s="21">
        <v>602.2528301886794</v>
      </c>
      <c r="E84" s="21">
        <v>438</v>
      </c>
      <c r="F84" s="16">
        <v>0.7272693095734881</v>
      </c>
    </row>
    <row r="85" spans="1:6" ht="12.75">
      <c r="A85" s="27" t="str">
        <f>Provider!A82</f>
        <v>Q39</v>
      </c>
      <c r="B85" s="27" t="str">
        <f>Provider!B82</f>
        <v>RVJ</v>
      </c>
      <c r="C85" s="27" t="str">
        <f>Provider!C82</f>
        <v>NORTH BRISTOL NHS TRUST</v>
      </c>
      <c r="D85" s="21">
        <v>136.69811320754718</v>
      </c>
      <c r="E85" s="21">
        <v>162</v>
      </c>
      <c r="F85" s="16">
        <v>1.1850931677018632</v>
      </c>
    </row>
    <row r="86" spans="1:6" ht="12.75">
      <c r="A86" s="27" t="str">
        <f>Provider!A83</f>
        <v>Q31</v>
      </c>
      <c r="B86" s="27" t="str">
        <f>Provider!B83</f>
        <v>RNL</v>
      </c>
      <c r="C86" s="27" t="str">
        <f>Provider!C83</f>
        <v>NORTH CUMBRIA UNIVERSITY HOSPITALS NHS TRUST</v>
      </c>
      <c r="D86" s="21">
        <v>204.67613207547168</v>
      </c>
      <c r="E86" s="21">
        <v>168</v>
      </c>
      <c r="F86" s="16">
        <v>0.8208089448263179</v>
      </c>
    </row>
    <row r="87" spans="1:6" ht="12.75">
      <c r="A87" s="27" t="str">
        <f>Provider!A84</f>
        <v>Q30</v>
      </c>
      <c r="B87" s="27" t="str">
        <f>Provider!B84</f>
        <v>RVW</v>
      </c>
      <c r="C87" s="27" t="str">
        <f>Provider!C84</f>
        <v>NORTH TEES AND HARTLEPOOL NHS FOUNDATION TRUST</v>
      </c>
      <c r="D87" s="21">
        <v>306.2037735849056</v>
      </c>
      <c r="E87" s="21">
        <v>312</v>
      </c>
      <c r="F87" s="16">
        <v>1.0189293108547768</v>
      </c>
    </row>
    <row r="88" spans="1:6" ht="12.75">
      <c r="A88" s="27" t="str">
        <f>Provider!A85</f>
        <v>Q36</v>
      </c>
      <c r="B88" s="27" t="str">
        <f>Provider!B85</f>
        <v>RV8</v>
      </c>
      <c r="C88" s="27" t="str">
        <f>Provider!C85</f>
        <v>NORTH WEST LONDON HOSPITALS NHS TRUST</v>
      </c>
      <c r="D88" s="21">
        <v>129.7935566037736</v>
      </c>
      <c r="E88" s="21">
        <v>178</v>
      </c>
      <c r="F88" s="16">
        <v>1.3714086019184164</v>
      </c>
    </row>
    <row r="89" spans="1:6" ht="12.75">
      <c r="A89" s="27" t="str">
        <f>Provider!A86</f>
        <v>Q33</v>
      </c>
      <c r="B89" s="27" t="str">
        <f>Provider!B86</f>
        <v>RNS</v>
      </c>
      <c r="C89" s="27" t="str">
        <f>Provider!C86</f>
        <v>NORTHAMPTON GENERAL HOSPITAL NHS TRUST</v>
      </c>
      <c r="D89" s="21">
        <v>174.23584905660377</v>
      </c>
      <c r="E89" s="21">
        <v>162</v>
      </c>
      <c r="F89" s="16">
        <v>0.9297742162542639</v>
      </c>
    </row>
    <row r="90" spans="1:6" ht="12.75">
      <c r="A90" s="27" t="str">
        <f>Provider!A87</f>
        <v>Q39</v>
      </c>
      <c r="B90" s="27" t="str">
        <f>Provider!B87</f>
        <v>RBZ</v>
      </c>
      <c r="C90" s="27" t="str">
        <f>Provider!C87</f>
        <v>NORTHERN DEVON HEALTHCARE NHS TRUST</v>
      </c>
      <c r="D90" s="21">
        <v>225.55188679245285</v>
      </c>
      <c r="E90" s="21">
        <v>285</v>
      </c>
      <c r="F90" s="16">
        <v>1.2635673505238723</v>
      </c>
    </row>
    <row r="91" spans="1:6" ht="12.75">
      <c r="A91" s="27" t="str">
        <f>Provider!A88</f>
        <v>Q32</v>
      </c>
      <c r="B91" s="27" t="str">
        <f>Provider!B88</f>
        <v>RJL</v>
      </c>
      <c r="C91" s="27" t="str">
        <f>Provider!C88</f>
        <v>NORTHERN LINCOLNSHIRE AND GOOLE HOSPITALS NHS FOUNDATION TRUST</v>
      </c>
      <c r="D91" s="21">
        <v>263.4064150943396</v>
      </c>
      <c r="E91" s="21">
        <v>230</v>
      </c>
      <c r="F91" s="16">
        <v>0.8731753929289269</v>
      </c>
    </row>
    <row r="92" spans="1:6" ht="12.75" customHeight="1">
      <c r="A92" s="27" t="str">
        <f>Provider!A89</f>
        <v>Q33</v>
      </c>
      <c r="B92" s="27" t="str">
        <f>Provider!B89</f>
        <v>RX1</v>
      </c>
      <c r="C92" s="27" t="str">
        <f>Provider!C89</f>
        <v>NOTTINGHAM UNIVERSITY HOSPITALS NHS TRUST</v>
      </c>
      <c r="D92" s="21">
        <v>800.8231132075472</v>
      </c>
      <c r="E92" s="21">
        <v>745</v>
      </c>
      <c r="F92" s="16">
        <v>0.9302928296063308</v>
      </c>
    </row>
    <row r="93" spans="1:6" ht="12.75">
      <c r="A93" s="27" t="str">
        <f>Provider!A90</f>
        <v>Q33</v>
      </c>
      <c r="B93" s="27" t="str">
        <f>Provider!B90</f>
        <v>5N8</v>
      </c>
      <c r="C93" s="27" t="str">
        <f>Provider!C90</f>
        <v>NOTTINGHAMSHIRE COUNTY TEACHING PCT</v>
      </c>
      <c r="D93" s="21">
        <v>37.05</v>
      </c>
      <c r="E93" s="21">
        <v>35</v>
      </c>
      <c r="F93" s="16">
        <v>0.9446693657219973</v>
      </c>
    </row>
    <row r="94" spans="1:6" ht="12.75">
      <c r="A94" s="27" t="str">
        <f>Provider!A91</f>
        <v>Q31</v>
      </c>
      <c r="B94" s="27" t="str">
        <f>Provider!B91</f>
        <v>5J5</v>
      </c>
      <c r="C94" s="27" t="str">
        <f>Provider!C91</f>
        <v>OLDHAM PCT</v>
      </c>
      <c r="D94" s="21">
        <v>344.07566037735853</v>
      </c>
      <c r="E94" s="21">
        <v>265</v>
      </c>
      <c r="F94" s="16">
        <v>0.7701794416651448</v>
      </c>
    </row>
    <row r="95" spans="1:6" ht="12.75">
      <c r="A95" s="27" t="str">
        <f>Provider!A92</f>
        <v>Q38</v>
      </c>
      <c r="B95" s="27" t="str">
        <f>Provider!B92</f>
        <v>RTH</v>
      </c>
      <c r="C95" s="27" t="str">
        <f>Provider!C92</f>
        <v>OXFORD RADCLIFFE HOSPITALS NHS TRUST</v>
      </c>
      <c r="D95" s="21">
        <v>262.4983490566038</v>
      </c>
      <c r="E95" s="21">
        <v>295</v>
      </c>
      <c r="F95" s="16">
        <v>1.1238165918384033</v>
      </c>
    </row>
    <row r="96" spans="1:6" ht="12.75">
      <c r="A96" s="27" t="str">
        <f>Provider!A93</f>
        <v>Q31</v>
      </c>
      <c r="B96" s="27" t="str">
        <f>Provider!B93</f>
        <v>NTYH4</v>
      </c>
      <c r="C96" s="27" t="str">
        <f>Provider!C93</f>
        <v>PENINSULA HEALTH LLP</v>
      </c>
      <c r="D96" s="21">
        <v>32.9811320754717</v>
      </c>
      <c r="E96" s="21">
        <v>54</v>
      </c>
      <c r="F96" s="16">
        <v>1.637299771167048</v>
      </c>
    </row>
    <row r="97" spans="1:6" ht="12.75">
      <c r="A97" s="27" t="str">
        <f>Provider!A94</f>
        <v>Q31</v>
      </c>
      <c r="B97" s="27" t="str">
        <f>Provider!B94</f>
        <v>RW6</v>
      </c>
      <c r="C97" s="27" t="str">
        <f>Provider!C94</f>
        <v>PENNINE ACUTE HOSPITALS NHS TRUST</v>
      </c>
      <c r="D97" s="21">
        <v>198.48566037735847</v>
      </c>
      <c r="E97" s="21">
        <v>254</v>
      </c>
      <c r="F97" s="16">
        <v>1.2796894219819122</v>
      </c>
    </row>
    <row r="98" spans="1:6" ht="12.75" customHeight="1">
      <c r="A98" s="27" t="str">
        <f>Provider!A95</f>
        <v>Q35</v>
      </c>
      <c r="B98" s="27" t="str">
        <f>Provider!B95</f>
        <v>RGN</v>
      </c>
      <c r="C98" s="27" t="str">
        <f>Provider!C95</f>
        <v>PETERBOROUGH AND STAMFORD HOSPITALS NHS FOUNDATION TRUST</v>
      </c>
      <c r="D98" s="21">
        <v>164.5259433962264</v>
      </c>
      <c r="E98" s="21">
        <v>347</v>
      </c>
      <c r="F98" s="16">
        <v>2.109089866540518</v>
      </c>
    </row>
    <row r="99" spans="1:6" ht="12.75">
      <c r="A99" s="27" t="str">
        <f>Provider!A96</f>
        <v>Q39</v>
      </c>
      <c r="B99" s="27" t="str">
        <f>Provider!B96</f>
        <v>RK9</v>
      </c>
      <c r="C99" s="27" t="str">
        <f>Provider!C96</f>
        <v>PLYMOUTH HOSPITALS NHS TRUST</v>
      </c>
      <c r="D99" s="21">
        <v>393.1350943396227</v>
      </c>
      <c r="E99" s="21">
        <v>426</v>
      </c>
      <c r="F99" s="16">
        <v>1.0835969775620842</v>
      </c>
    </row>
    <row r="100" spans="1:6" ht="12.75">
      <c r="A100" s="27" t="str">
        <f>Provider!A97</f>
        <v>Q38</v>
      </c>
      <c r="B100" s="27" t="str">
        <f>Provider!B97</f>
        <v>RHU</v>
      </c>
      <c r="C100" s="27" t="str">
        <f>Provider!C97</f>
        <v>PORTSMOUTH HOSPITALS NHS TRUST</v>
      </c>
      <c r="D100" s="21">
        <v>1266.6056603773586</v>
      </c>
      <c r="E100" s="21">
        <v>1373</v>
      </c>
      <c r="F100" s="16">
        <v>1.0839995769408952</v>
      </c>
    </row>
    <row r="101" spans="1:6" ht="12.75">
      <c r="A101" s="27" t="str">
        <f>Provider!A98</f>
        <v>Q36</v>
      </c>
      <c r="B101" s="27" t="str">
        <f>Provider!B98</f>
        <v>5M6</v>
      </c>
      <c r="C101" s="27" t="str">
        <f>Provider!C98</f>
        <v>RICHMOND AND TWICKENHAM PCT</v>
      </c>
      <c r="D101" s="21">
        <v>80</v>
      </c>
      <c r="E101" s="21">
        <v>80</v>
      </c>
      <c r="F101" s="16">
        <v>1</v>
      </c>
    </row>
    <row r="102" spans="1:6" ht="12.75">
      <c r="A102" s="27" t="str">
        <f>Provider!A99</f>
        <v>Q38</v>
      </c>
      <c r="B102" s="27" t="str">
        <f>Provider!B99</f>
        <v>RHW</v>
      </c>
      <c r="C102" s="27" t="str">
        <f>Provider!C99</f>
        <v>ROYAL BERKSHIRE NHS FOUNDATION TRUST</v>
      </c>
      <c r="D102" s="21">
        <v>720.9849056603774</v>
      </c>
      <c r="E102" s="21">
        <v>718</v>
      </c>
      <c r="F102" s="16">
        <v>0.9958599609548782</v>
      </c>
    </row>
    <row r="103" spans="1:6" ht="12.75">
      <c r="A103" s="27" t="str">
        <f>Provider!A100</f>
        <v>Q31</v>
      </c>
      <c r="B103" s="27" t="str">
        <f>Provider!B100</f>
        <v>RMC</v>
      </c>
      <c r="C103" s="27" t="str">
        <f>Provider!C100</f>
        <v>ROYAL BOLTON HOSPITAL NHS FOUNDATION TRUST</v>
      </c>
      <c r="D103" s="21">
        <v>216.17830188679244</v>
      </c>
      <c r="E103" s="21">
        <v>220</v>
      </c>
      <c r="F103" s="16">
        <v>1.0176784537571624</v>
      </c>
    </row>
    <row r="104" spans="1:6" ht="12.75" customHeight="1">
      <c r="A104" s="27" t="str">
        <f>Provider!A101</f>
        <v>Q39</v>
      </c>
      <c r="B104" s="27" t="str">
        <f>Provider!B101</f>
        <v>REF</v>
      </c>
      <c r="C104" s="27" t="str">
        <f>Provider!C101</f>
        <v>ROYAL CORNWALL HOSPITALS NHS TRUST</v>
      </c>
      <c r="D104" s="21">
        <v>487.90666666666664</v>
      </c>
      <c r="E104" s="21">
        <v>564</v>
      </c>
      <c r="F104" s="16">
        <v>1.1559587899325008</v>
      </c>
    </row>
    <row r="105" spans="1:6" ht="12.75">
      <c r="A105" s="27" t="str">
        <f>Provider!A102</f>
        <v>Q36</v>
      </c>
      <c r="B105" s="27" t="str">
        <f>Provider!B102</f>
        <v>RAL</v>
      </c>
      <c r="C105" s="27" t="str">
        <f>Provider!C102</f>
        <v>ROYAL FREE HAMPSTEAD NHS TRUST</v>
      </c>
      <c r="D105" s="21">
        <v>123.43839622641512</v>
      </c>
      <c r="E105" s="21">
        <v>88</v>
      </c>
      <c r="F105" s="16">
        <v>0.7129062163006983</v>
      </c>
    </row>
    <row r="106" spans="1:6" ht="12.75">
      <c r="A106" s="27" t="str">
        <f>Provider!A103</f>
        <v>Q31</v>
      </c>
      <c r="B106" s="27" t="str">
        <f>Provider!B103</f>
        <v>RQ6</v>
      </c>
      <c r="C106" s="27" t="str">
        <f>Provider!C103</f>
        <v>ROYAL LIVERPOOL AND BROADGREEN UNIVERSITY HOSPITALS NHS TRUST</v>
      </c>
      <c r="D106" s="21">
        <v>54.6</v>
      </c>
      <c r="E106" s="21">
        <v>59</v>
      </c>
      <c r="F106" s="16">
        <v>1.0805860805860805</v>
      </c>
    </row>
    <row r="107" spans="1:6" ht="12.75">
      <c r="A107" s="27" t="str">
        <f>Provider!A104</f>
        <v>Q37</v>
      </c>
      <c r="B107" s="27" t="str">
        <f>Provider!B104</f>
        <v>RA2</v>
      </c>
      <c r="C107" s="27" t="str">
        <f>Provider!C104</f>
        <v>ROYAL SURREY COUNTY NHS FOUNDATION TRUST</v>
      </c>
      <c r="D107" s="21">
        <v>87.759375</v>
      </c>
      <c r="E107" s="21">
        <v>169</v>
      </c>
      <c r="F107" s="16">
        <v>1.9257201865897517</v>
      </c>
    </row>
    <row r="108" spans="1:6" ht="12.75" customHeight="1">
      <c r="A108" s="27" t="str">
        <f>Provider!A105</f>
        <v>Q39</v>
      </c>
      <c r="B108" s="27" t="str">
        <f>Provider!B105</f>
        <v>RD1</v>
      </c>
      <c r="C108" s="27" t="str">
        <f>Provider!C105</f>
        <v>ROYAL UNITED HOSPITAL BATH NHS TRUST</v>
      </c>
      <c r="D108" s="21">
        <v>360.83962264150944</v>
      </c>
      <c r="E108" s="21">
        <v>391</v>
      </c>
      <c r="F108" s="16">
        <v>1.0835838845460013</v>
      </c>
    </row>
    <row r="109" spans="1:6" ht="12.75">
      <c r="A109" s="27" t="str">
        <f>Provider!A106</f>
        <v>Q31</v>
      </c>
      <c r="B109" s="27" t="str">
        <f>Provider!B106</f>
        <v>5F5</v>
      </c>
      <c r="C109" s="27" t="str">
        <f>Provider!C106</f>
        <v>SALFORD PCT</v>
      </c>
      <c r="D109" s="21">
        <v>176.6920754716981</v>
      </c>
      <c r="E109" s="21">
        <v>226</v>
      </c>
      <c r="F109" s="16">
        <v>1.2790613240388353</v>
      </c>
    </row>
    <row r="110" spans="1:6" ht="12.75">
      <c r="A110" s="27" t="str">
        <f>Provider!A107</f>
        <v>Q39</v>
      </c>
      <c r="B110" s="27" t="str">
        <f>Provider!B107</f>
        <v>RNZ</v>
      </c>
      <c r="C110" s="27" t="str">
        <f>Provider!C107</f>
        <v>SALISBURY NHS FOUNDATION TRUST</v>
      </c>
      <c r="D110" s="21">
        <v>204.55896226415095</v>
      </c>
      <c r="E110" s="21">
        <v>209</v>
      </c>
      <c r="F110" s="16">
        <v>1.0217103063424533</v>
      </c>
    </row>
    <row r="111" spans="1:6" ht="12.75">
      <c r="A111" s="27" t="str">
        <f>Provider!A108</f>
        <v>Q34</v>
      </c>
      <c r="B111" s="27" t="str">
        <f>Provider!B108</f>
        <v>RXK</v>
      </c>
      <c r="C111" s="27" t="str">
        <f>Provider!C108</f>
        <v>SANDWELL AND WEST BIRMINGHAM HOSPITALS NHS TRUST</v>
      </c>
      <c r="D111" s="21">
        <v>520.817641509434</v>
      </c>
      <c r="E111" s="21">
        <v>436</v>
      </c>
      <c r="F111" s="16">
        <v>0.8371452217639643</v>
      </c>
    </row>
    <row r="112" spans="1:6" ht="12.75">
      <c r="A112" s="27" t="str">
        <f>Provider!A109</f>
        <v>Q32</v>
      </c>
      <c r="B112" s="27" t="str">
        <f>Provider!B109</f>
        <v>RCC</v>
      </c>
      <c r="C112" s="27" t="str">
        <f>Provider!C109</f>
        <v>SCARBOROUGH AND NORTH EAST YORKSHIRE HEALTH CARE NHS TRUST</v>
      </c>
      <c r="D112" s="21">
        <v>233.64166666666668</v>
      </c>
      <c r="E112" s="21">
        <v>326</v>
      </c>
      <c r="F112" s="16">
        <v>1.3952990690872775</v>
      </c>
    </row>
    <row r="113" spans="1:6" ht="12.75">
      <c r="A113" s="27" t="str">
        <f>Provider!A110</f>
        <v>Q32</v>
      </c>
      <c r="B113" s="27" t="str">
        <f>Provider!B110</f>
        <v>RCU</v>
      </c>
      <c r="C113" s="27" t="str">
        <f>Provider!C110</f>
        <v>SHEFFIELD CHILDREN'S NHS FOUNDATION TRUST</v>
      </c>
      <c r="D113" s="21">
        <v>176.12</v>
      </c>
      <c r="E113" s="21">
        <v>187</v>
      </c>
      <c r="F113" s="16">
        <v>1.0617760617760617</v>
      </c>
    </row>
    <row r="114" spans="1:6" ht="12.75" customHeight="1">
      <c r="A114" s="27" t="str">
        <f>Provider!A111</f>
        <v>Q32</v>
      </c>
      <c r="B114" s="27" t="str">
        <f>Provider!B111</f>
        <v>RHQ</v>
      </c>
      <c r="C114" s="27" t="str">
        <f>Provider!C111</f>
        <v>SHEFFIELD TEACHING HOSPITALS NHS FOUNDATION TRUST</v>
      </c>
      <c r="D114" s="21">
        <v>155.38018867924526</v>
      </c>
      <c r="E114" s="21">
        <v>148</v>
      </c>
      <c r="F114" s="16">
        <v>0.9525023830774183</v>
      </c>
    </row>
    <row r="115" spans="1:6" ht="12.75">
      <c r="A115" s="27" t="str">
        <f>Provider!A112</f>
        <v>Q33</v>
      </c>
      <c r="B115" s="27" t="str">
        <f>Provider!B112</f>
        <v>RK5</v>
      </c>
      <c r="C115" s="27" t="str">
        <f>Provider!C112</f>
        <v>SHERWOOD FOREST HOSPITALS NHS FOUNDATION TRUST</v>
      </c>
      <c r="D115" s="21">
        <v>269.23018867924526</v>
      </c>
      <c r="E115" s="21">
        <v>255</v>
      </c>
      <c r="F115" s="16">
        <v>0.9471448995038265</v>
      </c>
    </row>
    <row r="116" spans="1:6" ht="12.75">
      <c r="A116" s="27" t="str">
        <f>Provider!A113</f>
        <v>Q34</v>
      </c>
      <c r="B116" s="27" t="str">
        <f>Provider!B113</f>
        <v>RXW</v>
      </c>
      <c r="C116" s="27" t="str">
        <f>Provider!C113</f>
        <v>SHREWSBURY AND TELFORD HOSPITAL NHS TRUST</v>
      </c>
      <c r="D116" s="21">
        <v>323.3886792452831</v>
      </c>
      <c r="E116" s="21">
        <v>356</v>
      </c>
      <c r="F116" s="16">
        <v>1.1008424934070804</v>
      </c>
    </row>
    <row r="117" spans="1:6" ht="12.75">
      <c r="A117" s="27" t="str">
        <f>Provider!A114</f>
        <v>Q39</v>
      </c>
      <c r="B117" s="27" t="str">
        <f>Provider!B114</f>
        <v>5QL</v>
      </c>
      <c r="C117" s="27" t="str">
        <f>Provider!C114</f>
        <v>SOMERSET PCT</v>
      </c>
      <c r="D117" s="21">
        <v>85.5</v>
      </c>
      <c r="E117" s="21">
        <v>82</v>
      </c>
      <c r="F117" s="16">
        <v>0.9590643274853801</v>
      </c>
    </row>
    <row r="118" spans="1:6" ht="12.75">
      <c r="A118" s="27" t="str">
        <f>Provider!A115</f>
        <v>Q39</v>
      </c>
      <c r="B118" s="27" t="str">
        <f>Provider!B115</f>
        <v>RA9</v>
      </c>
      <c r="C118" s="27" t="str">
        <f>Provider!C115</f>
        <v>SOUTH DEVON HEALTHCARE NHS FOUNDATION TRUST</v>
      </c>
      <c r="D118" s="21">
        <v>333.4218867924529</v>
      </c>
      <c r="E118" s="21">
        <v>359</v>
      </c>
      <c r="F118" s="16">
        <v>1.076713959763142</v>
      </c>
    </row>
    <row r="119" spans="1:6" ht="12.75">
      <c r="A119" s="27" t="str">
        <f>Provider!A116</f>
        <v>Q36</v>
      </c>
      <c r="B119" s="27" t="str">
        <f>Provider!B116</f>
        <v>RYQ</v>
      </c>
      <c r="C119" s="27" t="str">
        <f>Provider!C116</f>
        <v>SOUTH LONDON HEALTHCARE NHS TRUST</v>
      </c>
      <c r="D119" s="21">
        <v>188.03584905660375</v>
      </c>
      <c r="E119" s="21">
        <v>180</v>
      </c>
      <c r="F119" s="16">
        <v>0.9572642711646716</v>
      </c>
    </row>
    <row r="120" spans="1:6" ht="12.75" customHeight="1">
      <c r="A120" s="27" t="str">
        <f>Provider!A117</f>
        <v>Q30</v>
      </c>
      <c r="B120" s="27" t="str">
        <f>Provider!B117</f>
        <v>RTR</v>
      </c>
      <c r="C120" s="27" t="str">
        <f>Provider!C117</f>
        <v>SOUTH TEES HOSPITALS NHS FOUNDATION TRUST</v>
      </c>
      <c r="D120" s="21">
        <v>659.2424688679246</v>
      </c>
      <c r="E120" s="21">
        <v>642</v>
      </c>
      <c r="F120" s="16">
        <v>0.9738450271604407</v>
      </c>
    </row>
    <row r="121" spans="1:6" ht="12.75">
      <c r="A121" s="27" t="str">
        <f>Provider!A118</f>
        <v>Q30</v>
      </c>
      <c r="B121" s="27" t="str">
        <f>Provider!B118</f>
        <v>RE9</v>
      </c>
      <c r="C121" s="27" t="str">
        <f>Provider!C118</f>
        <v>SOUTH TYNESIDE NHS FOUNDATION TRUST</v>
      </c>
      <c r="D121" s="21">
        <v>21.864375</v>
      </c>
      <c r="E121" s="21">
        <v>14</v>
      </c>
      <c r="F121" s="16">
        <v>0.6403110082039847</v>
      </c>
    </row>
    <row r="122" spans="1:6" ht="12.75">
      <c r="A122" s="27" t="str">
        <f>Provider!A119</f>
        <v>Q34</v>
      </c>
      <c r="B122" s="27" t="str">
        <f>Provider!B119</f>
        <v>RJC</v>
      </c>
      <c r="C122" s="27" t="str">
        <f>Provider!C119</f>
        <v>SOUTH WARWICKSHIRE GENERAL HOSPITALS NHS TRUST</v>
      </c>
      <c r="D122" s="21">
        <v>176.61396226415096</v>
      </c>
      <c r="E122" s="21">
        <v>287</v>
      </c>
      <c r="F122" s="16">
        <v>1.6250130868518269</v>
      </c>
    </row>
    <row r="123" spans="1:6" ht="12.75">
      <c r="A123" s="27" t="str">
        <f>Provider!A120</f>
        <v>Q38</v>
      </c>
      <c r="B123" s="27" t="str">
        <f>Provider!B120</f>
        <v>RHM</v>
      </c>
      <c r="C123" s="27" t="str">
        <f>Provider!C120</f>
        <v>SOUTHAMPTON UNIVERSITY HOSPITALS NHS TRUST</v>
      </c>
      <c r="D123" s="21">
        <v>258.706875</v>
      </c>
      <c r="E123" s="21">
        <v>347</v>
      </c>
      <c r="F123" s="16">
        <v>1.34128634965731</v>
      </c>
    </row>
    <row r="124" spans="1:6" ht="12.75">
      <c r="A124" s="27" t="str">
        <f>Provider!A121</f>
        <v>Q35</v>
      </c>
      <c r="B124" s="27" t="str">
        <f>Provider!B121</f>
        <v>RAJ</v>
      </c>
      <c r="C124" s="27" t="str">
        <f>Provider!C121</f>
        <v>SOUTHEND UNIVERSITY HOSPITAL NHS FOUNDATION TRUST</v>
      </c>
      <c r="D124" s="21">
        <v>338.94188679245286</v>
      </c>
      <c r="E124" s="21">
        <v>374</v>
      </c>
      <c r="F124" s="16">
        <v>1.1034339943620322</v>
      </c>
    </row>
    <row r="125" spans="1:6" ht="12.75" customHeight="1">
      <c r="A125" s="27" t="str">
        <f>Provider!A122</f>
        <v>Q31</v>
      </c>
      <c r="B125" s="27" t="str">
        <f>Provider!B122</f>
        <v>RVY</v>
      </c>
      <c r="C125" s="27" t="str">
        <f>Provider!C122</f>
        <v>SOUTHPORT AND ORMSKIRK HOSPITAL NHS TRUST</v>
      </c>
      <c r="D125" s="21">
        <v>234.45</v>
      </c>
      <c r="E125" s="21">
        <v>247</v>
      </c>
      <c r="F125" s="16">
        <v>1.053529537214758</v>
      </c>
    </row>
    <row r="126" spans="1:6" ht="12.75">
      <c r="A126" s="27" t="str">
        <f>Provider!A123</f>
        <v>Q36</v>
      </c>
      <c r="B126" s="27" t="str">
        <f>Provider!B123</f>
        <v>5LE</v>
      </c>
      <c r="C126" s="27" t="str">
        <f>Provider!C123</f>
        <v>SOUTHWARK PCT</v>
      </c>
      <c r="D126" s="21">
        <v>259.0734375</v>
      </c>
      <c r="E126" s="21">
        <v>281</v>
      </c>
      <c r="F126" s="16">
        <v>1.0846345449830224</v>
      </c>
    </row>
    <row r="127" spans="1:6" ht="12.75">
      <c r="A127" s="27" t="str">
        <f>Provider!A124</f>
        <v>Q36</v>
      </c>
      <c r="B127" s="27" t="str">
        <f>Provider!B124</f>
        <v>RJ7</v>
      </c>
      <c r="C127" s="27" t="str">
        <f>Provider!C124</f>
        <v>ST GEORGE'S HEALTHCARE NHS TRUST</v>
      </c>
      <c r="D127" s="21">
        <v>51.31603773584906</v>
      </c>
      <c r="E127" s="21">
        <v>42</v>
      </c>
      <c r="F127" s="16">
        <v>0.8184575788215829</v>
      </c>
    </row>
    <row r="128" spans="1:6" ht="12.75">
      <c r="A128" s="27" t="str">
        <f>Provider!A125</f>
        <v>Q31</v>
      </c>
      <c r="B128" s="27" t="str">
        <f>Provider!B125</f>
        <v>RBN</v>
      </c>
      <c r="C128" s="27" t="str">
        <f>Provider!C125</f>
        <v>ST HELENS AND KNOWSLEY HOSPITALS NHS TRUST</v>
      </c>
      <c r="D128" s="21">
        <v>170.12188679245284</v>
      </c>
      <c r="E128" s="21">
        <v>190</v>
      </c>
      <c r="F128" s="16">
        <v>1.1168463010982137</v>
      </c>
    </row>
    <row r="129" spans="1:6" ht="12.75">
      <c r="A129" s="27" t="str">
        <f>Provider!A126</f>
        <v>Q31</v>
      </c>
      <c r="B129" s="27" t="str">
        <f>Provider!B126</f>
        <v>RWJ</v>
      </c>
      <c r="C129" s="27" t="str">
        <f>Provider!C126</f>
        <v>STOCKPORT NHS FOUNDATION TRUST</v>
      </c>
      <c r="D129" s="21">
        <v>150.4981132075472</v>
      </c>
      <c r="E129" s="21">
        <v>158</v>
      </c>
      <c r="F129" s="16">
        <v>1.049847048793942</v>
      </c>
    </row>
    <row r="130" spans="1:6" ht="12.75">
      <c r="A130" s="27" t="str">
        <f>Provider!A127</f>
        <v>Q39</v>
      </c>
      <c r="B130" s="27" t="str">
        <f>Provider!B127</f>
        <v>8KH08</v>
      </c>
      <c r="C130" s="27" t="str">
        <f>Provider!C127</f>
        <v>STRATEGIC AUDIOLOGY SERVICES</v>
      </c>
      <c r="D130" s="21">
        <v>79.84905660377359</v>
      </c>
      <c r="E130" s="21">
        <v>76</v>
      </c>
      <c r="F130" s="16">
        <v>0.9517958412098299</v>
      </c>
    </row>
    <row r="131" spans="1:6" ht="12.75" customHeight="1">
      <c r="A131" s="27" t="str">
        <f>Provider!A128</f>
        <v>Q37</v>
      </c>
      <c r="B131" s="27" t="str">
        <f>Provider!B128</f>
        <v>5P5</v>
      </c>
      <c r="C131" s="27" t="str">
        <f>Provider!C128</f>
        <v>SURREY PCT</v>
      </c>
      <c r="D131" s="21">
        <v>72.09849056603774</v>
      </c>
      <c r="E131" s="21">
        <v>202</v>
      </c>
      <c r="F131" s="16">
        <v>2.801723009928766</v>
      </c>
    </row>
    <row r="132" spans="1:6" ht="12.75">
      <c r="A132" s="27" t="str">
        <f>Provider!A129</f>
        <v>Q31</v>
      </c>
      <c r="B132" s="27" t="str">
        <f>Provider!B129</f>
        <v>RMP</v>
      </c>
      <c r="C132" s="27" t="str">
        <f>Provider!C129</f>
        <v>TAMESIDE HOSPITAL NHS FOUNDATION TRUST</v>
      </c>
      <c r="D132" s="21">
        <v>171.36084905660377</v>
      </c>
      <c r="E132" s="21">
        <v>177</v>
      </c>
      <c r="F132" s="16">
        <v>1.032908047400801</v>
      </c>
    </row>
    <row r="133" spans="1:6" ht="12.75">
      <c r="A133" s="27" t="str">
        <f>Provider!A130</f>
        <v>Q39</v>
      </c>
      <c r="B133" s="27" t="str">
        <f>Provider!B130</f>
        <v>RBA</v>
      </c>
      <c r="C133" s="27" t="str">
        <f>Provider!C130</f>
        <v>TAUNTON AND SOMERSET NHS FOUNDATION TRUST</v>
      </c>
      <c r="D133" s="21">
        <v>373.1858490566038</v>
      </c>
      <c r="E133" s="21">
        <v>331</v>
      </c>
      <c r="F133" s="16">
        <v>0.8869575329202658</v>
      </c>
    </row>
    <row r="134" spans="1:6" ht="12.75">
      <c r="A134" s="27" t="str">
        <f>Provider!A131</f>
        <v>Q36</v>
      </c>
      <c r="B134" s="27" t="str">
        <f>Provider!B131</f>
        <v>RAS</v>
      </c>
      <c r="C134" s="27" t="str">
        <f>Provider!C131</f>
        <v>THE HILLINGDON HOSPITAL NHS TRUST</v>
      </c>
      <c r="D134" s="21">
        <v>201.21962264150943</v>
      </c>
      <c r="E134" s="21">
        <v>216</v>
      </c>
      <c r="F134" s="16">
        <v>1.0734539562516878</v>
      </c>
    </row>
    <row r="135" spans="1:6" ht="12.75">
      <c r="A135" s="27" t="str">
        <f>Provider!A132</f>
        <v>Q36</v>
      </c>
      <c r="B135" s="27" t="str">
        <f>Provider!B132</f>
        <v>RJ2</v>
      </c>
      <c r="C135" s="27" t="str">
        <f>Provider!C132</f>
        <v>THE LEWISHAM HOSPITAL NHS TRUST</v>
      </c>
      <c r="D135" s="21">
        <v>131.1303773584906</v>
      </c>
      <c r="E135" s="21">
        <v>87</v>
      </c>
      <c r="F135" s="16">
        <v>0.663461829002102</v>
      </c>
    </row>
    <row r="136" spans="1:6" ht="12.75" customHeight="1">
      <c r="A136" s="27" t="str">
        <f>Provider!A133</f>
        <v>Q30</v>
      </c>
      <c r="B136" s="27" t="str">
        <f>Provider!B133</f>
        <v>RTD</v>
      </c>
      <c r="C136" s="27" t="str">
        <f>Provider!C133</f>
        <v>THE NEWCASTLE UPON TYNE HOSPITALS NHS FOUNDATION TRUST</v>
      </c>
      <c r="D136" s="21">
        <v>510.14739285714296</v>
      </c>
      <c r="E136" s="21">
        <v>496</v>
      </c>
      <c r="F136" s="16">
        <v>0.9722680287006688</v>
      </c>
    </row>
    <row r="137" spans="1:6" ht="12.75">
      <c r="A137" s="27" t="str">
        <f>Provider!A134</f>
        <v>Q35</v>
      </c>
      <c r="B137" s="27" t="str">
        <f>Provider!B134</f>
        <v>RQW</v>
      </c>
      <c r="C137" s="27" t="str">
        <f>Provider!C134</f>
        <v>THE PRINCESS ALEXANDRA HOSPITAL NHS TRUST</v>
      </c>
      <c r="D137" s="21">
        <v>223.5990566037736</v>
      </c>
      <c r="E137" s="21">
        <v>101</v>
      </c>
      <c r="F137" s="16">
        <v>0.4517013691116596</v>
      </c>
    </row>
    <row r="138" spans="1:6" ht="12.75">
      <c r="A138" s="27" t="str">
        <f>Provider!A135</f>
        <v>Q35</v>
      </c>
      <c r="B138" s="27" t="str">
        <f>Provider!B135</f>
        <v>RCX</v>
      </c>
      <c r="C138" s="27" t="str">
        <f>Provider!C135</f>
        <v>THE QUEEN ELIZABETH HOSPITAL KING'S LYNN NHS TRUST</v>
      </c>
      <c r="D138" s="21">
        <v>278.87283018867925</v>
      </c>
      <c r="E138" s="21">
        <v>284</v>
      </c>
      <c r="F138" s="16">
        <v>1.0183853328696517</v>
      </c>
    </row>
    <row r="139" spans="1:6" ht="12.75">
      <c r="A139" s="27" t="str">
        <f>Provider!A136</f>
        <v>Q32</v>
      </c>
      <c r="B139" s="27" t="str">
        <f>Provider!B136</f>
        <v>RFR</v>
      </c>
      <c r="C139" s="27" t="str">
        <f>Provider!C136</f>
        <v>THE ROTHERHAM NHS FOUNDATION TRUST</v>
      </c>
      <c r="D139" s="21">
        <v>256.68650943396227</v>
      </c>
      <c r="E139" s="21">
        <v>309</v>
      </c>
      <c r="F139" s="16">
        <v>1.2038030385055996</v>
      </c>
    </row>
    <row r="140" spans="1:6" ht="12.75">
      <c r="A140" s="27" t="str">
        <f>Provider!A137</f>
        <v>Q36</v>
      </c>
      <c r="B140" s="27" t="str">
        <f>Provider!B137</f>
        <v>RKE</v>
      </c>
      <c r="C140" s="27" t="str">
        <f>Provider!C137</f>
        <v>THE WHITTINGTON HOSPITAL NHS TRUST</v>
      </c>
      <c r="D140" s="21">
        <v>93.36264150943396</v>
      </c>
      <c r="E140" s="21">
        <v>100</v>
      </c>
      <c r="F140" s="16">
        <v>1.0710922311457454</v>
      </c>
    </row>
    <row r="141" spans="1:6" ht="12.75" customHeight="1">
      <c r="A141" s="27" t="str">
        <f>Provider!A138</f>
        <v>Q36</v>
      </c>
      <c r="B141" s="27" t="str">
        <f>Provider!B138</f>
        <v>5C4</v>
      </c>
      <c r="C141" s="27" t="str">
        <f>Provider!C138</f>
        <v>TOWER HAMLETS PCT</v>
      </c>
      <c r="D141" s="21">
        <v>311.4248603773585</v>
      </c>
      <c r="E141" s="21">
        <v>307</v>
      </c>
      <c r="F141" s="16">
        <v>0.9857915634224036</v>
      </c>
    </row>
    <row r="142" spans="1:6" ht="12.75">
      <c r="A142" s="27" t="str">
        <f>Provider!A139</f>
        <v>Q31</v>
      </c>
      <c r="B142" s="27" t="str">
        <f>Provider!B139</f>
        <v>RM4</v>
      </c>
      <c r="C142" s="27" t="str">
        <f>Provider!C139</f>
        <v>TRAFFORD HEALTHCARE NHS TRUST</v>
      </c>
      <c r="D142" s="21">
        <v>165.77358490566039</v>
      </c>
      <c r="E142" s="21">
        <v>153</v>
      </c>
      <c r="F142" s="16">
        <v>0.9229455952651946</v>
      </c>
    </row>
    <row r="143" spans="1:6" ht="12.75">
      <c r="A143" s="27" t="str">
        <f>Provider!A140</f>
        <v>Q33</v>
      </c>
      <c r="B143" s="27" t="str">
        <f>Provider!B140</f>
        <v>RWD</v>
      </c>
      <c r="C143" s="27" t="str">
        <f>Provider!C140</f>
        <v>UNITED LINCOLNSHIRE HOSPITALS NHS TRUST</v>
      </c>
      <c r="D143" s="21">
        <v>343.49849056603773</v>
      </c>
      <c r="E143" s="21">
        <v>379</v>
      </c>
      <c r="F143" s="16">
        <v>1.1033527378110475</v>
      </c>
    </row>
    <row r="144" spans="1:6" ht="12.75">
      <c r="A144" s="27" t="str">
        <f>Provider!A141</f>
        <v>Q34</v>
      </c>
      <c r="B144" s="27" t="str">
        <f>Provider!B141</f>
        <v>RRK</v>
      </c>
      <c r="C144" s="27" t="str">
        <f>Provider!C141</f>
        <v>UNIVERSITY HOSPITAL BIRMINGHAM NHS FOUNDATION TRUST</v>
      </c>
      <c r="D144" s="21">
        <v>92.1301886792453</v>
      </c>
      <c r="E144" s="21">
        <v>109</v>
      </c>
      <c r="F144" s="16">
        <v>1.1831083986974953</v>
      </c>
    </row>
    <row r="145" spans="1:6" ht="12.75">
      <c r="A145" s="27" t="str">
        <f>Provider!A142</f>
        <v>Q34</v>
      </c>
      <c r="B145" s="27" t="str">
        <f>Provider!B142</f>
        <v>RJE</v>
      </c>
      <c r="C145" s="27" t="str">
        <f>Provider!C142</f>
        <v>UNIVERSITY HOSPITAL OF NORTH STAFFORDSHIRE NHS TRUST</v>
      </c>
      <c r="D145" s="21">
        <v>366.07754716981134</v>
      </c>
      <c r="E145" s="21">
        <v>310</v>
      </c>
      <c r="F145" s="16">
        <v>0.8468151144385843</v>
      </c>
    </row>
    <row r="146" spans="1:6" ht="12.75">
      <c r="A146" s="27" t="str">
        <f>Provider!A143</f>
        <v>Q31</v>
      </c>
      <c r="B146" s="27" t="str">
        <f>Provider!B143</f>
        <v>RM2</v>
      </c>
      <c r="C146" s="27" t="str">
        <f>Provider!C143</f>
        <v>UNIVERSITY HOSPITAL OF SOUTH MANCHESTER NHS FOUNDATION TRUST</v>
      </c>
      <c r="D146" s="21">
        <v>359.95</v>
      </c>
      <c r="E146" s="21">
        <v>214</v>
      </c>
      <c r="F146" s="16">
        <v>0.594527017641339</v>
      </c>
    </row>
    <row r="147" spans="1:6" ht="12.75" customHeight="1">
      <c r="A147" s="27" t="str">
        <f>Provider!A144</f>
        <v>Q39</v>
      </c>
      <c r="B147" s="27" t="str">
        <f>Provider!B144</f>
        <v>RA7</v>
      </c>
      <c r="C147" s="27" t="str">
        <f>Provider!C144</f>
        <v>UNIVERSITY HOSPITALS BRISTOL NHS FOUNDATION TRUST</v>
      </c>
      <c r="D147" s="21">
        <v>589.6245283018868</v>
      </c>
      <c r="E147" s="21">
        <v>486</v>
      </c>
      <c r="F147" s="16">
        <v>0.8242533623892403</v>
      </c>
    </row>
    <row r="148" spans="1:6" ht="12.75">
      <c r="A148" s="27" t="str">
        <f>Provider!A145</f>
        <v>Q34</v>
      </c>
      <c r="B148" s="27" t="str">
        <f>Provider!B145</f>
        <v>RKB</v>
      </c>
      <c r="C148" s="27" t="str">
        <f>Provider!C145</f>
        <v>UNIVERSITY HOSPITALS COVENTRY AND WARWICKSHIRE NHS TRUST</v>
      </c>
      <c r="D148" s="21">
        <v>350.06650943396227</v>
      </c>
      <c r="E148" s="21">
        <v>352</v>
      </c>
      <c r="F148" s="16">
        <v>1.0055232092014859</v>
      </c>
    </row>
    <row r="149" spans="1:6" ht="12.75">
      <c r="A149" s="27" t="str">
        <f>Provider!A146</f>
        <v>Q33</v>
      </c>
      <c r="B149" s="27" t="str">
        <f>Provider!B146</f>
        <v>RWE</v>
      </c>
      <c r="C149" s="27" t="str">
        <f>Provider!C146</f>
        <v>UNIVERSITY HOSPITALS OF LEICESTER NHS TRUST</v>
      </c>
      <c r="D149" s="21">
        <v>500.7707547169812</v>
      </c>
      <c r="E149" s="21">
        <v>546</v>
      </c>
      <c r="F149" s="16">
        <v>1.0903192625707163</v>
      </c>
    </row>
    <row r="150" spans="1:6" ht="12.75">
      <c r="A150" s="27" t="str">
        <f>Provider!A147</f>
        <v>Q31</v>
      </c>
      <c r="B150" s="27" t="str">
        <f>Provider!B147</f>
        <v>RTX</v>
      </c>
      <c r="C150" s="27" t="str">
        <f>Provider!C147</f>
        <v>UNIVERSITY HOSPITALS OF MORECAMBE BAY NHS TRUST</v>
      </c>
      <c r="D150" s="21">
        <v>454.14150943396226</v>
      </c>
      <c r="E150" s="21">
        <v>414</v>
      </c>
      <c r="F150" s="16">
        <v>0.9116101290014333</v>
      </c>
    </row>
    <row r="151" spans="1:6" ht="12.75" customHeight="1">
      <c r="A151" s="27" t="str">
        <f>Provider!A148</f>
        <v>Q34</v>
      </c>
      <c r="B151" s="27" t="str">
        <f>Provider!B148</f>
        <v>RBK</v>
      </c>
      <c r="C151" s="27" t="str">
        <f>Provider!C148</f>
        <v>WALSALL HOSPITALS NHS TRUST</v>
      </c>
      <c r="D151" s="21">
        <v>125.79481132075472</v>
      </c>
      <c r="E151" s="21">
        <v>131</v>
      </c>
      <c r="F151" s="16">
        <v>1.0413784052346402</v>
      </c>
    </row>
    <row r="152" spans="1:6" ht="12.75">
      <c r="A152" s="27" t="str">
        <f>Provider!A149</f>
        <v>Q36</v>
      </c>
      <c r="B152" s="27" t="str">
        <f>Provider!B149</f>
        <v>5LG</v>
      </c>
      <c r="C152" s="27" t="str">
        <f>Provider!C149</f>
        <v>WANDSWORTH PCT</v>
      </c>
      <c r="D152" s="21">
        <v>168.67245283018872</v>
      </c>
      <c r="E152" s="21">
        <v>184</v>
      </c>
      <c r="F152" s="16">
        <v>1.0908716682103528</v>
      </c>
    </row>
    <row r="153" spans="1:6" ht="12.75">
      <c r="A153" s="27" t="str">
        <f>Provider!A150</f>
        <v>Q31</v>
      </c>
      <c r="B153" s="27" t="str">
        <f>Provider!B150</f>
        <v>RWW</v>
      </c>
      <c r="C153" s="27" t="str">
        <f>Provider!C150</f>
        <v>WARRINGTON AND HALTON HOSPITALS NHS FOUNDATION TRUST</v>
      </c>
      <c r="D153" s="21">
        <v>256.81575111111107</v>
      </c>
      <c r="E153" s="21">
        <v>272</v>
      </c>
      <c r="F153" s="16">
        <v>1.0591250685489282</v>
      </c>
    </row>
    <row r="154" spans="1:6" ht="12.75">
      <c r="A154" s="27" t="str">
        <f>Provider!A151</f>
        <v>Q35</v>
      </c>
      <c r="B154" s="27" t="str">
        <f>Provider!B151</f>
        <v>RWG</v>
      </c>
      <c r="C154" s="27" t="str">
        <f>Provider!C151</f>
        <v>WEST HERTFORDSHIRE HOSPITALS NHS TRUST</v>
      </c>
      <c r="D154" s="21">
        <v>183.6224528301887</v>
      </c>
      <c r="E154" s="21">
        <v>207</v>
      </c>
      <c r="F154" s="16">
        <v>1.1273131188996288</v>
      </c>
    </row>
    <row r="155" spans="1:6" ht="12.75">
      <c r="A155" s="27" t="str">
        <f>Provider!A152</f>
        <v>Q36</v>
      </c>
      <c r="B155" s="27" t="str">
        <f>Provider!B152</f>
        <v>RFW</v>
      </c>
      <c r="C155" s="27" t="str">
        <f>Provider!C152</f>
        <v>WEST MIDDLESEX UNIVERSITY HOSPITAL NHS TRUST</v>
      </c>
      <c r="D155" s="21">
        <v>168.52709716981133</v>
      </c>
      <c r="E155" s="21">
        <v>159</v>
      </c>
      <c r="F155" s="16">
        <v>0.9434684550448784</v>
      </c>
    </row>
    <row r="156" spans="1:6" ht="12.75">
      <c r="A156" s="27" t="str">
        <f>Provider!A153</f>
        <v>Q35</v>
      </c>
      <c r="B156" s="27" t="str">
        <f>Provider!B153</f>
        <v>RGR</v>
      </c>
      <c r="C156" s="27" t="str">
        <f>Provider!C153</f>
        <v>WEST SUFFOLK HOSPITALS NHS TRUST</v>
      </c>
      <c r="D156" s="21">
        <v>226.52830188679246</v>
      </c>
      <c r="E156" s="21">
        <v>231</v>
      </c>
      <c r="F156" s="16">
        <v>1.0197401299350324</v>
      </c>
    </row>
    <row r="157" spans="1:6" ht="12.75">
      <c r="A157" s="27" t="str">
        <f>Provider!A154</f>
        <v>Q37</v>
      </c>
      <c r="B157" s="27" t="str">
        <f>Provider!B154</f>
        <v>5P6</v>
      </c>
      <c r="C157" s="27" t="str">
        <f>Provider!C154</f>
        <v>WEST SUSSEX PCT</v>
      </c>
      <c r="D157" s="21">
        <v>368</v>
      </c>
      <c r="E157" s="21">
        <v>312</v>
      </c>
      <c r="F157" s="16">
        <v>0.8478260869565217</v>
      </c>
    </row>
    <row r="158" spans="1:6" ht="12.75">
      <c r="A158" s="27" t="str">
        <f>Provider!A155</f>
        <v>Q37</v>
      </c>
      <c r="B158" s="27" t="str">
        <f>Provider!B155</f>
        <v>RYR</v>
      </c>
      <c r="C158" s="27" t="str">
        <f>Provider!C155</f>
        <v>WESTERN SUSSEX HOSPITALS NHS TRUST</v>
      </c>
      <c r="D158" s="21">
        <v>100.07738095238096</v>
      </c>
      <c r="E158" s="21">
        <v>108</v>
      </c>
      <c r="F158" s="16">
        <v>1.079164931897936</v>
      </c>
    </row>
    <row r="159" spans="1:6" ht="12.75">
      <c r="A159" s="27" t="str">
        <f>Provider!A156</f>
        <v>Q39</v>
      </c>
      <c r="B159" s="27" t="str">
        <f>Provider!B156</f>
        <v>RA3</v>
      </c>
      <c r="C159" s="27" t="str">
        <f>Provider!C156</f>
        <v>WESTON AREA HEALTH NHS TRUST</v>
      </c>
      <c r="D159" s="21">
        <v>89.3205</v>
      </c>
      <c r="E159" s="21">
        <v>113</v>
      </c>
      <c r="F159" s="16">
        <v>1.265107114268281</v>
      </c>
    </row>
    <row r="160" spans="1:6" ht="12.75">
      <c r="A160" s="27" t="str">
        <f>Provider!A157</f>
        <v>Q36</v>
      </c>
      <c r="B160" s="27" t="str">
        <f>Provider!B157</f>
        <v>RGC</v>
      </c>
      <c r="C160" s="27" t="str">
        <f>Provider!C157</f>
        <v>WHIPPS CROSS UNIVERSITY HOSPITAL NHS TRUST</v>
      </c>
      <c r="D160" s="21">
        <v>232.8641509433962</v>
      </c>
      <c r="E160" s="21">
        <v>253</v>
      </c>
      <c r="F160" s="16">
        <v>1.0864703689899369</v>
      </c>
    </row>
    <row r="161" spans="1:6" ht="12.75">
      <c r="A161" s="27" t="str">
        <f>Provider!A158</f>
        <v>Q38</v>
      </c>
      <c r="B161" s="27" t="str">
        <f>Provider!B158</f>
        <v>RN1</v>
      </c>
      <c r="C161" s="27" t="str">
        <f>Provider!C158</f>
        <v>WINCHESTER AND EASTLEIGH HEALTHCARE NHS TRUST</v>
      </c>
      <c r="D161" s="21">
        <v>322.46433962264155</v>
      </c>
      <c r="E161" s="21">
        <v>379</v>
      </c>
      <c r="F161" s="16">
        <v>1.1753237596551556</v>
      </c>
    </row>
    <row r="162" spans="1:6" ht="12.75">
      <c r="A162" s="27" t="str">
        <f>Provider!A159</f>
        <v>Q31</v>
      </c>
      <c r="B162" s="27" t="str">
        <f>Provider!B159</f>
        <v>RBL</v>
      </c>
      <c r="C162" s="27" t="str">
        <f>Provider!C159</f>
        <v>WIRRAL UNIVERSITY TEACHING HOSPITAL NHS FOUNDATION TRUST</v>
      </c>
      <c r="D162" s="21">
        <v>316.5537735849056</v>
      </c>
      <c r="E162" s="21">
        <v>370</v>
      </c>
      <c r="F162" s="16">
        <v>1.168837748512131</v>
      </c>
    </row>
    <row r="163" spans="1:6" ht="12.75">
      <c r="A163" s="27" t="str">
        <f>Provider!A160</f>
        <v>Q34</v>
      </c>
      <c r="B163" s="27" t="str">
        <f>Provider!B160</f>
        <v>5MV</v>
      </c>
      <c r="C163" s="27" t="str">
        <f>Provider!C160</f>
        <v>WOLVERHAMPTON CITY PCT</v>
      </c>
      <c r="D163" s="21">
        <v>252.11037735849058</v>
      </c>
      <c r="E163" s="21">
        <v>269</v>
      </c>
      <c r="F163" s="16">
        <v>1.0669929687880046</v>
      </c>
    </row>
    <row r="164" spans="1:6" ht="12.75">
      <c r="A164" s="27" t="str">
        <f>Provider!A161</f>
        <v>Q34</v>
      </c>
      <c r="B164" s="27" t="str">
        <f>Provider!B161</f>
        <v>RWP</v>
      </c>
      <c r="C164" s="27" t="str">
        <f>Provider!C161</f>
        <v>WORCESTERSHIRE ACUTE HOSPITALS NHS TRUST</v>
      </c>
      <c r="D164" s="21">
        <v>534.1533018867925</v>
      </c>
      <c r="E164" s="21">
        <v>569</v>
      </c>
      <c r="F164" s="16">
        <v>1.0652372605207499</v>
      </c>
    </row>
    <row r="165" spans="1:6" ht="12.75">
      <c r="A165" s="27" t="str">
        <f>Provider!A162</f>
        <v>Q31</v>
      </c>
      <c r="B165" s="27" t="str">
        <f>Provider!B162</f>
        <v>RRF</v>
      </c>
      <c r="C165" s="27" t="str">
        <f>Provider!C162</f>
        <v>WRIGHTINGTON, WIGAN AND LEIGH NHS FOUNDATION TRUST</v>
      </c>
      <c r="D165" s="21">
        <v>156.55622641509433</v>
      </c>
      <c r="E165" s="21">
        <v>157</v>
      </c>
      <c r="F165" s="16">
        <v>1.0028345955639544</v>
      </c>
    </row>
    <row r="166" spans="1:6" ht="12.75">
      <c r="A166" s="27" t="str">
        <f>Provider!A163</f>
        <v>Q39</v>
      </c>
      <c r="B166" s="27" t="str">
        <f>Provider!B163</f>
        <v>RA4</v>
      </c>
      <c r="C166" s="27" t="str">
        <f>Provider!C163</f>
        <v>YEOVIL DISTRICT HOSPITAL NHS FOUNDATION TRUST</v>
      </c>
      <c r="D166" s="21">
        <v>143.71094339622644</v>
      </c>
      <c r="E166" s="21">
        <v>173</v>
      </c>
      <c r="F166" s="16">
        <v>1.2038053325070763</v>
      </c>
    </row>
    <row r="167" spans="1:6" ht="12.75">
      <c r="A167" s="27" t="str">
        <f>Provider!A164</f>
        <v>Q32</v>
      </c>
      <c r="B167" s="27" t="str">
        <f>Provider!B164</f>
        <v>RCB</v>
      </c>
      <c r="C167" s="27" t="str">
        <f>Provider!C164</f>
        <v>YORK HOSPITALS NHS FOUNDATION TRUST</v>
      </c>
      <c r="D167" s="21">
        <v>188.05754716981133</v>
      </c>
      <c r="E167" s="21">
        <v>188</v>
      </c>
      <c r="F167" s="16">
        <v>0.9996939917026603</v>
      </c>
    </row>
    <row r="168" spans="4:8" ht="12.75">
      <c r="D168" s="24"/>
      <c r="E168" s="24"/>
      <c r="F168" s="33"/>
      <c r="G168" s="22"/>
      <c r="H168" s="22"/>
    </row>
    <row r="169" spans="4:8" ht="12.75">
      <c r="D169" s="24"/>
      <c r="E169" s="24"/>
      <c r="F169" s="22"/>
      <c r="G169" s="22"/>
      <c r="H169" s="25"/>
    </row>
    <row r="170" spans="5:7" ht="12.75">
      <c r="E170" s="22"/>
      <c r="F170" s="22"/>
      <c r="G170" s="22"/>
    </row>
  </sheetData>
  <sheetProtection/>
  <printOptions/>
  <pageMargins left="0.75" right="0.75" top="1" bottom="1" header="0.5" footer="0.5"/>
  <pageSetup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sheetPr codeName="Sheet4">
    <tabColor indexed="11"/>
  </sheetPr>
  <dimension ref="A1:GJ165"/>
  <sheetViews>
    <sheetView workbookViewId="0" topLeftCell="A1">
      <pane ySplit="4" topLeftCell="BM5" activePane="bottomLeft" state="frozen"/>
      <selection pane="topLeft" activeCell="D1" sqref="D1"/>
      <selection pane="bottomLeft" activeCell="H27" sqref="H27"/>
    </sheetView>
  </sheetViews>
  <sheetFormatPr defaultColWidth="9.140625" defaultRowHeight="12.75"/>
  <cols>
    <col min="1" max="1" width="12.57421875" style="50" customWidth="1"/>
    <col min="2" max="2" width="56.7109375" style="50" bestFit="1" customWidth="1"/>
    <col min="3" max="3" width="20.140625" style="50" customWidth="1"/>
    <col min="4" max="4" width="20.140625" style="50" hidden="1" customWidth="1"/>
    <col min="5" max="5" width="25.8515625" style="50" bestFit="1" customWidth="1"/>
    <col min="6" max="15" width="12.57421875" style="50" customWidth="1"/>
    <col min="16" max="16" width="17.421875" style="50" customWidth="1"/>
    <col min="17" max="17" width="19.57421875" style="50" customWidth="1"/>
    <col min="18" max="18" width="14.57421875" style="50" customWidth="1"/>
    <col min="19" max="20" width="12.57421875" style="50" customWidth="1"/>
    <col min="21" max="21" width="15.140625" style="50" customWidth="1"/>
    <col min="22" max="22" width="12.57421875" style="50" customWidth="1"/>
    <col min="23" max="23" width="20.00390625" style="50" customWidth="1"/>
    <col min="24" max="24" width="19.140625" style="50" customWidth="1"/>
    <col min="25" max="16384" width="12.57421875" style="50" customWidth="1"/>
  </cols>
  <sheetData>
    <row r="1" spans="2:30" s="37" customFormat="1" ht="45" customHeight="1" thickBot="1">
      <c r="B1" s="37" t="s">
        <v>1</v>
      </c>
      <c r="E1" s="37" t="s">
        <v>400</v>
      </c>
      <c r="F1" s="38">
        <v>22</v>
      </c>
      <c r="G1" s="38">
        <v>20</v>
      </c>
      <c r="H1" s="38">
        <v>19</v>
      </c>
      <c r="I1" s="38">
        <v>22</v>
      </c>
      <c r="J1" s="38">
        <v>23</v>
      </c>
      <c r="K1" s="38">
        <f>F1</f>
        <v>22</v>
      </c>
      <c r="L1" s="38">
        <f>G1</f>
        <v>20</v>
      </c>
      <c r="M1" s="38">
        <f>H1</f>
        <v>19</v>
      </c>
      <c r="N1" s="38">
        <f>I1</f>
        <v>22</v>
      </c>
      <c r="O1" s="38">
        <f>J1</f>
        <v>23</v>
      </c>
      <c r="P1" s="38" t="s">
        <v>1</v>
      </c>
      <c r="Q1" s="38"/>
      <c r="AD1" s="39"/>
    </row>
    <row r="2" spans="1:41" s="37" customFormat="1" ht="38.25">
      <c r="A2" s="40" t="s">
        <v>401</v>
      </c>
      <c r="B2" s="41" t="s">
        <v>402</v>
      </c>
      <c r="C2" s="41" t="s">
        <v>287</v>
      </c>
      <c r="D2" s="42" t="s">
        <v>403</v>
      </c>
      <c r="E2" s="43" t="s">
        <v>404</v>
      </c>
      <c r="F2" s="143" t="s">
        <v>405</v>
      </c>
      <c r="G2" s="143"/>
      <c r="H2" s="144"/>
      <c r="I2" s="144"/>
      <c r="J2" s="144"/>
      <c r="K2" s="145" t="s">
        <v>406</v>
      </c>
      <c r="L2" s="146"/>
      <c r="M2" s="144"/>
      <c r="N2" s="144"/>
      <c r="O2" s="147"/>
      <c r="P2" s="44" t="s">
        <v>600</v>
      </c>
      <c r="Q2" s="141" t="s">
        <v>407</v>
      </c>
      <c r="R2" s="45"/>
      <c r="S2" s="46"/>
      <c r="T2" s="148" t="s">
        <v>408</v>
      </c>
      <c r="U2" s="47"/>
      <c r="W2" s="139" t="s">
        <v>409</v>
      </c>
      <c r="Y2" s="48" t="s">
        <v>410</v>
      </c>
      <c r="AE2" s="48" t="s">
        <v>411</v>
      </c>
      <c r="AK2" s="137" t="s">
        <v>589</v>
      </c>
      <c r="AL2" s="138"/>
      <c r="AM2" s="138"/>
      <c r="AN2" s="138"/>
      <c r="AO2" s="138"/>
    </row>
    <row r="3" spans="1:43" ht="13.5" thickBot="1">
      <c r="A3" s="49"/>
      <c r="D3" s="49"/>
      <c r="E3" s="51"/>
      <c r="F3" s="53" t="s">
        <v>412</v>
      </c>
      <c r="G3" s="52" t="s">
        <v>413</v>
      </c>
      <c r="H3" s="53" t="s">
        <v>414</v>
      </c>
      <c r="I3" s="53" t="s">
        <v>601</v>
      </c>
      <c r="J3" s="53" t="s">
        <v>605</v>
      </c>
      <c r="K3" s="52" t="str">
        <f>F3</f>
        <v>Mar</v>
      </c>
      <c r="L3" s="53" t="str">
        <f>G3</f>
        <v>April</v>
      </c>
      <c r="M3" s="52" t="str">
        <f>H3</f>
        <v>May</v>
      </c>
      <c r="N3" s="53" t="str">
        <f>I3</f>
        <v>June</v>
      </c>
      <c r="O3" s="53" t="str">
        <f>J3</f>
        <v>July</v>
      </c>
      <c r="P3" s="54" t="s">
        <v>605</v>
      </c>
      <c r="Q3" s="142"/>
      <c r="R3" s="55" t="s">
        <v>415</v>
      </c>
      <c r="S3" s="56" t="s">
        <v>416</v>
      </c>
      <c r="T3" s="149"/>
      <c r="U3" s="57" t="s">
        <v>417</v>
      </c>
      <c r="W3" s="140"/>
      <c r="AK3" s="138"/>
      <c r="AL3" s="138"/>
      <c r="AM3" s="138"/>
      <c r="AN3" s="138"/>
      <c r="AO3" s="138"/>
      <c r="AQ3" s="50" t="s">
        <v>418</v>
      </c>
    </row>
    <row r="4" spans="1:43" s="70" customFormat="1" ht="13.5" thickBot="1">
      <c r="A4" s="58"/>
      <c r="B4" s="59" t="s">
        <v>1</v>
      </c>
      <c r="C4" s="59"/>
      <c r="D4" s="58"/>
      <c r="E4" s="60"/>
      <c r="F4" s="61">
        <v>1</v>
      </c>
      <c r="G4" s="61">
        <v>2</v>
      </c>
      <c r="H4" s="61">
        <v>3</v>
      </c>
      <c r="I4" s="62">
        <v>4</v>
      </c>
      <c r="J4" s="61">
        <v>5</v>
      </c>
      <c r="K4" s="63">
        <v>1</v>
      </c>
      <c r="L4" s="64">
        <v>2</v>
      </c>
      <c r="M4" s="64">
        <v>3</v>
      </c>
      <c r="N4" s="64">
        <v>4</v>
      </c>
      <c r="O4" s="65">
        <v>5</v>
      </c>
      <c r="P4" s="60"/>
      <c r="Q4" s="66"/>
      <c r="R4" s="67"/>
      <c r="S4" s="68"/>
      <c r="T4" s="67"/>
      <c r="U4" s="69"/>
      <c r="X4" s="50"/>
      <c r="Y4" s="52" t="str">
        <f>F3</f>
        <v>Mar</v>
      </c>
      <c r="Z4" s="52" t="str">
        <f>G3</f>
        <v>April</v>
      </c>
      <c r="AA4" s="53" t="str">
        <f>H3</f>
        <v>May</v>
      </c>
      <c r="AB4" s="53" t="str">
        <f>I3</f>
        <v>June</v>
      </c>
      <c r="AC4" s="53" t="str">
        <f>J3</f>
        <v>July</v>
      </c>
      <c r="AD4" s="50"/>
      <c r="AE4" s="52" t="str">
        <f>F3</f>
        <v>Mar</v>
      </c>
      <c r="AF4" s="52" t="str">
        <f>G3</f>
        <v>April</v>
      </c>
      <c r="AG4" s="52" t="str">
        <f>H3</f>
        <v>May</v>
      </c>
      <c r="AH4" s="52" t="str">
        <f>I3</f>
        <v>June</v>
      </c>
      <c r="AI4" s="52" t="str">
        <f>J3</f>
        <v>July</v>
      </c>
      <c r="AK4" s="71">
        <v>1</v>
      </c>
      <c r="AL4" s="70">
        <v>2</v>
      </c>
      <c r="AM4" s="70">
        <v>3</v>
      </c>
      <c r="AN4" s="70">
        <v>4</v>
      </c>
      <c r="AO4" s="71">
        <v>5</v>
      </c>
      <c r="AQ4" s="72" t="s">
        <v>419</v>
      </c>
    </row>
    <row r="5" spans="1:43" ht="12.75">
      <c r="A5" s="73" t="s">
        <v>94</v>
      </c>
      <c r="B5" s="74" t="s">
        <v>420</v>
      </c>
      <c r="C5" s="74" t="s">
        <v>421</v>
      </c>
      <c r="D5" s="75" t="s">
        <v>94</v>
      </c>
      <c r="E5" s="76">
        <v>0.75</v>
      </c>
      <c r="F5" s="77">
        <v>1022</v>
      </c>
      <c r="G5" s="78">
        <v>1025</v>
      </c>
      <c r="H5" s="78">
        <v>792</v>
      </c>
      <c r="I5" s="78">
        <v>1077</v>
      </c>
      <c r="J5" s="79">
        <v>1005</v>
      </c>
      <c r="K5" s="80">
        <f aca="true" t="shared" si="0" ref="K5:K36">F5*E5</f>
        <v>766.5</v>
      </c>
      <c r="L5" s="80">
        <f aca="true" t="shared" si="1" ref="L5:L36">G5*E5</f>
        <v>768.75</v>
      </c>
      <c r="M5" s="80">
        <f aca="true" t="shared" si="2" ref="M5:M36">H5*E5</f>
        <v>594</v>
      </c>
      <c r="N5" s="80">
        <f aca="true" t="shared" si="3" ref="N5:N36">I5*E5</f>
        <v>807.75</v>
      </c>
      <c r="O5" s="80">
        <f aca="true" t="shared" si="4" ref="O5:O36">J5*E5</f>
        <v>753.75</v>
      </c>
      <c r="P5" s="81">
        <v>745</v>
      </c>
      <c r="Q5" s="82">
        <v>5</v>
      </c>
      <c r="R5" s="83">
        <f aca="true" t="shared" si="5" ref="R5:R36">IF(SUM(K5:O5)=0,"-",(IF(Q5=5,(SUM(K5:O5)),(IF(Q5=4,(SUM(L5:O5)),(IF(Q5=3,(SUM(M5:O5)),(IF(Q5=2,(SUM(N5:O5)),(IF(Q5=1,O5,"Manual Calculation Required")))))))))))</f>
        <v>3690.75</v>
      </c>
      <c r="S5" s="84">
        <f aca="true" t="shared" si="6" ref="S5:S36">IF(SUM(K5:O5)=0,"-",(IF(Q5=5,($O$1/SUM($K$1:$O$1)),(IF(Q5=4,($O$1/SUM($L$1:$O$1)),(IF(Q5=3,($O$1/SUM($M$1:$O$1)),(IF(Q5=2,($O$1/SUM($N$1:$O$1)),(IF(Q5=1,1,"Manual Calculation Required")))))))))))</f>
        <v>0.2169811320754717</v>
      </c>
      <c r="T5" s="85">
        <f aca="true" t="shared" si="7" ref="T5:T36">IF(SUM(K5:O5)=0,0,(IF(Q5=0,"Manual Calculation Required",(R5*S5))))</f>
        <v>800.8231132075472</v>
      </c>
      <c r="U5" s="86">
        <f aca="true" t="shared" si="8" ref="U5:U36">IF(SUM(K5:O5)=0,"-",P5/T5)</f>
        <v>0.9302928296063308</v>
      </c>
      <c r="V5" s="87">
        <f aca="true" t="shared" si="9" ref="V5:V36">AQ5</f>
        <v>0</v>
      </c>
      <c r="W5" s="88">
        <v>0</v>
      </c>
      <c r="Y5" s="89">
        <f aca="true" t="shared" si="10" ref="Y5:Y36">K5/$K$1</f>
        <v>34.84090909090909</v>
      </c>
      <c r="Z5" s="89">
        <f aca="true" t="shared" si="11" ref="Z5:Z36">L5/$L$1</f>
        <v>38.4375</v>
      </c>
      <c r="AA5" s="89">
        <f aca="true" t="shared" si="12" ref="AA5:AA36">M5/$M$1</f>
        <v>31.263157894736842</v>
      </c>
      <c r="AB5" s="89">
        <f aca="true" t="shared" si="13" ref="AB5:AB36">N5/$N$1</f>
        <v>36.71590909090909</v>
      </c>
      <c r="AC5" s="89">
        <f aca="true" t="shared" si="14" ref="AC5:AC36">O5/$O$1</f>
        <v>32.77173913043478</v>
      </c>
      <c r="AE5" s="50">
        <f>RANK(Y5,$Y$5:$AC$5,1)</f>
        <v>3</v>
      </c>
      <c r="AF5" s="50">
        <f>RANK(Z5,$Y$5:$AC$5,1)</f>
        <v>5</v>
      </c>
      <c r="AG5" s="50">
        <f>RANK(AA5,$Y$5:$AC$5,1)</f>
        <v>1</v>
      </c>
      <c r="AH5" s="50">
        <f>RANK(AB5,$Y$5:$AC$5,1)</f>
        <v>4</v>
      </c>
      <c r="AI5" s="50">
        <f>RANK(AC5,$Y$5:$AC$5,1)</f>
        <v>2</v>
      </c>
      <c r="AK5" s="90">
        <f aca="true" t="shared" si="15" ref="AK5:AK36">IF($AE5=1,$Y5,IF($AF5=1,$Z5,IF($AG5=1,$AA5,IF($AH5=1,$AB5,$AC5))))</f>
        <v>31.263157894736842</v>
      </c>
      <c r="AL5" s="91">
        <f aca="true" t="shared" si="16" ref="AL5:AL36">IF($AE5=2,$Y5,IF($AF5=2,$Z5,IF($AG5=2,$AA5,IF($AH5=2,$AB5,$AC5))))</f>
        <v>32.77173913043478</v>
      </c>
      <c r="AM5" s="91">
        <f aca="true" t="shared" si="17" ref="AM5:AM36">IF($AE5=3,$Y5,IF($AF5=3,$Z5,IF($AG5=3,$AA5,IF($AH5=3,$AB5,$AC5))))</f>
        <v>34.84090909090909</v>
      </c>
      <c r="AN5" s="91">
        <f aca="true" t="shared" si="18" ref="AN5:AN36">IF($AE5=4,$Y5,IF($AF5=4,$Z5,IF($AG5=4,$AA5,IF($AH5=4,$AB5,$AC5))))</f>
        <v>36.71590909090909</v>
      </c>
      <c r="AO5" s="90">
        <f aca="true" t="shared" si="19" ref="AO5:AO36">IF($AE5=5,$Y5,IF($AF5=5,$Z5,IF($AG5=5,$AA5,IF($AH5=5,$AB5,$AC5))))</f>
        <v>38.4375</v>
      </c>
      <c r="AQ5" s="87">
        <f aca="true" t="shared" si="20" ref="AQ5:AQ36">IF(AK5=0,1,IF((AO5-AK5)/AK5&gt;=1,1,0))</f>
        <v>0</v>
      </c>
    </row>
    <row r="6" spans="1:43" ht="12.75">
      <c r="A6" s="92" t="s">
        <v>92</v>
      </c>
      <c r="B6" s="93" t="s">
        <v>422</v>
      </c>
      <c r="C6" s="93" t="s">
        <v>421</v>
      </c>
      <c r="D6" s="94" t="s">
        <v>92</v>
      </c>
      <c r="E6" s="95">
        <v>0.7</v>
      </c>
      <c r="F6" s="96">
        <v>688</v>
      </c>
      <c r="G6" s="97">
        <v>677</v>
      </c>
      <c r="H6" s="97">
        <v>540</v>
      </c>
      <c r="I6" s="97">
        <v>731</v>
      </c>
      <c r="J6" s="98">
        <v>661</v>
      </c>
      <c r="K6" s="99">
        <f t="shared" si="0"/>
        <v>481.59999999999997</v>
      </c>
      <c r="L6" s="99">
        <f t="shared" si="1"/>
        <v>473.9</v>
      </c>
      <c r="M6" s="99">
        <f t="shared" si="2"/>
        <v>378</v>
      </c>
      <c r="N6" s="99">
        <f t="shared" si="3"/>
        <v>511.7</v>
      </c>
      <c r="O6" s="99">
        <f t="shared" si="4"/>
        <v>462.7</v>
      </c>
      <c r="P6" s="100">
        <v>546</v>
      </c>
      <c r="Q6" s="101">
        <v>5</v>
      </c>
      <c r="R6" s="102">
        <f t="shared" si="5"/>
        <v>2307.9</v>
      </c>
      <c r="S6" s="103">
        <f t="shared" si="6"/>
        <v>0.2169811320754717</v>
      </c>
      <c r="T6" s="104">
        <f t="shared" si="7"/>
        <v>500.7707547169812</v>
      </c>
      <c r="U6" s="105">
        <f t="shared" si="8"/>
        <v>1.0903192625707163</v>
      </c>
      <c r="V6" s="87">
        <f t="shared" si="9"/>
        <v>0</v>
      </c>
      <c r="W6" s="88">
        <v>0</v>
      </c>
      <c r="Y6" s="89">
        <f t="shared" si="10"/>
        <v>21.89090909090909</v>
      </c>
      <c r="Z6" s="89">
        <f t="shared" si="11"/>
        <v>23.695</v>
      </c>
      <c r="AA6" s="89">
        <f t="shared" si="12"/>
        <v>19.894736842105264</v>
      </c>
      <c r="AB6" s="89">
        <f t="shared" si="13"/>
        <v>23.259090909090908</v>
      </c>
      <c r="AC6" s="89">
        <f t="shared" si="14"/>
        <v>20.117391304347827</v>
      </c>
      <c r="AE6" s="50">
        <f>RANK(Y6,$Y$6:$AC$6,1)</f>
        <v>3</v>
      </c>
      <c r="AF6" s="50">
        <f>RANK(Z6,$Y$6:$AC$6,1)</f>
        <v>5</v>
      </c>
      <c r="AG6" s="50">
        <f>RANK(AA6,$Y$6:$AC$6,1)</f>
        <v>1</v>
      </c>
      <c r="AH6" s="50">
        <f>RANK(AB6,$Y$6:$AC$6,1)</f>
        <v>4</v>
      </c>
      <c r="AI6" s="50">
        <f>RANK(AC6,$Y$6:$AC$6,1)</f>
        <v>2</v>
      </c>
      <c r="AK6" s="90">
        <f t="shared" si="15"/>
        <v>19.894736842105264</v>
      </c>
      <c r="AL6" s="91">
        <f t="shared" si="16"/>
        <v>20.117391304347827</v>
      </c>
      <c r="AM6" s="91">
        <f t="shared" si="17"/>
        <v>21.89090909090909</v>
      </c>
      <c r="AN6" s="91">
        <f t="shared" si="18"/>
        <v>23.259090909090908</v>
      </c>
      <c r="AO6" s="90">
        <f t="shared" si="19"/>
        <v>23.695</v>
      </c>
      <c r="AQ6" s="87">
        <f t="shared" si="20"/>
        <v>0</v>
      </c>
    </row>
    <row r="7" spans="1:43" ht="12.75">
      <c r="A7" s="92" t="s">
        <v>83</v>
      </c>
      <c r="B7" s="93" t="s">
        <v>423</v>
      </c>
      <c r="C7" s="93" t="s">
        <v>421</v>
      </c>
      <c r="D7" s="94" t="s">
        <v>83</v>
      </c>
      <c r="E7" s="95">
        <v>0.66</v>
      </c>
      <c r="F7" s="96">
        <v>349</v>
      </c>
      <c r="G7" s="97">
        <v>371</v>
      </c>
      <c r="H7" s="97">
        <v>355</v>
      </c>
      <c r="I7" s="97">
        <v>425</v>
      </c>
      <c r="J7" s="98">
        <v>380</v>
      </c>
      <c r="K7" s="99">
        <f t="shared" si="0"/>
        <v>230.34</v>
      </c>
      <c r="L7" s="99">
        <f t="shared" si="1"/>
        <v>244.86</v>
      </c>
      <c r="M7" s="99">
        <f t="shared" si="2"/>
        <v>234.3</v>
      </c>
      <c r="N7" s="99">
        <f t="shared" si="3"/>
        <v>280.5</v>
      </c>
      <c r="O7" s="99">
        <f t="shared" si="4"/>
        <v>250.8</v>
      </c>
      <c r="P7" s="100">
        <v>255</v>
      </c>
      <c r="Q7" s="101">
        <v>5</v>
      </c>
      <c r="R7" s="102">
        <f t="shared" si="5"/>
        <v>1240.8</v>
      </c>
      <c r="S7" s="103">
        <f t="shared" si="6"/>
        <v>0.2169811320754717</v>
      </c>
      <c r="T7" s="104">
        <f t="shared" si="7"/>
        <v>269.23018867924526</v>
      </c>
      <c r="U7" s="105">
        <f t="shared" si="8"/>
        <v>0.9471448995038265</v>
      </c>
      <c r="V7" s="87">
        <f t="shared" si="9"/>
        <v>0</v>
      </c>
      <c r="W7" s="88">
        <v>0</v>
      </c>
      <c r="Y7" s="89">
        <f t="shared" si="10"/>
        <v>10.47</v>
      </c>
      <c r="Z7" s="89">
        <f t="shared" si="11"/>
        <v>12.243</v>
      </c>
      <c r="AA7" s="89">
        <f t="shared" si="12"/>
        <v>12.331578947368422</v>
      </c>
      <c r="AB7" s="89">
        <f t="shared" si="13"/>
        <v>12.75</v>
      </c>
      <c r="AC7" s="89">
        <f t="shared" si="14"/>
        <v>10.904347826086957</v>
      </c>
      <c r="AE7" s="50">
        <f>RANK(Y7,$Y$7:$AC$7,1)</f>
        <v>1</v>
      </c>
      <c r="AF7" s="50">
        <f>RANK(Z7,$Y$7:$AC$7,1)</f>
        <v>3</v>
      </c>
      <c r="AG7" s="50">
        <f>RANK(AA7,$Y$7:$AC$7,1)</f>
        <v>4</v>
      </c>
      <c r="AH7" s="50">
        <f>RANK(AB7,$Y$7:$AC$7,1)</f>
        <v>5</v>
      </c>
      <c r="AI7" s="50">
        <f>RANK(AC7,$Y$7:$AC$7,1)</f>
        <v>2</v>
      </c>
      <c r="AK7" s="90">
        <f t="shared" si="15"/>
        <v>10.47</v>
      </c>
      <c r="AL7" s="91">
        <f t="shared" si="16"/>
        <v>10.904347826086957</v>
      </c>
      <c r="AM7" s="91">
        <f t="shared" si="17"/>
        <v>12.243</v>
      </c>
      <c r="AN7" s="91">
        <f t="shared" si="18"/>
        <v>12.331578947368422</v>
      </c>
      <c r="AO7" s="90">
        <f t="shared" si="19"/>
        <v>12.75</v>
      </c>
      <c r="AQ7" s="87">
        <f t="shared" si="20"/>
        <v>0</v>
      </c>
    </row>
    <row r="8" spans="1:43" ht="12.75">
      <c r="A8" s="92" t="s">
        <v>90</v>
      </c>
      <c r="B8" s="93" t="s">
        <v>424</v>
      </c>
      <c r="C8" s="93" t="s">
        <v>421</v>
      </c>
      <c r="D8" s="94" t="s">
        <v>90</v>
      </c>
      <c r="E8" s="95">
        <v>0.76</v>
      </c>
      <c r="F8" s="96">
        <v>354</v>
      </c>
      <c r="G8" s="97">
        <v>473</v>
      </c>
      <c r="H8" s="97">
        <v>336</v>
      </c>
      <c r="I8" s="97">
        <v>470</v>
      </c>
      <c r="J8" s="98">
        <v>450</v>
      </c>
      <c r="K8" s="99">
        <f t="shared" si="0"/>
        <v>269.04</v>
      </c>
      <c r="L8" s="99">
        <f t="shared" si="1"/>
        <v>359.48</v>
      </c>
      <c r="M8" s="99">
        <f t="shared" si="2"/>
        <v>255.36</v>
      </c>
      <c r="N8" s="99">
        <f t="shared" si="3"/>
        <v>357.2</v>
      </c>
      <c r="O8" s="99">
        <f t="shared" si="4"/>
        <v>342</v>
      </c>
      <c r="P8" s="100">
        <v>379</v>
      </c>
      <c r="Q8" s="101">
        <v>5</v>
      </c>
      <c r="R8" s="102">
        <f t="shared" si="5"/>
        <v>1583.08</v>
      </c>
      <c r="S8" s="103">
        <f t="shared" si="6"/>
        <v>0.2169811320754717</v>
      </c>
      <c r="T8" s="104">
        <f t="shared" si="7"/>
        <v>343.49849056603773</v>
      </c>
      <c r="U8" s="105">
        <f t="shared" si="8"/>
        <v>1.1033527378110475</v>
      </c>
      <c r="V8" s="87">
        <f t="shared" si="9"/>
        <v>0</v>
      </c>
      <c r="W8" s="88">
        <v>0</v>
      </c>
      <c r="Y8" s="89">
        <f t="shared" si="10"/>
        <v>12.22909090909091</v>
      </c>
      <c r="Z8" s="89">
        <f t="shared" si="11"/>
        <v>17.974</v>
      </c>
      <c r="AA8" s="89">
        <f t="shared" si="12"/>
        <v>13.440000000000001</v>
      </c>
      <c r="AB8" s="89">
        <f t="shared" si="13"/>
        <v>16.236363636363635</v>
      </c>
      <c r="AC8" s="89">
        <f t="shared" si="14"/>
        <v>14.869565217391305</v>
      </c>
      <c r="AE8" s="50">
        <f>RANK(Y8,$Y$8:$AC$8,1)</f>
        <v>1</v>
      </c>
      <c r="AF8" s="50">
        <f>RANK(Z8,$Y$8:$AC$8,1)</f>
        <v>5</v>
      </c>
      <c r="AG8" s="50">
        <f>RANK(AA8,$Y$8:$AC$8,1)</f>
        <v>2</v>
      </c>
      <c r="AH8" s="50">
        <f>RANK(AB8,$Y$8:$AC$8,1)</f>
        <v>4</v>
      </c>
      <c r="AI8" s="50">
        <f>RANK(AC8,$Y$8:$AC$8,1)</f>
        <v>3</v>
      </c>
      <c r="AK8" s="90">
        <f t="shared" si="15"/>
        <v>12.22909090909091</v>
      </c>
      <c r="AL8" s="91">
        <f t="shared" si="16"/>
        <v>13.440000000000001</v>
      </c>
      <c r="AM8" s="91">
        <f t="shared" si="17"/>
        <v>14.869565217391305</v>
      </c>
      <c r="AN8" s="91">
        <f t="shared" si="18"/>
        <v>16.236363636363635</v>
      </c>
      <c r="AO8" s="90">
        <f t="shared" si="19"/>
        <v>17.974</v>
      </c>
      <c r="AQ8" s="87">
        <f t="shared" si="20"/>
        <v>0</v>
      </c>
    </row>
    <row r="9" spans="1:43" ht="12.75">
      <c r="A9" s="92" t="s">
        <v>81</v>
      </c>
      <c r="B9" s="93" t="s">
        <v>425</v>
      </c>
      <c r="C9" s="93" t="s">
        <v>421</v>
      </c>
      <c r="D9" s="94" t="s">
        <v>81</v>
      </c>
      <c r="E9" s="95">
        <v>0.9</v>
      </c>
      <c r="F9" s="96">
        <v>438</v>
      </c>
      <c r="G9" s="97">
        <v>561</v>
      </c>
      <c r="H9" s="97">
        <v>527</v>
      </c>
      <c r="I9" s="97">
        <v>469</v>
      </c>
      <c r="J9" s="98">
        <v>546</v>
      </c>
      <c r="K9" s="99">
        <f t="shared" si="0"/>
        <v>394.2</v>
      </c>
      <c r="L9" s="99">
        <f t="shared" si="1"/>
        <v>504.90000000000003</v>
      </c>
      <c r="M9" s="99">
        <f t="shared" si="2"/>
        <v>474.3</v>
      </c>
      <c r="N9" s="99">
        <f t="shared" si="3"/>
        <v>422.1</v>
      </c>
      <c r="O9" s="99">
        <f t="shared" si="4"/>
        <v>491.40000000000003</v>
      </c>
      <c r="P9" s="100">
        <v>467</v>
      </c>
      <c r="Q9" s="101">
        <v>5</v>
      </c>
      <c r="R9" s="102">
        <f t="shared" si="5"/>
        <v>2286.9</v>
      </c>
      <c r="S9" s="103">
        <f t="shared" si="6"/>
        <v>0.2169811320754717</v>
      </c>
      <c r="T9" s="104">
        <f t="shared" si="7"/>
        <v>496.21415094339625</v>
      </c>
      <c r="U9" s="105">
        <f t="shared" si="8"/>
        <v>0.9411259213630755</v>
      </c>
      <c r="V9" s="87">
        <f t="shared" si="9"/>
        <v>0</v>
      </c>
      <c r="W9" s="88">
        <v>0</v>
      </c>
      <c r="Y9" s="89">
        <f t="shared" si="10"/>
        <v>17.918181818181818</v>
      </c>
      <c r="Z9" s="89">
        <f t="shared" si="11"/>
        <v>25.245</v>
      </c>
      <c r="AA9" s="89">
        <f t="shared" si="12"/>
        <v>24.96315789473684</v>
      </c>
      <c r="AB9" s="89">
        <f t="shared" si="13"/>
        <v>19.186363636363637</v>
      </c>
      <c r="AC9" s="89">
        <f t="shared" si="14"/>
        <v>21.36521739130435</v>
      </c>
      <c r="AE9" s="50">
        <f>RANK(Y9,$Y$9:$AC$9,1)</f>
        <v>1</v>
      </c>
      <c r="AF9" s="50">
        <f>RANK(Z9,$Y$9:$AC$9,1)</f>
        <v>5</v>
      </c>
      <c r="AG9" s="50">
        <f>RANK(AA9,$Y$9:$AC$9,1)</f>
        <v>4</v>
      </c>
      <c r="AH9" s="50">
        <f>RANK(AB9,$Y$9:$AC$9,1)</f>
        <v>2</v>
      </c>
      <c r="AI9" s="50">
        <f>RANK(AC9,$Y$9:$AC$9,1)</f>
        <v>3</v>
      </c>
      <c r="AK9" s="90">
        <f t="shared" si="15"/>
        <v>17.918181818181818</v>
      </c>
      <c r="AL9" s="91">
        <f t="shared" si="16"/>
        <v>19.186363636363637</v>
      </c>
      <c r="AM9" s="91">
        <f t="shared" si="17"/>
        <v>21.36521739130435</v>
      </c>
      <c r="AN9" s="91">
        <f t="shared" si="18"/>
        <v>24.96315789473684</v>
      </c>
      <c r="AO9" s="90">
        <f t="shared" si="19"/>
        <v>25.245</v>
      </c>
      <c r="AQ9" s="87">
        <f t="shared" si="20"/>
        <v>0</v>
      </c>
    </row>
    <row r="10" spans="1:43" ht="12.75">
      <c r="A10" s="92" t="s">
        <v>88</v>
      </c>
      <c r="B10" s="93" t="s">
        <v>426</v>
      </c>
      <c r="C10" s="93" t="s">
        <v>421</v>
      </c>
      <c r="D10" s="94" t="s">
        <v>88</v>
      </c>
      <c r="E10" s="95">
        <v>0.9</v>
      </c>
      <c r="F10" s="96">
        <v>248</v>
      </c>
      <c r="G10" s="97">
        <v>234</v>
      </c>
      <c r="H10" s="97">
        <v>237</v>
      </c>
      <c r="I10" s="97">
        <v>244</v>
      </c>
      <c r="J10" s="98">
        <v>241</v>
      </c>
      <c r="K10" s="99">
        <f t="shared" si="0"/>
        <v>223.20000000000002</v>
      </c>
      <c r="L10" s="99">
        <f t="shared" si="1"/>
        <v>210.6</v>
      </c>
      <c r="M10" s="99">
        <f t="shared" si="2"/>
        <v>213.3</v>
      </c>
      <c r="N10" s="99">
        <f t="shared" si="3"/>
        <v>219.6</v>
      </c>
      <c r="O10" s="99">
        <f t="shared" si="4"/>
        <v>216.9</v>
      </c>
      <c r="P10" s="100">
        <v>251</v>
      </c>
      <c r="Q10" s="101">
        <v>5</v>
      </c>
      <c r="R10" s="102">
        <f t="shared" si="5"/>
        <v>1083.6000000000001</v>
      </c>
      <c r="S10" s="103">
        <f t="shared" si="6"/>
        <v>0.2169811320754717</v>
      </c>
      <c r="T10" s="104">
        <f t="shared" si="7"/>
        <v>235.12075471698117</v>
      </c>
      <c r="U10" s="105">
        <f t="shared" si="8"/>
        <v>1.0675365528752787</v>
      </c>
      <c r="V10" s="87">
        <f t="shared" si="9"/>
        <v>0</v>
      </c>
      <c r="W10" s="88">
        <v>0</v>
      </c>
      <c r="Y10" s="89">
        <f t="shared" si="10"/>
        <v>10.145454545454546</v>
      </c>
      <c r="Z10" s="89">
        <f t="shared" si="11"/>
        <v>10.53</v>
      </c>
      <c r="AA10" s="89">
        <f t="shared" si="12"/>
        <v>11.226315789473684</v>
      </c>
      <c r="AB10" s="89">
        <f t="shared" si="13"/>
        <v>9.981818181818182</v>
      </c>
      <c r="AC10" s="89">
        <f t="shared" si="14"/>
        <v>9.430434782608696</v>
      </c>
      <c r="AE10" s="50">
        <f>RANK(Y10,$Y$10:$AC$10,1)</f>
        <v>3</v>
      </c>
      <c r="AF10" s="50">
        <f>RANK(Z10,$Y$10:$AC$10,1)</f>
        <v>4</v>
      </c>
      <c r="AG10" s="50">
        <f>RANK(AA10,$Y$10:$AC$10,1)</f>
        <v>5</v>
      </c>
      <c r="AH10" s="50">
        <f>RANK(AB10,$Y$10:$AC$10,1)</f>
        <v>2</v>
      </c>
      <c r="AI10" s="50">
        <f>RANK(AC10,$Y$10:$AC$10,1)</f>
        <v>1</v>
      </c>
      <c r="AK10" s="90">
        <f t="shared" si="15"/>
        <v>9.430434782608696</v>
      </c>
      <c r="AL10" s="91">
        <f t="shared" si="16"/>
        <v>9.981818181818182</v>
      </c>
      <c r="AM10" s="91">
        <f t="shared" si="17"/>
        <v>10.145454545454546</v>
      </c>
      <c r="AN10" s="91">
        <f t="shared" si="18"/>
        <v>10.53</v>
      </c>
      <c r="AO10" s="90">
        <f t="shared" si="19"/>
        <v>11.226315789473684</v>
      </c>
      <c r="AQ10" s="87">
        <f t="shared" si="20"/>
        <v>0</v>
      </c>
    </row>
    <row r="11" spans="1:43" ht="12.75">
      <c r="A11" s="92" t="s">
        <v>86</v>
      </c>
      <c r="B11" s="93" t="s">
        <v>427</v>
      </c>
      <c r="C11" s="93" t="s">
        <v>421</v>
      </c>
      <c r="D11" s="94" t="s">
        <v>86</v>
      </c>
      <c r="E11" s="95">
        <v>0.5</v>
      </c>
      <c r="F11" s="96">
        <v>323</v>
      </c>
      <c r="G11" s="97">
        <v>310</v>
      </c>
      <c r="H11" s="97">
        <v>246</v>
      </c>
      <c r="I11" s="97">
        <v>413</v>
      </c>
      <c r="J11" s="98">
        <v>314</v>
      </c>
      <c r="K11" s="99">
        <f t="shared" si="0"/>
        <v>161.5</v>
      </c>
      <c r="L11" s="99">
        <f t="shared" si="1"/>
        <v>155</v>
      </c>
      <c r="M11" s="99">
        <f t="shared" si="2"/>
        <v>123</v>
      </c>
      <c r="N11" s="99">
        <f t="shared" si="3"/>
        <v>206.5</v>
      </c>
      <c r="O11" s="99">
        <f t="shared" si="4"/>
        <v>157</v>
      </c>
      <c r="P11" s="100">
        <v>162</v>
      </c>
      <c r="Q11" s="101">
        <v>5</v>
      </c>
      <c r="R11" s="102">
        <f t="shared" si="5"/>
        <v>803</v>
      </c>
      <c r="S11" s="103">
        <f t="shared" si="6"/>
        <v>0.2169811320754717</v>
      </c>
      <c r="T11" s="104">
        <f t="shared" si="7"/>
        <v>174.23584905660377</v>
      </c>
      <c r="U11" s="105">
        <f t="shared" si="8"/>
        <v>0.9297742162542639</v>
      </c>
      <c r="V11" s="87">
        <f t="shared" si="9"/>
        <v>0</v>
      </c>
      <c r="W11" s="88">
        <v>0</v>
      </c>
      <c r="Y11" s="89">
        <f t="shared" si="10"/>
        <v>7.340909090909091</v>
      </c>
      <c r="Z11" s="89">
        <f t="shared" si="11"/>
        <v>7.75</v>
      </c>
      <c r="AA11" s="89">
        <f t="shared" si="12"/>
        <v>6.473684210526316</v>
      </c>
      <c r="AB11" s="89">
        <f t="shared" si="13"/>
        <v>9.386363636363637</v>
      </c>
      <c r="AC11" s="89">
        <f t="shared" si="14"/>
        <v>6.826086956521739</v>
      </c>
      <c r="AE11" s="50">
        <f>RANK(Y11,$Y$11:$AC$11,1)</f>
        <v>3</v>
      </c>
      <c r="AF11" s="50">
        <f>RANK(Z11,$Y$11:$AC$11,1)</f>
        <v>4</v>
      </c>
      <c r="AG11" s="50">
        <f>RANK(AA11,$Y$11:$AC$11,1)</f>
        <v>1</v>
      </c>
      <c r="AH11" s="50">
        <f>RANK(AB11,$Y$11:$AC$11,1)</f>
        <v>5</v>
      </c>
      <c r="AI11" s="50">
        <f>RANK(AC11,$Y$11:$AC$11,1)</f>
        <v>2</v>
      </c>
      <c r="AK11" s="90">
        <f t="shared" si="15"/>
        <v>6.473684210526316</v>
      </c>
      <c r="AL11" s="91">
        <f t="shared" si="16"/>
        <v>6.826086956521739</v>
      </c>
      <c r="AM11" s="91">
        <f t="shared" si="17"/>
        <v>7.340909090909091</v>
      </c>
      <c r="AN11" s="91">
        <f t="shared" si="18"/>
        <v>7.75</v>
      </c>
      <c r="AO11" s="90">
        <f t="shared" si="19"/>
        <v>9.386363636363637</v>
      </c>
      <c r="AQ11" s="87">
        <f t="shared" si="20"/>
        <v>0</v>
      </c>
    </row>
    <row r="12" spans="1:43" ht="12.75">
      <c r="A12" s="92" t="s">
        <v>85</v>
      </c>
      <c r="B12" s="93" t="s">
        <v>428</v>
      </c>
      <c r="C12" s="93" t="s">
        <v>421</v>
      </c>
      <c r="D12" s="94" t="s">
        <v>85</v>
      </c>
      <c r="E12" s="95">
        <v>0.92</v>
      </c>
      <c r="F12" s="96">
        <v>351</v>
      </c>
      <c r="G12" s="97">
        <v>370</v>
      </c>
      <c r="H12" s="97">
        <v>302</v>
      </c>
      <c r="I12" s="97">
        <v>349</v>
      </c>
      <c r="J12" s="98">
        <v>383</v>
      </c>
      <c r="K12" s="99">
        <f t="shared" si="0"/>
        <v>322.92</v>
      </c>
      <c r="L12" s="99">
        <f t="shared" si="1"/>
        <v>340.40000000000003</v>
      </c>
      <c r="M12" s="99">
        <f t="shared" si="2"/>
        <v>277.84000000000003</v>
      </c>
      <c r="N12" s="99">
        <f t="shared" si="3"/>
        <v>321.08000000000004</v>
      </c>
      <c r="O12" s="99">
        <f t="shared" si="4"/>
        <v>352.36</v>
      </c>
      <c r="P12" s="100">
        <v>337</v>
      </c>
      <c r="Q12" s="101">
        <v>5</v>
      </c>
      <c r="R12" s="102">
        <f t="shared" si="5"/>
        <v>1614.6000000000004</v>
      </c>
      <c r="S12" s="103">
        <f t="shared" si="6"/>
        <v>0.2169811320754717</v>
      </c>
      <c r="T12" s="104">
        <f t="shared" si="7"/>
        <v>350.3377358490567</v>
      </c>
      <c r="U12" s="105">
        <f t="shared" si="8"/>
        <v>0.9619289203410184</v>
      </c>
      <c r="V12" s="87">
        <f t="shared" si="9"/>
        <v>0</v>
      </c>
      <c r="W12" s="88">
        <v>0</v>
      </c>
      <c r="Y12" s="89">
        <f t="shared" si="10"/>
        <v>14.67818181818182</v>
      </c>
      <c r="Z12" s="89">
        <f t="shared" si="11"/>
        <v>17.020000000000003</v>
      </c>
      <c r="AA12" s="89">
        <f t="shared" si="12"/>
        <v>14.623157894736844</v>
      </c>
      <c r="AB12" s="89">
        <f t="shared" si="13"/>
        <v>14.594545454545456</v>
      </c>
      <c r="AC12" s="89">
        <f t="shared" si="14"/>
        <v>15.32</v>
      </c>
      <c r="AE12" s="50">
        <f>RANK(Y12,$Y$12:$AC$12,1)</f>
        <v>3</v>
      </c>
      <c r="AF12" s="50">
        <f>RANK(Z12,$Y$12:$AC$12,1)</f>
        <v>5</v>
      </c>
      <c r="AG12" s="50">
        <f>RANK(AA12,$Y$12:$AC$12,1)</f>
        <v>2</v>
      </c>
      <c r="AH12" s="50">
        <f>RANK(AB12,$Y$12:$AC$12,1)</f>
        <v>1</v>
      </c>
      <c r="AI12" s="50">
        <f>RANK(AC12,$Y$12:$AC$12,1)</f>
        <v>4</v>
      </c>
      <c r="AK12" s="90">
        <f t="shared" si="15"/>
        <v>14.594545454545456</v>
      </c>
      <c r="AL12" s="91">
        <f t="shared" si="16"/>
        <v>14.623157894736844</v>
      </c>
      <c r="AM12" s="91">
        <f t="shared" si="17"/>
        <v>14.67818181818182</v>
      </c>
      <c r="AN12" s="91">
        <f t="shared" si="18"/>
        <v>15.32</v>
      </c>
      <c r="AO12" s="90">
        <f t="shared" si="19"/>
        <v>17.020000000000003</v>
      </c>
      <c r="AQ12" s="87">
        <f t="shared" si="20"/>
        <v>0</v>
      </c>
    </row>
    <row r="13" spans="1:43" ht="12.75">
      <c r="A13" s="92" t="s">
        <v>80</v>
      </c>
      <c r="B13" s="93" t="s">
        <v>429</v>
      </c>
      <c r="C13" s="93" t="s">
        <v>421</v>
      </c>
      <c r="D13" s="94" t="s">
        <v>80</v>
      </c>
      <c r="E13" s="95">
        <v>0.95</v>
      </c>
      <c r="F13" s="96">
        <v>30</v>
      </c>
      <c r="G13" s="97">
        <v>63</v>
      </c>
      <c r="H13" s="97">
        <v>51</v>
      </c>
      <c r="I13" s="97">
        <v>56</v>
      </c>
      <c r="J13" s="98">
        <v>39</v>
      </c>
      <c r="K13" s="99">
        <f t="shared" si="0"/>
        <v>28.5</v>
      </c>
      <c r="L13" s="99">
        <f t="shared" si="1"/>
        <v>59.849999999999994</v>
      </c>
      <c r="M13" s="99">
        <f t="shared" si="2"/>
        <v>48.449999999999996</v>
      </c>
      <c r="N13" s="99">
        <f t="shared" si="3"/>
        <v>53.199999999999996</v>
      </c>
      <c r="O13" s="99">
        <f t="shared" si="4"/>
        <v>37.05</v>
      </c>
      <c r="P13" s="100">
        <v>35</v>
      </c>
      <c r="Q13" s="101">
        <v>1</v>
      </c>
      <c r="R13" s="102">
        <f t="shared" si="5"/>
        <v>37.05</v>
      </c>
      <c r="S13" s="103">
        <f t="shared" si="6"/>
        <v>1</v>
      </c>
      <c r="T13" s="104">
        <f t="shared" si="7"/>
        <v>37.05</v>
      </c>
      <c r="U13" s="105">
        <f t="shared" si="8"/>
        <v>0.9446693657219973</v>
      </c>
      <c r="V13" s="87">
        <f t="shared" si="9"/>
        <v>1</v>
      </c>
      <c r="W13" s="88" t="s">
        <v>590</v>
      </c>
      <c r="Y13" s="89">
        <f t="shared" si="10"/>
        <v>1.2954545454545454</v>
      </c>
      <c r="Z13" s="89">
        <f t="shared" si="11"/>
        <v>2.9924999999999997</v>
      </c>
      <c r="AA13" s="89">
        <f t="shared" si="12"/>
        <v>2.55</v>
      </c>
      <c r="AB13" s="89">
        <f t="shared" si="13"/>
        <v>2.418181818181818</v>
      </c>
      <c r="AC13" s="89">
        <f t="shared" si="14"/>
        <v>1.6108695652173912</v>
      </c>
      <c r="AE13" s="50">
        <f>RANK(Y13,$Y$13:$AC$13,1)</f>
        <v>1</v>
      </c>
      <c r="AF13" s="50">
        <f>RANK(Z13,$Y$13:$AC$13,1)</f>
        <v>5</v>
      </c>
      <c r="AG13" s="50">
        <f>RANK(AA13,$Y$13:$AC$13,1)</f>
        <v>4</v>
      </c>
      <c r="AH13" s="50">
        <f>RANK(AB13,$Y$13:$AC$13,1)</f>
        <v>3</v>
      </c>
      <c r="AI13" s="50">
        <f>RANK(AC13,$Y$13:$AC$13,1)</f>
        <v>2</v>
      </c>
      <c r="AK13" s="90">
        <f t="shared" si="15"/>
        <v>1.2954545454545454</v>
      </c>
      <c r="AL13" s="91">
        <f t="shared" si="16"/>
        <v>1.6108695652173912</v>
      </c>
      <c r="AM13" s="91">
        <f t="shared" si="17"/>
        <v>2.418181818181818</v>
      </c>
      <c r="AN13" s="91">
        <f t="shared" si="18"/>
        <v>2.55</v>
      </c>
      <c r="AO13" s="90">
        <f t="shared" si="19"/>
        <v>2.9924999999999997</v>
      </c>
      <c r="AQ13" s="87">
        <f t="shared" si="20"/>
        <v>1</v>
      </c>
    </row>
    <row r="14" spans="1:43" ht="12.75">
      <c r="A14" s="92" t="s">
        <v>137</v>
      </c>
      <c r="B14" s="93" t="s">
        <v>430</v>
      </c>
      <c r="C14" s="93" t="s">
        <v>431</v>
      </c>
      <c r="D14" s="94" t="s">
        <v>137</v>
      </c>
      <c r="E14" s="95">
        <v>0.22</v>
      </c>
      <c r="F14" s="96">
        <v>789</v>
      </c>
      <c r="G14" s="97">
        <v>712</v>
      </c>
      <c r="H14" s="97">
        <v>660</v>
      </c>
      <c r="I14" s="97">
        <v>907</v>
      </c>
      <c r="J14" s="98">
        <v>830</v>
      </c>
      <c r="K14" s="99">
        <f t="shared" si="0"/>
        <v>173.58</v>
      </c>
      <c r="L14" s="99">
        <f t="shared" si="1"/>
        <v>156.64000000000001</v>
      </c>
      <c r="M14" s="99">
        <f t="shared" si="2"/>
        <v>145.2</v>
      </c>
      <c r="N14" s="99">
        <f t="shared" si="3"/>
        <v>199.54</v>
      </c>
      <c r="O14" s="99">
        <f t="shared" si="4"/>
        <v>182.6</v>
      </c>
      <c r="P14" s="100">
        <v>236</v>
      </c>
      <c r="Q14" s="101">
        <v>5</v>
      </c>
      <c r="R14" s="102">
        <f t="shared" si="5"/>
        <v>857.5600000000001</v>
      </c>
      <c r="S14" s="103">
        <f t="shared" si="6"/>
        <v>0.2169811320754717</v>
      </c>
      <c r="T14" s="104">
        <f t="shared" si="7"/>
        <v>186.07433962264153</v>
      </c>
      <c r="U14" s="105">
        <f t="shared" si="8"/>
        <v>1.2683102918898308</v>
      </c>
      <c r="V14" s="87">
        <f t="shared" si="9"/>
        <v>0</v>
      </c>
      <c r="W14" s="88">
        <v>0</v>
      </c>
      <c r="Y14" s="89">
        <f t="shared" si="10"/>
        <v>7.890000000000001</v>
      </c>
      <c r="Z14" s="89">
        <f t="shared" si="11"/>
        <v>7.832000000000001</v>
      </c>
      <c r="AA14" s="89">
        <f t="shared" si="12"/>
        <v>7.6421052631578945</v>
      </c>
      <c r="AB14" s="89">
        <f t="shared" si="13"/>
        <v>9.07</v>
      </c>
      <c r="AC14" s="89">
        <f t="shared" si="14"/>
        <v>7.939130434782609</v>
      </c>
      <c r="AE14" s="50">
        <f>RANK(Y14,$Y$14:$AC$14,1)</f>
        <v>3</v>
      </c>
      <c r="AF14" s="50">
        <f>RANK(Z14,$Y$14:$AC$14,1)</f>
        <v>2</v>
      </c>
      <c r="AG14" s="50">
        <f>RANK(AA14,$Y$14:$AC$14,1)</f>
        <v>1</v>
      </c>
      <c r="AH14" s="50">
        <f>RANK(AB14,$Y$14:$AC$14,1)</f>
        <v>5</v>
      </c>
      <c r="AI14" s="50">
        <f>RANK(AC14,$Y$14:$AC$14,1)</f>
        <v>4</v>
      </c>
      <c r="AK14" s="90">
        <f t="shared" si="15"/>
        <v>7.6421052631578945</v>
      </c>
      <c r="AL14" s="91">
        <f t="shared" si="16"/>
        <v>7.832000000000001</v>
      </c>
      <c r="AM14" s="91">
        <f t="shared" si="17"/>
        <v>7.890000000000001</v>
      </c>
      <c r="AN14" s="91">
        <f t="shared" si="18"/>
        <v>7.939130434782609</v>
      </c>
      <c r="AO14" s="90">
        <f t="shared" si="19"/>
        <v>9.07</v>
      </c>
      <c r="AQ14" s="87">
        <f t="shared" si="20"/>
        <v>0</v>
      </c>
    </row>
    <row r="15" spans="1:43" ht="12.75">
      <c r="A15" s="92" t="s">
        <v>129</v>
      </c>
      <c r="B15" s="93" t="s">
        <v>432</v>
      </c>
      <c r="C15" s="93" t="s">
        <v>431</v>
      </c>
      <c r="D15" s="94" t="s">
        <v>129</v>
      </c>
      <c r="E15" s="95">
        <v>0.55</v>
      </c>
      <c r="F15" s="96">
        <v>475</v>
      </c>
      <c r="G15" s="97">
        <v>440</v>
      </c>
      <c r="H15" s="97">
        <v>532</v>
      </c>
      <c r="I15" s="97">
        <v>496</v>
      </c>
      <c r="J15" s="98">
        <v>474</v>
      </c>
      <c r="K15" s="99">
        <f t="shared" si="0"/>
        <v>261.25</v>
      </c>
      <c r="L15" s="99">
        <f t="shared" si="1"/>
        <v>242.00000000000003</v>
      </c>
      <c r="M15" s="99">
        <f t="shared" si="2"/>
        <v>292.6</v>
      </c>
      <c r="N15" s="99">
        <f t="shared" si="3"/>
        <v>272.8</v>
      </c>
      <c r="O15" s="99">
        <f t="shared" si="4"/>
        <v>260.70000000000005</v>
      </c>
      <c r="P15" s="100">
        <v>264</v>
      </c>
      <c r="Q15" s="101">
        <v>5</v>
      </c>
      <c r="R15" s="102">
        <f t="shared" si="5"/>
        <v>1329.3500000000001</v>
      </c>
      <c r="S15" s="103">
        <f t="shared" si="6"/>
        <v>0.2169811320754717</v>
      </c>
      <c r="T15" s="104">
        <f t="shared" si="7"/>
        <v>288.4438679245283</v>
      </c>
      <c r="U15" s="105">
        <f t="shared" si="8"/>
        <v>0.9152560666294903</v>
      </c>
      <c r="V15" s="87">
        <f t="shared" si="9"/>
        <v>0</v>
      </c>
      <c r="W15" s="88">
        <v>0</v>
      </c>
      <c r="Y15" s="89">
        <f t="shared" si="10"/>
        <v>11.875</v>
      </c>
      <c r="Z15" s="89">
        <f t="shared" si="11"/>
        <v>12.100000000000001</v>
      </c>
      <c r="AA15" s="89">
        <f t="shared" si="12"/>
        <v>15.4</v>
      </c>
      <c r="AB15" s="89">
        <f t="shared" si="13"/>
        <v>12.4</v>
      </c>
      <c r="AC15" s="89">
        <f t="shared" si="14"/>
        <v>11.334782608695654</v>
      </c>
      <c r="AE15" s="50">
        <f>RANK(Y15,$Y$15:$AC$15,1)</f>
        <v>2</v>
      </c>
      <c r="AF15" s="50">
        <f>RANK(Z15,$Y$15:$AC$15,1)</f>
        <v>3</v>
      </c>
      <c r="AG15" s="50">
        <f>RANK(AA15,$Y$15:$AC$15,1)</f>
        <v>5</v>
      </c>
      <c r="AH15" s="50">
        <f>RANK(AB15,$Y$15:$AC$15,1)</f>
        <v>4</v>
      </c>
      <c r="AI15" s="50">
        <f>RANK(AC15,$Y$15:$AC$15,1)</f>
        <v>1</v>
      </c>
      <c r="AK15" s="90">
        <f t="shared" si="15"/>
        <v>11.334782608695654</v>
      </c>
      <c r="AL15" s="91">
        <f t="shared" si="16"/>
        <v>11.875</v>
      </c>
      <c r="AM15" s="91">
        <f t="shared" si="17"/>
        <v>12.100000000000001</v>
      </c>
      <c r="AN15" s="91">
        <f t="shared" si="18"/>
        <v>12.4</v>
      </c>
      <c r="AO15" s="90">
        <f t="shared" si="19"/>
        <v>15.4</v>
      </c>
      <c r="AQ15" s="87">
        <f t="shared" si="20"/>
        <v>0</v>
      </c>
    </row>
    <row r="16" spans="1:43" ht="12.75">
      <c r="A16" s="92" t="s">
        <v>135</v>
      </c>
      <c r="B16" s="93" t="s">
        <v>433</v>
      </c>
      <c r="C16" s="93" t="s">
        <v>431</v>
      </c>
      <c r="D16" s="94" t="s">
        <v>135</v>
      </c>
      <c r="E16" s="95">
        <v>0.6</v>
      </c>
      <c r="F16" s="96">
        <v>251</v>
      </c>
      <c r="G16" s="97">
        <v>316</v>
      </c>
      <c r="H16" s="97">
        <v>324</v>
      </c>
      <c r="I16" s="97">
        <v>423</v>
      </c>
      <c r="J16" s="98">
        <v>426</v>
      </c>
      <c r="K16" s="99">
        <f t="shared" si="0"/>
        <v>150.6</v>
      </c>
      <c r="L16" s="99">
        <f t="shared" si="1"/>
        <v>189.6</v>
      </c>
      <c r="M16" s="99">
        <f t="shared" si="2"/>
        <v>194.4</v>
      </c>
      <c r="N16" s="99">
        <f t="shared" si="3"/>
        <v>253.79999999999998</v>
      </c>
      <c r="O16" s="99">
        <f t="shared" si="4"/>
        <v>255.6</v>
      </c>
      <c r="P16" s="100">
        <v>231</v>
      </c>
      <c r="Q16" s="101">
        <v>5</v>
      </c>
      <c r="R16" s="102">
        <f t="shared" si="5"/>
        <v>1044</v>
      </c>
      <c r="S16" s="103">
        <f t="shared" si="6"/>
        <v>0.2169811320754717</v>
      </c>
      <c r="T16" s="104">
        <f t="shared" si="7"/>
        <v>226.52830188679246</v>
      </c>
      <c r="U16" s="105">
        <f t="shared" si="8"/>
        <v>1.0197401299350324</v>
      </c>
      <c r="V16" s="87">
        <f t="shared" si="9"/>
        <v>0</v>
      </c>
      <c r="W16" s="88">
        <v>0</v>
      </c>
      <c r="Y16" s="89">
        <f t="shared" si="10"/>
        <v>6.845454545454545</v>
      </c>
      <c r="Z16" s="89">
        <f t="shared" si="11"/>
        <v>9.48</v>
      </c>
      <c r="AA16" s="89">
        <f t="shared" si="12"/>
        <v>10.23157894736842</v>
      </c>
      <c r="AB16" s="89">
        <f t="shared" si="13"/>
        <v>11.536363636363635</v>
      </c>
      <c r="AC16" s="89">
        <f t="shared" si="14"/>
        <v>11.113043478260868</v>
      </c>
      <c r="AE16" s="50">
        <f>RANK(Y16,$Y$16:$AC$16,1)</f>
        <v>1</v>
      </c>
      <c r="AF16" s="50">
        <f>RANK(Z16,$Y$16:$AC$16,1)</f>
        <v>2</v>
      </c>
      <c r="AG16" s="50">
        <f>RANK(AA16,$Y$16:$AC$16,1)</f>
        <v>3</v>
      </c>
      <c r="AH16" s="50">
        <f>RANK(AB16,$Y$16:$AC$16,1)</f>
        <v>5</v>
      </c>
      <c r="AI16" s="50">
        <f>RANK(AC16,$Y$16:$AC$16,1)</f>
        <v>4</v>
      </c>
      <c r="AK16" s="90">
        <f t="shared" si="15"/>
        <v>6.845454545454545</v>
      </c>
      <c r="AL16" s="91">
        <f t="shared" si="16"/>
        <v>9.48</v>
      </c>
      <c r="AM16" s="91">
        <f t="shared" si="17"/>
        <v>10.23157894736842</v>
      </c>
      <c r="AN16" s="91">
        <f t="shared" si="18"/>
        <v>11.113043478260868</v>
      </c>
      <c r="AO16" s="90">
        <f t="shared" si="19"/>
        <v>11.536363636363635</v>
      </c>
      <c r="AQ16" s="87">
        <f t="shared" si="20"/>
        <v>0</v>
      </c>
    </row>
    <row r="17" spans="1:43" ht="12.75">
      <c r="A17" s="92" t="s">
        <v>130</v>
      </c>
      <c r="B17" s="93" t="s">
        <v>434</v>
      </c>
      <c r="C17" s="93" t="s">
        <v>431</v>
      </c>
      <c r="D17" s="94" t="s">
        <v>130</v>
      </c>
      <c r="E17" s="95">
        <v>0.75</v>
      </c>
      <c r="F17" s="96">
        <v>234</v>
      </c>
      <c r="G17" s="97">
        <v>201</v>
      </c>
      <c r="H17" s="97">
        <v>206</v>
      </c>
      <c r="I17" s="97">
        <v>200</v>
      </c>
      <c r="J17" s="98">
        <v>170</v>
      </c>
      <c r="K17" s="99">
        <f t="shared" si="0"/>
        <v>175.5</v>
      </c>
      <c r="L17" s="99">
        <f t="shared" si="1"/>
        <v>150.75</v>
      </c>
      <c r="M17" s="99">
        <f t="shared" si="2"/>
        <v>154.5</v>
      </c>
      <c r="N17" s="99">
        <f t="shared" si="3"/>
        <v>150</v>
      </c>
      <c r="O17" s="99">
        <f t="shared" si="4"/>
        <v>127.5</v>
      </c>
      <c r="P17" s="100">
        <v>347</v>
      </c>
      <c r="Q17" s="101">
        <v>5</v>
      </c>
      <c r="R17" s="102">
        <f t="shared" si="5"/>
        <v>758.25</v>
      </c>
      <c r="S17" s="103">
        <f t="shared" si="6"/>
        <v>0.2169811320754717</v>
      </c>
      <c r="T17" s="104">
        <f t="shared" si="7"/>
        <v>164.5259433962264</v>
      </c>
      <c r="U17" s="105">
        <f t="shared" si="8"/>
        <v>2.109089866540518</v>
      </c>
      <c r="V17" s="87">
        <f t="shared" si="9"/>
        <v>0</v>
      </c>
      <c r="W17" s="88">
        <v>0</v>
      </c>
      <c r="Y17" s="89">
        <f t="shared" si="10"/>
        <v>7.9772727272727275</v>
      </c>
      <c r="Z17" s="89">
        <f t="shared" si="11"/>
        <v>7.5375</v>
      </c>
      <c r="AA17" s="89">
        <f t="shared" si="12"/>
        <v>8.131578947368421</v>
      </c>
      <c r="AB17" s="89">
        <f t="shared" si="13"/>
        <v>6.818181818181818</v>
      </c>
      <c r="AC17" s="89">
        <f t="shared" si="14"/>
        <v>5.543478260869565</v>
      </c>
      <c r="AE17" s="50">
        <f>RANK(Y17,$Y$17:$AC$17,1)</f>
        <v>4</v>
      </c>
      <c r="AF17" s="50">
        <f>RANK(Z17,$Y$17:$AC$17,1)</f>
        <v>3</v>
      </c>
      <c r="AG17" s="50">
        <f>RANK(AA17,$Y$17:$AC$17,1)</f>
        <v>5</v>
      </c>
      <c r="AH17" s="50">
        <f>RANK(AB17,$Y$17:$AC$17,1)</f>
        <v>2</v>
      </c>
      <c r="AI17" s="50">
        <f>RANK(AC17,$Y$17:$AC$17,1)</f>
        <v>1</v>
      </c>
      <c r="AK17" s="90">
        <f t="shared" si="15"/>
        <v>5.543478260869565</v>
      </c>
      <c r="AL17" s="91">
        <f t="shared" si="16"/>
        <v>6.818181818181818</v>
      </c>
      <c r="AM17" s="91">
        <f t="shared" si="17"/>
        <v>7.5375</v>
      </c>
      <c r="AN17" s="91">
        <f t="shared" si="18"/>
        <v>7.9772727272727275</v>
      </c>
      <c r="AO17" s="90">
        <f t="shared" si="19"/>
        <v>8.131578947368421</v>
      </c>
      <c r="AQ17" s="87">
        <f t="shared" si="20"/>
        <v>0</v>
      </c>
    </row>
    <row r="18" spans="1:43" ht="12.75">
      <c r="A18" s="92" t="s">
        <v>128</v>
      </c>
      <c r="B18" s="93" t="s">
        <v>435</v>
      </c>
      <c r="C18" s="93" t="s">
        <v>431</v>
      </c>
      <c r="D18" s="94" t="s">
        <v>128</v>
      </c>
      <c r="E18" s="95">
        <v>0.36</v>
      </c>
      <c r="F18" s="96">
        <v>303</v>
      </c>
      <c r="G18" s="97">
        <v>590</v>
      </c>
      <c r="H18" s="97">
        <v>537</v>
      </c>
      <c r="I18" s="97">
        <v>733</v>
      </c>
      <c r="J18" s="98">
        <v>762</v>
      </c>
      <c r="K18" s="99">
        <f t="shared" si="0"/>
        <v>109.08</v>
      </c>
      <c r="L18" s="99">
        <f t="shared" si="1"/>
        <v>212.4</v>
      </c>
      <c r="M18" s="99">
        <f t="shared" si="2"/>
        <v>193.32</v>
      </c>
      <c r="N18" s="99">
        <f t="shared" si="3"/>
        <v>263.88</v>
      </c>
      <c r="O18" s="99">
        <f t="shared" si="4"/>
        <v>274.32</v>
      </c>
      <c r="P18" s="100">
        <v>338</v>
      </c>
      <c r="Q18" s="101">
        <v>4</v>
      </c>
      <c r="R18" s="102">
        <f t="shared" si="5"/>
        <v>943.9200000000001</v>
      </c>
      <c r="S18" s="103">
        <f t="shared" si="6"/>
        <v>0.27380952380952384</v>
      </c>
      <c r="T18" s="104">
        <f t="shared" si="7"/>
        <v>258.45428571428573</v>
      </c>
      <c r="U18" s="105">
        <f t="shared" si="8"/>
        <v>1.3077747930001435</v>
      </c>
      <c r="V18" s="87">
        <f t="shared" si="9"/>
        <v>1</v>
      </c>
      <c r="W18" s="88">
        <v>0</v>
      </c>
      <c r="Y18" s="89">
        <f t="shared" si="10"/>
        <v>4.958181818181818</v>
      </c>
      <c r="Z18" s="89">
        <f t="shared" si="11"/>
        <v>10.620000000000001</v>
      </c>
      <c r="AA18" s="89">
        <f t="shared" si="12"/>
        <v>10.174736842105263</v>
      </c>
      <c r="AB18" s="89">
        <f t="shared" si="13"/>
        <v>11.994545454545454</v>
      </c>
      <c r="AC18" s="89">
        <f t="shared" si="14"/>
        <v>11.92695652173913</v>
      </c>
      <c r="AD18" s="89"/>
      <c r="AE18" s="50">
        <f>RANK(Y18,$Y$18:$AC$18,1)</f>
        <v>1</v>
      </c>
      <c r="AF18" s="50">
        <f>RANK(Z18,$Y$18:$AC$18,1)</f>
        <v>3</v>
      </c>
      <c r="AG18" s="50">
        <f>RANK(AA18,$Y$18:$AC$18,1)</f>
        <v>2</v>
      </c>
      <c r="AH18" s="50">
        <f>RANK(AB18,$Y$18:$AC$18,1)</f>
        <v>5</v>
      </c>
      <c r="AI18" s="50">
        <f>RANK(AC18,$Y$18:$AC$18,1)</f>
        <v>4</v>
      </c>
      <c r="AK18" s="90">
        <f t="shared" si="15"/>
        <v>4.958181818181818</v>
      </c>
      <c r="AL18" s="91">
        <f t="shared" si="16"/>
        <v>10.174736842105263</v>
      </c>
      <c r="AM18" s="91">
        <f t="shared" si="17"/>
        <v>10.620000000000001</v>
      </c>
      <c r="AN18" s="91">
        <f t="shared" si="18"/>
        <v>11.92695652173913</v>
      </c>
      <c r="AO18" s="90">
        <f t="shared" si="19"/>
        <v>11.994545454545454</v>
      </c>
      <c r="AQ18" s="87">
        <f t="shared" si="20"/>
        <v>1</v>
      </c>
    </row>
    <row r="19" spans="1:43" ht="12.75">
      <c r="A19" s="92" t="s">
        <v>133</v>
      </c>
      <c r="B19" s="93" t="s">
        <v>436</v>
      </c>
      <c r="C19" s="93" t="s">
        <v>431</v>
      </c>
      <c r="D19" s="94" t="s">
        <v>133</v>
      </c>
      <c r="E19" s="95">
        <v>0.8</v>
      </c>
      <c r="F19" s="96">
        <v>755</v>
      </c>
      <c r="G19" s="97">
        <v>338</v>
      </c>
      <c r="H19" s="97">
        <v>310</v>
      </c>
      <c r="I19" s="97">
        <v>297</v>
      </c>
      <c r="J19" s="98">
        <v>328</v>
      </c>
      <c r="K19" s="99">
        <f t="shared" si="0"/>
        <v>604</v>
      </c>
      <c r="L19" s="99">
        <f t="shared" si="1"/>
        <v>270.40000000000003</v>
      </c>
      <c r="M19" s="99">
        <f t="shared" si="2"/>
        <v>248</v>
      </c>
      <c r="N19" s="99">
        <f t="shared" si="3"/>
        <v>237.60000000000002</v>
      </c>
      <c r="O19" s="99">
        <f t="shared" si="4"/>
        <v>262.40000000000003</v>
      </c>
      <c r="P19" s="100">
        <v>224</v>
      </c>
      <c r="Q19" s="101">
        <v>4</v>
      </c>
      <c r="R19" s="102">
        <f t="shared" si="5"/>
        <v>1018.4000000000001</v>
      </c>
      <c r="S19" s="103">
        <f t="shared" si="6"/>
        <v>0.27380952380952384</v>
      </c>
      <c r="T19" s="104">
        <f t="shared" si="7"/>
        <v>278.8476190476191</v>
      </c>
      <c r="U19" s="134">
        <f t="shared" si="8"/>
        <v>0.8033061238430272</v>
      </c>
      <c r="V19" s="87">
        <f t="shared" si="9"/>
        <v>1</v>
      </c>
      <c r="W19" s="88">
        <v>0</v>
      </c>
      <c r="Y19" s="89">
        <f t="shared" si="10"/>
        <v>27.454545454545453</v>
      </c>
      <c r="Z19" s="89">
        <f t="shared" si="11"/>
        <v>13.520000000000001</v>
      </c>
      <c r="AA19" s="89">
        <f t="shared" si="12"/>
        <v>13.052631578947368</v>
      </c>
      <c r="AB19" s="89">
        <f t="shared" si="13"/>
        <v>10.8</v>
      </c>
      <c r="AC19" s="89">
        <f t="shared" si="14"/>
        <v>11.408695652173915</v>
      </c>
      <c r="AE19" s="50">
        <f>RANK(Y19,$Y$19:$AC$19,1)</f>
        <v>5</v>
      </c>
      <c r="AF19" s="50">
        <f>RANK(Z19,$Y$19:$AC$19,1)</f>
        <v>4</v>
      </c>
      <c r="AG19" s="50">
        <f>RANK(AA19,$Y$19:$AC$19,1)</f>
        <v>3</v>
      </c>
      <c r="AH19" s="50">
        <f>RANK(AB19,$Y$19:$AC$19,1)</f>
        <v>1</v>
      </c>
      <c r="AI19" s="50">
        <f>RANK(AC19,$Y$19:$AC$19,1)</f>
        <v>2</v>
      </c>
      <c r="AK19" s="90">
        <f t="shared" si="15"/>
        <v>10.8</v>
      </c>
      <c r="AL19" s="91">
        <f t="shared" si="16"/>
        <v>11.408695652173915</v>
      </c>
      <c r="AM19" s="91">
        <f t="shared" si="17"/>
        <v>13.052631578947368</v>
      </c>
      <c r="AN19" s="91">
        <f t="shared" si="18"/>
        <v>13.520000000000001</v>
      </c>
      <c r="AO19" s="90">
        <f t="shared" si="19"/>
        <v>27.454545454545453</v>
      </c>
      <c r="AQ19" s="87">
        <f t="shared" si="20"/>
        <v>1</v>
      </c>
    </row>
    <row r="20" spans="1:43" ht="12.75">
      <c r="A20" s="93" t="s">
        <v>124</v>
      </c>
      <c r="B20" s="93" t="s">
        <v>437</v>
      </c>
      <c r="C20" s="93" t="s">
        <v>431</v>
      </c>
      <c r="D20" s="94" t="s">
        <v>124</v>
      </c>
      <c r="E20" s="95">
        <v>0.53</v>
      </c>
      <c r="F20" s="96">
        <v>359</v>
      </c>
      <c r="G20" s="97">
        <v>296</v>
      </c>
      <c r="H20" s="97">
        <v>272</v>
      </c>
      <c r="I20" s="97">
        <v>326</v>
      </c>
      <c r="J20" s="98">
        <v>292</v>
      </c>
      <c r="K20" s="99">
        <f t="shared" si="0"/>
        <v>190.27</v>
      </c>
      <c r="L20" s="99">
        <f t="shared" si="1"/>
        <v>156.88</v>
      </c>
      <c r="M20" s="99">
        <f t="shared" si="2"/>
        <v>144.16</v>
      </c>
      <c r="N20" s="99">
        <f t="shared" si="3"/>
        <v>172.78</v>
      </c>
      <c r="O20" s="99">
        <f t="shared" si="4"/>
        <v>154.76000000000002</v>
      </c>
      <c r="P20" s="100">
        <v>172</v>
      </c>
      <c r="Q20" s="101">
        <v>5</v>
      </c>
      <c r="R20" s="102">
        <f t="shared" si="5"/>
        <v>818.8499999999999</v>
      </c>
      <c r="S20" s="103">
        <f t="shared" si="6"/>
        <v>0.2169811320754717</v>
      </c>
      <c r="T20" s="104">
        <f t="shared" si="7"/>
        <v>177.67499999999998</v>
      </c>
      <c r="U20" s="105">
        <f t="shared" si="8"/>
        <v>0.9680596594906431</v>
      </c>
      <c r="V20" s="87">
        <f t="shared" si="9"/>
        <v>0</v>
      </c>
      <c r="W20" s="88">
        <v>0</v>
      </c>
      <c r="Y20" s="89">
        <f t="shared" si="10"/>
        <v>8.648636363636363</v>
      </c>
      <c r="Z20" s="89">
        <f t="shared" si="11"/>
        <v>7.843999999999999</v>
      </c>
      <c r="AA20" s="89">
        <f t="shared" si="12"/>
        <v>7.5873684210526315</v>
      </c>
      <c r="AB20" s="89">
        <f t="shared" si="13"/>
        <v>7.8536363636363635</v>
      </c>
      <c r="AC20" s="89">
        <f t="shared" si="14"/>
        <v>6.728695652173914</v>
      </c>
      <c r="AE20" s="50">
        <f>RANK(Y20,$Y$20:$AC$20,1)</f>
        <v>5</v>
      </c>
      <c r="AF20" s="50">
        <f>RANK(Z20,$Y$20:$AC$20,1)</f>
        <v>3</v>
      </c>
      <c r="AG20" s="50">
        <f>RANK(AA20,$Y$20:$AC$20,1)</f>
        <v>2</v>
      </c>
      <c r="AH20" s="50">
        <f>RANK(AB20,$Y$20:$AC$20,1)</f>
        <v>4</v>
      </c>
      <c r="AI20" s="50">
        <f>RANK(AC20,$Y$20:$AC$20,1)</f>
        <v>1</v>
      </c>
      <c r="AK20" s="90">
        <f t="shared" si="15"/>
        <v>6.728695652173914</v>
      </c>
      <c r="AL20" s="91">
        <f t="shared" si="16"/>
        <v>7.5873684210526315</v>
      </c>
      <c r="AM20" s="91">
        <f t="shared" si="17"/>
        <v>7.843999999999999</v>
      </c>
      <c r="AN20" s="91">
        <f t="shared" si="18"/>
        <v>7.8536363636363635</v>
      </c>
      <c r="AO20" s="90">
        <f t="shared" si="19"/>
        <v>8.648636363636363</v>
      </c>
      <c r="AQ20" s="87">
        <f t="shared" si="20"/>
        <v>0</v>
      </c>
    </row>
    <row r="21" spans="1:43" ht="12.75">
      <c r="A21" s="106" t="s">
        <v>329</v>
      </c>
      <c r="B21" s="93" t="s">
        <v>438</v>
      </c>
      <c r="C21" s="93" t="s">
        <v>431</v>
      </c>
      <c r="D21" s="94" t="s">
        <v>329</v>
      </c>
      <c r="E21" s="95">
        <v>0.9</v>
      </c>
      <c r="F21" s="96">
        <v>0</v>
      </c>
      <c r="G21" s="97">
        <v>0</v>
      </c>
      <c r="H21" s="97">
        <v>0</v>
      </c>
      <c r="I21" s="97">
        <v>186</v>
      </c>
      <c r="J21" s="98">
        <v>170</v>
      </c>
      <c r="K21" s="99">
        <f t="shared" si="0"/>
        <v>0</v>
      </c>
      <c r="L21" s="99">
        <f t="shared" si="1"/>
        <v>0</v>
      </c>
      <c r="M21" s="99">
        <f t="shared" si="2"/>
        <v>0</v>
      </c>
      <c r="N21" s="99">
        <f t="shared" si="3"/>
        <v>167.4</v>
      </c>
      <c r="O21" s="99">
        <f t="shared" si="4"/>
        <v>153</v>
      </c>
      <c r="P21" s="100">
        <v>0</v>
      </c>
      <c r="Q21" s="101">
        <v>2</v>
      </c>
      <c r="R21" s="102">
        <f t="shared" si="5"/>
        <v>320.4</v>
      </c>
      <c r="S21" s="103">
        <f t="shared" si="6"/>
        <v>0.5111111111111111</v>
      </c>
      <c r="T21" s="104">
        <f t="shared" si="7"/>
        <v>163.75999999999996</v>
      </c>
      <c r="U21" s="105">
        <f t="shared" si="8"/>
        <v>0</v>
      </c>
      <c r="V21" s="87">
        <f t="shared" si="9"/>
        <v>1</v>
      </c>
      <c r="W21" s="88">
        <v>0</v>
      </c>
      <c r="Y21" s="89">
        <f t="shared" si="10"/>
        <v>0</v>
      </c>
      <c r="Z21" s="89">
        <f t="shared" si="11"/>
        <v>0</v>
      </c>
      <c r="AA21" s="89">
        <f t="shared" si="12"/>
        <v>0</v>
      </c>
      <c r="AB21" s="89">
        <f t="shared" si="13"/>
        <v>7.609090909090909</v>
      </c>
      <c r="AC21" s="89">
        <f t="shared" si="14"/>
        <v>6.6521739130434785</v>
      </c>
      <c r="AE21" s="50">
        <f>RANK(Y21,$Y$21:$AC$21,1)</f>
        <v>1</v>
      </c>
      <c r="AF21" s="50">
        <f>RANK(Z21,$Y$21:$AC$21,1)</f>
        <v>1</v>
      </c>
      <c r="AG21" s="50">
        <f>RANK(AA21,$Y$21:$AC$21,1)</f>
        <v>1</v>
      </c>
      <c r="AH21" s="50">
        <f>RANK(AB21,$Y$21:$AC$21,1)</f>
        <v>5</v>
      </c>
      <c r="AI21" s="50">
        <f>RANK(AC21,$Y$21:$AC$21,1)</f>
        <v>4</v>
      </c>
      <c r="AK21" s="90">
        <f t="shared" si="15"/>
        <v>0</v>
      </c>
      <c r="AL21" s="91">
        <f t="shared" si="16"/>
        <v>6.6521739130434785</v>
      </c>
      <c r="AM21" s="91">
        <f t="shared" si="17"/>
        <v>6.6521739130434785</v>
      </c>
      <c r="AN21" s="91">
        <f t="shared" si="18"/>
        <v>6.6521739130434785</v>
      </c>
      <c r="AO21" s="90">
        <f t="shared" si="19"/>
        <v>7.609090909090909</v>
      </c>
      <c r="AQ21" s="87">
        <f t="shared" si="20"/>
        <v>1</v>
      </c>
    </row>
    <row r="22" spans="1:43" ht="12.75">
      <c r="A22" s="92" t="s">
        <v>138</v>
      </c>
      <c r="B22" s="93" t="s">
        <v>439</v>
      </c>
      <c r="C22" s="93" t="s">
        <v>431</v>
      </c>
      <c r="D22" s="94" t="s">
        <v>138</v>
      </c>
      <c r="E22" s="95">
        <v>0.9</v>
      </c>
      <c r="F22" s="96">
        <v>590</v>
      </c>
      <c r="G22" s="97">
        <v>504</v>
      </c>
      <c r="H22" s="97">
        <v>610</v>
      </c>
      <c r="I22" s="97">
        <v>708</v>
      </c>
      <c r="J22" s="98">
        <v>672</v>
      </c>
      <c r="K22" s="99">
        <f t="shared" si="0"/>
        <v>531</v>
      </c>
      <c r="L22" s="99">
        <f t="shared" si="1"/>
        <v>453.6</v>
      </c>
      <c r="M22" s="99">
        <f t="shared" si="2"/>
        <v>549</v>
      </c>
      <c r="N22" s="99">
        <f t="shared" si="3"/>
        <v>637.2</v>
      </c>
      <c r="O22" s="99">
        <f t="shared" si="4"/>
        <v>604.8000000000001</v>
      </c>
      <c r="P22" s="100">
        <v>438</v>
      </c>
      <c r="Q22" s="101">
        <v>5</v>
      </c>
      <c r="R22" s="102">
        <f t="shared" si="5"/>
        <v>2775.6000000000004</v>
      </c>
      <c r="S22" s="103">
        <f t="shared" si="6"/>
        <v>0.2169811320754717</v>
      </c>
      <c r="T22" s="104">
        <f t="shared" si="7"/>
        <v>602.2528301886794</v>
      </c>
      <c r="U22" s="105">
        <f t="shared" si="8"/>
        <v>0.7272693095734881</v>
      </c>
      <c r="V22" s="87">
        <f t="shared" si="9"/>
        <v>0</v>
      </c>
      <c r="W22" s="88">
        <v>0</v>
      </c>
      <c r="Y22" s="89">
        <f t="shared" si="10"/>
        <v>24.136363636363637</v>
      </c>
      <c r="Z22" s="89">
        <f t="shared" si="11"/>
        <v>22.68</v>
      </c>
      <c r="AA22" s="89">
        <f t="shared" si="12"/>
        <v>28.894736842105264</v>
      </c>
      <c r="AB22" s="89">
        <f t="shared" si="13"/>
        <v>28.963636363636365</v>
      </c>
      <c r="AC22" s="89">
        <f t="shared" si="14"/>
        <v>26.295652173913048</v>
      </c>
      <c r="AE22" s="50">
        <f>RANK(Y22,$Y$22:$AC$22,1)</f>
        <v>2</v>
      </c>
      <c r="AF22" s="50">
        <f>RANK(Z22,$Y$22:$AC$22,1)</f>
        <v>1</v>
      </c>
      <c r="AG22" s="50">
        <f>RANK(AA22,$Y$22:$AC$22,1)</f>
        <v>4</v>
      </c>
      <c r="AH22" s="50">
        <f>RANK(AB22,$Y$22:$AC$22,1)</f>
        <v>5</v>
      </c>
      <c r="AI22" s="50">
        <f>RANK(AC22,$Y$22:$AC$22,1)</f>
        <v>3</v>
      </c>
      <c r="AK22" s="90">
        <f t="shared" si="15"/>
        <v>22.68</v>
      </c>
      <c r="AL22" s="91">
        <f t="shared" si="16"/>
        <v>24.136363636363637</v>
      </c>
      <c r="AM22" s="91">
        <f t="shared" si="17"/>
        <v>26.295652173913048</v>
      </c>
      <c r="AN22" s="91">
        <f t="shared" si="18"/>
        <v>28.894736842105264</v>
      </c>
      <c r="AO22" s="90">
        <f t="shared" si="19"/>
        <v>28.963636363636365</v>
      </c>
      <c r="AQ22" s="87">
        <f t="shared" si="20"/>
        <v>0</v>
      </c>
    </row>
    <row r="23" spans="1:43" ht="12.75">
      <c r="A23" s="92" t="s">
        <v>141</v>
      </c>
      <c r="B23" s="93" t="s">
        <v>440</v>
      </c>
      <c r="C23" s="93" t="s">
        <v>431</v>
      </c>
      <c r="D23" s="94" t="s">
        <v>141</v>
      </c>
      <c r="E23" s="95">
        <v>0.5</v>
      </c>
      <c r="F23" s="96">
        <v>279</v>
      </c>
      <c r="G23" s="97">
        <v>253</v>
      </c>
      <c r="H23" s="97">
        <v>202</v>
      </c>
      <c r="I23" s="97">
        <v>253</v>
      </c>
      <c r="J23" s="98">
        <v>276</v>
      </c>
      <c r="K23" s="99">
        <f t="shared" si="0"/>
        <v>139.5</v>
      </c>
      <c r="L23" s="99">
        <f t="shared" si="1"/>
        <v>126.5</v>
      </c>
      <c r="M23" s="99">
        <f t="shared" si="2"/>
        <v>101</v>
      </c>
      <c r="N23" s="99">
        <f t="shared" si="3"/>
        <v>126.5</v>
      </c>
      <c r="O23" s="99">
        <f t="shared" si="4"/>
        <v>138</v>
      </c>
      <c r="P23" s="100">
        <v>139</v>
      </c>
      <c r="Q23" s="101">
        <v>5</v>
      </c>
      <c r="R23" s="102">
        <f t="shared" si="5"/>
        <v>631.5</v>
      </c>
      <c r="S23" s="103">
        <f t="shared" si="6"/>
        <v>0.2169811320754717</v>
      </c>
      <c r="T23" s="104">
        <f t="shared" si="7"/>
        <v>137.02358490566039</v>
      </c>
      <c r="U23" s="105">
        <f t="shared" si="8"/>
        <v>1.01442390443733</v>
      </c>
      <c r="V23" s="87">
        <f t="shared" si="9"/>
        <v>0</v>
      </c>
      <c r="W23" s="88" t="s">
        <v>591</v>
      </c>
      <c r="Y23" s="89">
        <f t="shared" si="10"/>
        <v>6.340909090909091</v>
      </c>
      <c r="Z23" s="89">
        <f t="shared" si="11"/>
        <v>6.325</v>
      </c>
      <c r="AA23" s="89">
        <f t="shared" si="12"/>
        <v>5.315789473684211</v>
      </c>
      <c r="AB23" s="89">
        <f t="shared" si="13"/>
        <v>5.75</v>
      </c>
      <c r="AC23" s="89">
        <f t="shared" si="14"/>
        <v>6</v>
      </c>
      <c r="AE23" s="50">
        <f>RANK(Y23,$Y$23:$AC$23,1)</f>
        <v>5</v>
      </c>
      <c r="AF23" s="50">
        <f>RANK(Z23,$Y$23:$AC$23,1)</f>
        <v>4</v>
      </c>
      <c r="AG23" s="50">
        <f>RANK(AA23,$Y$23:$AC$23,1)</f>
        <v>1</v>
      </c>
      <c r="AH23" s="50">
        <f>RANK(AB23,$Y$23:$AC$23,1)</f>
        <v>2</v>
      </c>
      <c r="AI23" s="50">
        <f>RANK(AC23,$Y$23:$AC$23,1)</f>
        <v>3</v>
      </c>
      <c r="AK23" s="90">
        <f t="shared" si="15"/>
        <v>5.315789473684211</v>
      </c>
      <c r="AL23" s="91">
        <f t="shared" si="16"/>
        <v>5.75</v>
      </c>
      <c r="AM23" s="91">
        <f t="shared" si="17"/>
        <v>6</v>
      </c>
      <c r="AN23" s="91">
        <f t="shared" si="18"/>
        <v>6.325</v>
      </c>
      <c r="AO23" s="90">
        <f t="shared" si="19"/>
        <v>6.340909090909091</v>
      </c>
      <c r="AQ23" s="87">
        <f t="shared" si="20"/>
        <v>0</v>
      </c>
    </row>
    <row r="24" spans="1:43" ht="12.75">
      <c r="A24" s="92" t="s">
        <v>143</v>
      </c>
      <c r="B24" s="93" t="s">
        <v>441</v>
      </c>
      <c r="C24" s="93" t="s">
        <v>431</v>
      </c>
      <c r="D24" s="94" t="s">
        <v>143</v>
      </c>
      <c r="E24" s="95">
        <v>0.9</v>
      </c>
      <c r="F24" s="96">
        <v>230</v>
      </c>
      <c r="G24" s="97">
        <v>230</v>
      </c>
      <c r="H24" s="97">
        <v>178</v>
      </c>
      <c r="I24" s="97">
        <v>259</v>
      </c>
      <c r="J24" s="98">
        <v>248</v>
      </c>
      <c r="K24" s="99">
        <f t="shared" si="0"/>
        <v>207</v>
      </c>
      <c r="L24" s="99">
        <f t="shared" si="1"/>
        <v>207</v>
      </c>
      <c r="M24" s="99">
        <f t="shared" si="2"/>
        <v>160.20000000000002</v>
      </c>
      <c r="N24" s="99">
        <f t="shared" si="3"/>
        <v>233.1</v>
      </c>
      <c r="O24" s="99">
        <f t="shared" si="4"/>
        <v>223.20000000000002</v>
      </c>
      <c r="P24" s="100">
        <v>101</v>
      </c>
      <c r="Q24" s="101">
        <v>5</v>
      </c>
      <c r="R24" s="102">
        <f t="shared" si="5"/>
        <v>1030.5</v>
      </c>
      <c r="S24" s="103">
        <f t="shared" si="6"/>
        <v>0.2169811320754717</v>
      </c>
      <c r="T24" s="104">
        <f t="shared" si="7"/>
        <v>223.5990566037736</v>
      </c>
      <c r="U24" s="105">
        <f t="shared" si="8"/>
        <v>0.4517013691116596</v>
      </c>
      <c r="V24" s="87">
        <f t="shared" si="9"/>
        <v>0</v>
      </c>
      <c r="W24" s="88">
        <v>0</v>
      </c>
      <c r="Y24" s="89">
        <f t="shared" si="10"/>
        <v>9.409090909090908</v>
      </c>
      <c r="Z24" s="89">
        <f t="shared" si="11"/>
        <v>10.35</v>
      </c>
      <c r="AA24" s="89">
        <f t="shared" si="12"/>
        <v>8.431578947368422</v>
      </c>
      <c r="AB24" s="89">
        <f t="shared" si="13"/>
        <v>10.595454545454546</v>
      </c>
      <c r="AC24" s="89">
        <f t="shared" si="14"/>
        <v>9.704347826086957</v>
      </c>
      <c r="AE24" s="50">
        <f>RANK(Y24,$Y$24:$AC$24,1)</f>
        <v>2</v>
      </c>
      <c r="AF24" s="50">
        <f>RANK(Z24,$Y$24:$AC$24,1)</f>
        <v>4</v>
      </c>
      <c r="AG24" s="50">
        <f>RANK(AA24,$Y$24:$AC$24,1)</f>
        <v>1</v>
      </c>
      <c r="AH24" s="50">
        <f>RANK(AB24,$Y$24:$AC$24,1)</f>
        <v>5</v>
      </c>
      <c r="AI24" s="50">
        <f>RANK(AC24,$Y$24:$AC$24,1)</f>
        <v>3</v>
      </c>
      <c r="AK24" s="90">
        <f t="shared" si="15"/>
        <v>8.431578947368422</v>
      </c>
      <c r="AL24" s="91">
        <f t="shared" si="16"/>
        <v>9.409090909090908</v>
      </c>
      <c r="AM24" s="91">
        <f t="shared" si="17"/>
        <v>9.704347826086957</v>
      </c>
      <c r="AN24" s="91">
        <f t="shared" si="18"/>
        <v>10.35</v>
      </c>
      <c r="AO24" s="90">
        <f t="shared" si="19"/>
        <v>10.595454545454546</v>
      </c>
      <c r="AQ24" s="87">
        <f t="shared" si="20"/>
        <v>0</v>
      </c>
    </row>
    <row r="25" spans="1:43" ht="12.75">
      <c r="A25" s="92" t="s">
        <v>119</v>
      </c>
      <c r="B25" s="93" t="s">
        <v>442</v>
      </c>
      <c r="C25" s="93" t="s">
        <v>431</v>
      </c>
      <c r="D25" s="94" t="s">
        <v>119</v>
      </c>
      <c r="E25" s="95">
        <v>0.9</v>
      </c>
      <c r="F25" s="96">
        <v>97</v>
      </c>
      <c r="G25" s="97">
        <v>95</v>
      </c>
      <c r="H25" s="97">
        <v>99</v>
      </c>
      <c r="I25" s="97">
        <v>78</v>
      </c>
      <c r="J25" s="98">
        <v>104</v>
      </c>
      <c r="K25" s="99">
        <f t="shared" si="0"/>
        <v>87.3</v>
      </c>
      <c r="L25" s="99">
        <f t="shared" si="1"/>
        <v>85.5</v>
      </c>
      <c r="M25" s="99">
        <f t="shared" si="2"/>
        <v>89.10000000000001</v>
      </c>
      <c r="N25" s="99">
        <f t="shared" si="3"/>
        <v>70.2</v>
      </c>
      <c r="O25" s="99">
        <f t="shared" si="4"/>
        <v>93.60000000000001</v>
      </c>
      <c r="P25" s="100">
        <v>70</v>
      </c>
      <c r="Q25" s="101">
        <v>5</v>
      </c>
      <c r="R25" s="102">
        <f t="shared" si="5"/>
        <v>425.70000000000005</v>
      </c>
      <c r="S25" s="103">
        <f t="shared" si="6"/>
        <v>0.2169811320754717</v>
      </c>
      <c r="T25" s="104">
        <f t="shared" si="7"/>
        <v>92.36886792452832</v>
      </c>
      <c r="U25" s="105">
        <f t="shared" si="8"/>
        <v>0.7578310915014655</v>
      </c>
      <c r="V25" s="87">
        <f t="shared" si="9"/>
        <v>0</v>
      </c>
      <c r="W25" s="88">
        <v>0</v>
      </c>
      <c r="Y25" s="89">
        <f t="shared" si="10"/>
        <v>3.9681818181818183</v>
      </c>
      <c r="Z25" s="89">
        <f t="shared" si="11"/>
        <v>4.275</v>
      </c>
      <c r="AA25" s="89">
        <f t="shared" si="12"/>
        <v>4.689473684210527</v>
      </c>
      <c r="AB25" s="89">
        <f t="shared" si="13"/>
        <v>3.190909090909091</v>
      </c>
      <c r="AC25" s="89">
        <f t="shared" si="14"/>
        <v>4.069565217391305</v>
      </c>
      <c r="AE25" s="50">
        <f>RANK(Y25,$Y$25:$AC$25,1)</f>
        <v>2</v>
      </c>
      <c r="AF25" s="50">
        <f>RANK(Z25,$Y$25:$AC$25,1)</f>
        <v>4</v>
      </c>
      <c r="AG25" s="50">
        <f>RANK(AA25,$Y$25:$AC$25,1)</f>
        <v>5</v>
      </c>
      <c r="AH25" s="50">
        <f>RANK(AB25,$Y$25:$AC$25,1)</f>
        <v>1</v>
      </c>
      <c r="AI25" s="50">
        <f>RANK(AC25,$Y$25:$AC$25,1)</f>
        <v>3</v>
      </c>
      <c r="AK25" s="90">
        <f t="shared" si="15"/>
        <v>3.190909090909091</v>
      </c>
      <c r="AL25" s="91">
        <f t="shared" si="16"/>
        <v>3.9681818181818183</v>
      </c>
      <c r="AM25" s="91">
        <f t="shared" si="17"/>
        <v>4.069565217391305</v>
      </c>
      <c r="AN25" s="91">
        <f t="shared" si="18"/>
        <v>4.275</v>
      </c>
      <c r="AO25" s="90">
        <f t="shared" si="19"/>
        <v>4.689473684210527</v>
      </c>
      <c r="AQ25" s="87">
        <f t="shared" si="20"/>
        <v>0</v>
      </c>
    </row>
    <row r="26" spans="1:43" ht="12.75">
      <c r="A26" s="92" t="s">
        <v>125</v>
      </c>
      <c r="B26" s="93" t="s">
        <v>443</v>
      </c>
      <c r="C26" s="93" t="s">
        <v>431</v>
      </c>
      <c r="D26" s="94" t="s">
        <v>125</v>
      </c>
      <c r="E26" s="95">
        <v>0.9</v>
      </c>
      <c r="F26" s="96">
        <v>82</v>
      </c>
      <c r="G26" s="97">
        <v>113</v>
      </c>
      <c r="H26" s="97">
        <v>92</v>
      </c>
      <c r="I26" s="97">
        <v>97</v>
      </c>
      <c r="J26" s="98">
        <v>84</v>
      </c>
      <c r="K26" s="99">
        <f t="shared" si="0"/>
        <v>73.8</v>
      </c>
      <c r="L26" s="99">
        <f t="shared" si="1"/>
        <v>101.7</v>
      </c>
      <c r="M26" s="99">
        <f t="shared" si="2"/>
        <v>82.8</v>
      </c>
      <c r="N26" s="99">
        <f t="shared" si="3"/>
        <v>87.3</v>
      </c>
      <c r="O26" s="99">
        <f t="shared" si="4"/>
        <v>75.60000000000001</v>
      </c>
      <c r="P26" s="100">
        <v>91</v>
      </c>
      <c r="Q26" s="101">
        <v>5</v>
      </c>
      <c r="R26" s="102">
        <f t="shared" si="5"/>
        <v>421.20000000000005</v>
      </c>
      <c r="S26" s="103">
        <f t="shared" si="6"/>
        <v>0.2169811320754717</v>
      </c>
      <c r="T26" s="104">
        <f t="shared" si="7"/>
        <v>91.39245283018869</v>
      </c>
      <c r="U26" s="105">
        <f t="shared" si="8"/>
        <v>0.9957058507783144</v>
      </c>
      <c r="V26" s="87">
        <f t="shared" si="9"/>
        <v>0</v>
      </c>
      <c r="W26" s="88">
        <v>0</v>
      </c>
      <c r="Y26" s="89">
        <f t="shared" si="10"/>
        <v>3.3545454545454545</v>
      </c>
      <c r="Z26" s="89">
        <f t="shared" si="11"/>
        <v>5.085</v>
      </c>
      <c r="AA26" s="89">
        <f t="shared" si="12"/>
        <v>4.3578947368421055</v>
      </c>
      <c r="AB26" s="89">
        <f t="shared" si="13"/>
        <v>3.9681818181818183</v>
      </c>
      <c r="AC26" s="89">
        <f t="shared" si="14"/>
        <v>3.286956521739131</v>
      </c>
      <c r="AE26" s="50">
        <f>RANK(Y26,$Y$26:$AC$26,1)</f>
        <v>2</v>
      </c>
      <c r="AF26" s="50">
        <f>RANK(Z26,$Y$26:$AC$26,1)</f>
        <v>5</v>
      </c>
      <c r="AG26" s="50">
        <f>RANK(AA26,$Y$26:$AC$26,1)</f>
        <v>4</v>
      </c>
      <c r="AH26" s="50">
        <f>RANK(AB26,$Y$26:$AC$26,1)</f>
        <v>3</v>
      </c>
      <c r="AI26" s="50">
        <f>RANK(AC26,$Y$26:$AC$26,1)</f>
        <v>1</v>
      </c>
      <c r="AK26" s="90">
        <f t="shared" si="15"/>
        <v>3.286956521739131</v>
      </c>
      <c r="AL26" s="91">
        <f t="shared" si="16"/>
        <v>3.3545454545454545</v>
      </c>
      <c r="AM26" s="91">
        <f t="shared" si="17"/>
        <v>3.9681818181818183</v>
      </c>
      <c r="AN26" s="91">
        <f t="shared" si="18"/>
        <v>4.3578947368421055</v>
      </c>
      <c r="AO26" s="90">
        <f t="shared" si="19"/>
        <v>5.085</v>
      </c>
      <c r="AQ26" s="87">
        <f t="shared" si="20"/>
        <v>0</v>
      </c>
    </row>
    <row r="27" spans="1:43" ht="12.75">
      <c r="A27" s="92" t="s">
        <v>131</v>
      </c>
      <c r="B27" s="93" t="s">
        <v>444</v>
      </c>
      <c r="C27" s="93" t="s">
        <v>431</v>
      </c>
      <c r="D27" s="94" t="s">
        <v>131</v>
      </c>
      <c r="E27" s="95">
        <v>0.26</v>
      </c>
      <c r="F27" s="96">
        <v>444</v>
      </c>
      <c r="G27" s="97">
        <v>492</v>
      </c>
      <c r="H27" s="97">
        <v>388</v>
      </c>
      <c r="I27" s="97">
        <v>526</v>
      </c>
      <c r="J27" s="98">
        <v>444</v>
      </c>
      <c r="K27" s="99">
        <f t="shared" si="0"/>
        <v>115.44</v>
      </c>
      <c r="L27" s="99">
        <f t="shared" si="1"/>
        <v>127.92</v>
      </c>
      <c r="M27" s="99">
        <f t="shared" si="2"/>
        <v>100.88000000000001</v>
      </c>
      <c r="N27" s="99">
        <f t="shared" si="3"/>
        <v>136.76</v>
      </c>
      <c r="O27" s="99">
        <f t="shared" si="4"/>
        <v>115.44</v>
      </c>
      <c r="P27" s="100">
        <v>122</v>
      </c>
      <c r="Q27" s="101">
        <v>5</v>
      </c>
      <c r="R27" s="102">
        <f t="shared" si="5"/>
        <v>596.44</v>
      </c>
      <c r="S27" s="103">
        <f t="shared" si="6"/>
        <v>0.2169811320754717</v>
      </c>
      <c r="T27" s="104">
        <f t="shared" si="7"/>
        <v>129.41622641509434</v>
      </c>
      <c r="U27" s="105">
        <f t="shared" si="8"/>
        <v>0.9426947715867772</v>
      </c>
      <c r="V27" s="87">
        <f t="shared" si="9"/>
        <v>0</v>
      </c>
      <c r="W27" s="88">
        <v>0</v>
      </c>
      <c r="Y27" s="89">
        <f t="shared" si="10"/>
        <v>5.247272727272727</v>
      </c>
      <c r="Z27" s="89">
        <f t="shared" si="11"/>
        <v>6.396</v>
      </c>
      <c r="AA27" s="89">
        <f t="shared" si="12"/>
        <v>5.309473684210527</v>
      </c>
      <c r="AB27" s="89">
        <f t="shared" si="13"/>
        <v>6.216363636363636</v>
      </c>
      <c r="AC27" s="89">
        <f t="shared" si="14"/>
        <v>5.019130434782609</v>
      </c>
      <c r="AE27" s="50">
        <f>RANK(Y27,$Y$27:$AC$27,1)</f>
        <v>2</v>
      </c>
      <c r="AF27" s="50">
        <f>RANK(Z27,$Y$27:$AC$27,1)</f>
        <v>5</v>
      </c>
      <c r="AG27" s="50">
        <f>RANK(AA27,$Y$27:$AC$27,1)</f>
        <v>3</v>
      </c>
      <c r="AH27" s="50">
        <f>RANK(AB27,$Y$27:$AC$27,1)</f>
        <v>4</v>
      </c>
      <c r="AI27" s="50">
        <f>RANK(AC27,$Y$27:$AC$27,1)</f>
        <v>1</v>
      </c>
      <c r="AK27" s="90">
        <f t="shared" si="15"/>
        <v>5.019130434782609</v>
      </c>
      <c r="AL27" s="91">
        <f t="shared" si="16"/>
        <v>5.247272727272727</v>
      </c>
      <c r="AM27" s="91">
        <f t="shared" si="17"/>
        <v>5.309473684210527</v>
      </c>
      <c r="AN27" s="91">
        <f t="shared" si="18"/>
        <v>6.216363636363636</v>
      </c>
      <c r="AO27" s="90">
        <f t="shared" si="19"/>
        <v>6.396</v>
      </c>
      <c r="AQ27" s="87">
        <f t="shared" si="20"/>
        <v>0</v>
      </c>
    </row>
    <row r="28" spans="1:43" ht="12.75">
      <c r="A28" s="92" t="s">
        <v>139</v>
      </c>
      <c r="B28" s="93" t="s">
        <v>445</v>
      </c>
      <c r="C28" s="93" t="s">
        <v>431</v>
      </c>
      <c r="D28" s="94" t="s">
        <v>139</v>
      </c>
      <c r="E28" s="95">
        <v>0.9</v>
      </c>
      <c r="F28" s="96">
        <v>302</v>
      </c>
      <c r="G28" s="97">
        <v>313</v>
      </c>
      <c r="H28" s="97">
        <v>208</v>
      </c>
      <c r="I28" s="97">
        <v>206</v>
      </c>
      <c r="J28" s="98">
        <v>235</v>
      </c>
      <c r="K28" s="99">
        <f t="shared" si="0"/>
        <v>271.8</v>
      </c>
      <c r="L28" s="99">
        <f t="shared" si="1"/>
        <v>281.7</v>
      </c>
      <c r="M28" s="99">
        <f t="shared" si="2"/>
        <v>187.20000000000002</v>
      </c>
      <c r="N28" s="99">
        <f t="shared" si="3"/>
        <v>185.4</v>
      </c>
      <c r="O28" s="99">
        <f t="shared" si="4"/>
        <v>211.5</v>
      </c>
      <c r="P28" s="100">
        <v>249</v>
      </c>
      <c r="Q28" s="101">
        <v>5</v>
      </c>
      <c r="R28" s="102">
        <f t="shared" si="5"/>
        <v>1137.6</v>
      </c>
      <c r="S28" s="103">
        <f t="shared" si="6"/>
        <v>0.2169811320754717</v>
      </c>
      <c r="T28" s="104">
        <f t="shared" si="7"/>
        <v>246.8377358490566</v>
      </c>
      <c r="U28" s="105">
        <f t="shared" si="8"/>
        <v>1.008759860576041</v>
      </c>
      <c r="V28" s="87">
        <f t="shared" si="9"/>
        <v>0</v>
      </c>
      <c r="W28" s="88">
        <v>0</v>
      </c>
      <c r="Y28" s="89">
        <f t="shared" si="10"/>
        <v>12.354545454545455</v>
      </c>
      <c r="Z28" s="89">
        <f t="shared" si="11"/>
        <v>14.084999999999999</v>
      </c>
      <c r="AA28" s="89">
        <f t="shared" si="12"/>
        <v>9.852631578947369</v>
      </c>
      <c r="AB28" s="89">
        <f t="shared" si="13"/>
        <v>8.427272727272728</v>
      </c>
      <c r="AC28" s="89">
        <f t="shared" si="14"/>
        <v>9.195652173913043</v>
      </c>
      <c r="AE28" s="50">
        <f>RANK(Y28,$Y$28:$AC$28,1)</f>
        <v>4</v>
      </c>
      <c r="AF28" s="50">
        <f>RANK(Z28,$Y$28:$AC$28,1)</f>
        <v>5</v>
      </c>
      <c r="AG28" s="50">
        <f>RANK(AA28,$Y$28:$AC$28,1)</f>
        <v>3</v>
      </c>
      <c r="AH28" s="50">
        <f>RANK(AB28,$Y$28:$AC$28,1)</f>
        <v>1</v>
      </c>
      <c r="AI28" s="50">
        <f>RANK(AC28,$Y$28:$AC$28,1)</f>
        <v>2</v>
      </c>
      <c r="AK28" s="90">
        <f t="shared" si="15"/>
        <v>8.427272727272728</v>
      </c>
      <c r="AL28" s="91">
        <f t="shared" si="16"/>
        <v>9.195652173913043</v>
      </c>
      <c r="AM28" s="91">
        <f t="shared" si="17"/>
        <v>9.852631578947369</v>
      </c>
      <c r="AN28" s="91">
        <f t="shared" si="18"/>
        <v>12.354545454545455</v>
      </c>
      <c r="AO28" s="90">
        <f t="shared" si="19"/>
        <v>14.084999999999999</v>
      </c>
      <c r="AQ28" s="87">
        <f t="shared" si="20"/>
        <v>0</v>
      </c>
    </row>
    <row r="29" spans="1:43" ht="12.75">
      <c r="A29" s="92" t="s">
        <v>123</v>
      </c>
      <c r="B29" s="93" t="s">
        <v>446</v>
      </c>
      <c r="C29" s="93" t="s">
        <v>431</v>
      </c>
      <c r="D29" s="94" t="s">
        <v>123</v>
      </c>
      <c r="E29" s="95">
        <v>0.52</v>
      </c>
      <c r="F29" s="96">
        <v>605</v>
      </c>
      <c r="G29" s="97">
        <v>591</v>
      </c>
      <c r="H29" s="97">
        <v>588</v>
      </c>
      <c r="I29" s="97">
        <v>610</v>
      </c>
      <c r="J29" s="98">
        <v>610</v>
      </c>
      <c r="K29" s="99">
        <f t="shared" si="0"/>
        <v>314.6</v>
      </c>
      <c r="L29" s="99">
        <f t="shared" si="1"/>
        <v>307.32</v>
      </c>
      <c r="M29" s="99">
        <f t="shared" si="2"/>
        <v>305.76</v>
      </c>
      <c r="N29" s="99">
        <f t="shared" si="3"/>
        <v>317.2</v>
      </c>
      <c r="O29" s="99">
        <f t="shared" si="4"/>
        <v>317.2</v>
      </c>
      <c r="P29" s="100">
        <v>374</v>
      </c>
      <c r="Q29" s="101">
        <v>5</v>
      </c>
      <c r="R29" s="102">
        <f t="shared" si="5"/>
        <v>1562.0800000000002</v>
      </c>
      <c r="S29" s="103">
        <f t="shared" si="6"/>
        <v>0.2169811320754717</v>
      </c>
      <c r="T29" s="104">
        <f t="shared" si="7"/>
        <v>338.94188679245286</v>
      </c>
      <c r="U29" s="105">
        <f t="shared" si="8"/>
        <v>1.1034339943620322</v>
      </c>
      <c r="V29" s="87">
        <f t="shared" si="9"/>
        <v>0</v>
      </c>
      <c r="W29" s="88" t="s">
        <v>592</v>
      </c>
      <c r="Y29" s="89">
        <f t="shared" si="10"/>
        <v>14.3</v>
      </c>
      <c r="Z29" s="89">
        <f t="shared" si="11"/>
        <v>15.366</v>
      </c>
      <c r="AA29" s="89">
        <f t="shared" si="12"/>
        <v>16.09263157894737</v>
      </c>
      <c r="AB29" s="89">
        <f t="shared" si="13"/>
        <v>14.418181818181818</v>
      </c>
      <c r="AC29" s="89">
        <f t="shared" si="14"/>
        <v>13.791304347826086</v>
      </c>
      <c r="AE29" s="50">
        <f>RANK(Y29,$Y$29:$AC$29,1)</f>
        <v>2</v>
      </c>
      <c r="AF29" s="50">
        <f>RANK(Z29,$Y$29:$AC$29,1)</f>
        <v>4</v>
      </c>
      <c r="AG29" s="50">
        <f>RANK(AA29,$Y$29:$AC$29,1)</f>
        <v>5</v>
      </c>
      <c r="AH29" s="50">
        <f>RANK(AB29,$Y$29:$AC$29,1)</f>
        <v>3</v>
      </c>
      <c r="AI29" s="50">
        <f>RANK(AC29,$Y$29:$AC$29,1)</f>
        <v>1</v>
      </c>
      <c r="AK29" s="90">
        <f t="shared" si="15"/>
        <v>13.791304347826086</v>
      </c>
      <c r="AL29" s="91">
        <f t="shared" si="16"/>
        <v>14.3</v>
      </c>
      <c r="AM29" s="91">
        <f t="shared" si="17"/>
        <v>14.418181818181818</v>
      </c>
      <c r="AN29" s="91">
        <f t="shared" si="18"/>
        <v>15.366</v>
      </c>
      <c r="AO29" s="90">
        <f t="shared" si="19"/>
        <v>16.09263157894737</v>
      </c>
      <c r="AQ29" s="87">
        <f t="shared" si="20"/>
        <v>0</v>
      </c>
    </row>
    <row r="30" spans="1:43" ht="12.75">
      <c r="A30" s="92" t="s">
        <v>121</v>
      </c>
      <c r="B30" s="93" t="s">
        <v>447</v>
      </c>
      <c r="C30" s="93" t="s">
        <v>431</v>
      </c>
      <c r="D30" s="94" t="s">
        <v>121</v>
      </c>
      <c r="E30" s="95">
        <v>0.9</v>
      </c>
      <c r="F30" s="96">
        <v>110</v>
      </c>
      <c r="G30" s="97">
        <v>98</v>
      </c>
      <c r="H30" s="97">
        <v>91</v>
      </c>
      <c r="I30" s="97">
        <v>112</v>
      </c>
      <c r="J30" s="98">
        <v>123</v>
      </c>
      <c r="K30" s="99">
        <f t="shared" si="0"/>
        <v>99</v>
      </c>
      <c r="L30" s="99">
        <f t="shared" si="1"/>
        <v>88.2</v>
      </c>
      <c r="M30" s="99">
        <f t="shared" si="2"/>
        <v>81.9</v>
      </c>
      <c r="N30" s="99">
        <f t="shared" si="3"/>
        <v>100.8</v>
      </c>
      <c r="O30" s="99">
        <f t="shared" si="4"/>
        <v>110.7</v>
      </c>
      <c r="P30" s="100">
        <v>102</v>
      </c>
      <c r="Q30" s="101">
        <v>5</v>
      </c>
      <c r="R30" s="102">
        <f t="shared" si="5"/>
        <v>480.6</v>
      </c>
      <c r="S30" s="103">
        <f t="shared" si="6"/>
        <v>0.2169811320754717</v>
      </c>
      <c r="T30" s="104">
        <f t="shared" si="7"/>
        <v>104.2811320754717</v>
      </c>
      <c r="U30" s="105">
        <f t="shared" si="8"/>
        <v>0.9781251696249254</v>
      </c>
      <c r="V30" s="87">
        <f t="shared" si="9"/>
        <v>0</v>
      </c>
      <c r="W30" s="88">
        <v>0</v>
      </c>
      <c r="Y30" s="89">
        <f t="shared" si="10"/>
        <v>4.5</v>
      </c>
      <c r="Z30" s="89">
        <f t="shared" si="11"/>
        <v>4.41</v>
      </c>
      <c r="AA30" s="89">
        <f t="shared" si="12"/>
        <v>4.310526315789474</v>
      </c>
      <c r="AB30" s="89">
        <f t="shared" si="13"/>
        <v>4.581818181818182</v>
      </c>
      <c r="AC30" s="89">
        <f t="shared" si="14"/>
        <v>4.8130434782608695</v>
      </c>
      <c r="AE30" s="50">
        <f>RANK(Y30,$Y$30:$AC$30,1)</f>
        <v>3</v>
      </c>
      <c r="AF30" s="50">
        <f>RANK(Z30,$Y$30:$AC$30,1)</f>
        <v>2</v>
      </c>
      <c r="AG30" s="50">
        <f>RANK(AA30,$Y$30:$AC$30,1)</f>
        <v>1</v>
      </c>
      <c r="AH30" s="50">
        <f>RANK(AB30,$Y$30:$AC$30,1)</f>
        <v>4</v>
      </c>
      <c r="AI30" s="50">
        <f>RANK(AC30,$Y$30:$AC$30,1)</f>
        <v>5</v>
      </c>
      <c r="AK30" s="90">
        <f t="shared" si="15"/>
        <v>4.310526315789474</v>
      </c>
      <c r="AL30" s="91">
        <f t="shared" si="16"/>
        <v>4.41</v>
      </c>
      <c r="AM30" s="91">
        <f t="shared" si="17"/>
        <v>4.5</v>
      </c>
      <c r="AN30" s="91">
        <f t="shared" si="18"/>
        <v>4.581818181818182</v>
      </c>
      <c r="AO30" s="90">
        <f t="shared" si="19"/>
        <v>4.8130434782608695</v>
      </c>
      <c r="AQ30" s="87">
        <f t="shared" si="20"/>
        <v>0</v>
      </c>
    </row>
    <row r="31" spans="1:43" ht="12.75">
      <c r="A31" s="92" t="s">
        <v>127</v>
      </c>
      <c r="B31" s="93" t="s">
        <v>448</v>
      </c>
      <c r="C31" s="93" t="s">
        <v>431</v>
      </c>
      <c r="D31" s="94" t="s">
        <v>127</v>
      </c>
      <c r="E31" s="95">
        <v>0.92</v>
      </c>
      <c r="F31" s="96">
        <v>259</v>
      </c>
      <c r="G31" s="97">
        <v>317</v>
      </c>
      <c r="H31" s="97">
        <v>266</v>
      </c>
      <c r="I31" s="97">
        <v>262</v>
      </c>
      <c r="J31" s="98">
        <v>293</v>
      </c>
      <c r="K31" s="99">
        <f t="shared" si="0"/>
        <v>238.28</v>
      </c>
      <c r="L31" s="99">
        <f t="shared" si="1"/>
        <v>291.64</v>
      </c>
      <c r="M31" s="99">
        <f t="shared" si="2"/>
        <v>244.72</v>
      </c>
      <c r="N31" s="99">
        <f t="shared" si="3"/>
        <v>241.04000000000002</v>
      </c>
      <c r="O31" s="99">
        <f t="shared" si="4"/>
        <v>269.56</v>
      </c>
      <c r="P31" s="100">
        <v>284</v>
      </c>
      <c r="Q31" s="101">
        <v>5</v>
      </c>
      <c r="R31" s="102">
        <f t="shared" si="5"/>
        <v>1285.24</v>
      </c>
      <c r="S31" s="103">
        <f t="shared" si="6"/>
        <v>0.2169811320754717</v>
      </c>
      <c r="T31" s="104">
        <f t="shared" si="7"/>
        <v>278.87283018867925</v>
      </c>
      <c r="U31" s="105">
        <f t="shared" si="8"/>
        <v>1.0183853328696517</v>
      </c>
      <c r="V31" s="87">
        <f t="shared" si="9"/>
        <v>0</v>
      </c>
      <c r="W31" s="88">
        <v>0</v>
      </c>
      <c r="Y31" s="89">
        <f t="shared" si="10"/>
        <v>10.83090909090909</v>
      </c>
      <c r="Z31" s="89">
        <f t="shared" si="11"/>
        <v>14.581999999999999</v>
      </c>
      <c r="AA31" s="89">
        <f t="shared" si="12"/>
        <v>12.88</v>
      </c>
      <c r="AB31" s="89">
        <f t="shared" si="13"/>
        <v>10.956363636363637</v>
      </c>
      <c r="AC31" s="89">
        <f t="shared" si="14"/>
        <v>11.72</v>
      </c>
      <c r="AE31" s="50">
        <f>RANK(Y31,$Y$31:$AC$31,1)</f>
        <v>1</v>
      </c>
      <c r="AF31" s="50">
        <f>RANK(Z31,$Y$31:$AC$31,1)</f>
        <v>5</v>
      </c>
      <c r="AG31" s="50">
        <f>RANK(AA31,$Y$31:$AC$31,1)</f>
        <v>4</v>
      </c>
      <c r="AH31" s="50">
        <f>RANK(AB31,$Y$31:$AC$31,1)</f>
        <v>2</v>
      </c>
      <c r="AI31" s="50">
        <f>RANK(AC31,$Y$31:$AC$31,1)</f>
        <v>3</v>
      </c>
      <c r="AK31" s="90">
        <f t="shared" si="15"/>
        <v>10.83090909090909</v>
      </c>
      <c r="AL31" s="91">
        <f t="shared" si="16"/>
        <v>10.956363636363637</v>
      </c>
      <c r="AM31" s="91">
        <f t="shared" si="17"/>
        <v>11.72</v>
      </c>
      <c r="AN31" s="91">
        <f t="shared" si="18"/>
        <v>12.88</v>
      </c>
      <c r="AO31" s="90">
        <f t="shared" si="19"/>
        <v>14.581999999999999</v>
      </c>
      <c r="AQ31" s="87">
        <f t="shared" si="20"/>
        <v>0</v>
      </c>
    </row>
    <row r="32" spans="1:43" ht="12.75">
      <c r="A32" s="92" t="s">
        <v>144</v>
      </c>
      <c r="B32" s="93" t="s">
        <v>449</v>
      </c>
      <c r="C32" s="93" t="s">
        <v>431</v>
      </c>
      <c r="D32" s="94" t="s">
        <v>144</v>
      </c>
      <c r="E32" s="95">
        <v>0.34</v>
      </c>
      <c r="F32" s="96">
        <v>488</v>
      </c>
      <c r="G32" s="97">
        <v>491</v>
      </c>
      <c r="H32" s="97">
        <v>423</v>
      </c>
      <c r="I32" s="97">
        <v>514</v>
      </c>
      <c r="J32" s="98">
        <v>573</v>
      </c>
      <c r="K32" s="99">
        <f t="shared" si="0"/>
        <v>165.92000000000002</v>
      </c>
      <c r="L32" s="99">
        <f t="shared" si="1"/>
        <v>166.94000000000003</v>
      </c>
      <c r="M32" s="99">
        <f t="shared" si="2"/>
        <v>143.82000000000002</v>
      </c>
      <c r="N32" s="99">
        <f t="shared" si="3"/>
        <v>174.76000000000002</v>
      </c>
      <c r="O32" s="99">
        <f t="shared" si="4"/>
        <v>194.82000000000002</v>
      </c>
      <c r="P32" s="100">
        <v>207</v>
      </c>
      <c r="Q32" s="101">
        <v>5</v>
      </c>
      <c r="R32" s="102">
        <f t="shared" si="5"/>
        <v>846.2600000000001</v>
      </c>
      <c r="S32" s="103">
        <f t="shared" si="6"/>
        <v>0.2169811320754717</v>
      </c>
      <c r="T32" s="104">
        <f t="shared" si="7"/>
        <v>183.6224528301887</v>
      </c>
      <c r="U32" s="105">
        <f t="shared" si="8"/>
        <v>1.1273131188996288</v>
      </c>
      <c r="V32" s="87">
        <f t="shared" si="9"/>
        <v>0</v>
      </c>
      <c r="W32" s="88" t="s">
        <v>591</v>
      </c>
      <c r="Y32" s="89">
        <f t="shared" si="10"/>
        <v>7.541818181818183</v>
      </c>
      <c r="Z32" s="89">
        <f t="shared" si="11"/>
        <v>8.347000000000001</v>
      </c>
      <c r="AA32" s="89">
        <f t="shared" si="12"/>
        <v>7.569473684210528</v>
      </c>
      <c r="AB32" s="89">
        <f t="shared" si="13"/>
        <v>7.943636363636364</v>
      </c>
      <c r="AC32" s="89">
        <f t="shared" si="14"/>
        <v>8.470434782608697</v>
      </c>
      <c r="AE32" s="50">
        <f>RANK(Y32,$Y$32:$AC$32,1)</f>
        <v>1</v>
      </c>
      <c r="AF32" s="50">
        <f>RANK(Z32,$Y$32:$AC$32,1)</f>
        <v>4</v>
      </c>
      <c r="AG32" s="50">
        <f>RANK(AA32,$Y$32:$AC$32,1)</f>
        <v>2</v>
      </c>
      <c r="AH32" s="50">
        <f>RANK(AB32,$Y$32:$AC$32,1)</f>
        <v>3</v>
      </c>
      <c r="AI32" s="50">
        <f>RANK(AC32,$Y$32:$AC$32,1)</f>
        <v>5</v>
      </c>
      <c r="AK32" s="90">
        <f t="shared" si="15"/>
        <v>7.541818181818183</v>
      </c>
      <c r="AL32" s="91">
        <f t="shared" si="16"/>
        <v>7.569473684210528</v>
      </c>
      <c r="AM32" s="91">
        <f t="shared" si="17"/>
        <v>7.943636363636364</v>
      </c>
      <c r="AN32" s="91">
        <f t="shared" si="18"/>
        <v>8.347000000000001</v>
      </c>
      <c r="AO32" s="90">
        <f t="shared" si="19"/>
        <v>8.470434782608697</v>
      </c>
      <c r="AQ32" s="87">
        <f t="shared" si="20"/>
        <v>0</v>
      </c>
    </row>
    <row r="33" spans="1:43" ht="12.75">
      <c r="A33" s="92" t="s">
        <v>153</v>
      </c>
      <c r="B33" s="93" t="s">
        <v>450</v>
      </c>
      <c r="C33" s="93" t="s">
        <v>451</v>
      </c>
      <c r="D33" s="94" t="s">
        <v>153</v>
      </c>
      <c r="E33" s="95">
        <v>0.21</v>
      </c>
      <c r="F33" s="96">
        <v>389</v>
      </c>
      <c r="G33" s="97">
        <v>425</v>
      </c>
      <c r="H33" s="97">
        <v>431</v>
      </c>
      <c r="I33" s="97">
        <v>480</v>
      </c>
      <c r="J33" s="98">
        <v>383</v>
      </c>
      <c r="K33" s="99">
        <f t="shared" si="0"/>
        <v>81.69</v>
      </c>
      <c r="L33" s="99">
        <f t="shared" si="1"/>
        <v>89.25</v>
      </c>
      <c r="M33" s="99">
        <f t="shared" si="2"/>
        <v>90.50999999999999</v>
      </c>
      <c r="N33" s="99">
        <f t="shared" si="3"/>
        <v>100.8</v>
      </c>
      <c r="O33" s="99">
        <f t="shared" si="4"/>
        <v>80.42999999999999</v>
      </c>
      <c r="P33" s="100">
        <v>83</v>
      </c>
      <c r="Q33" s="101">
        <v>5</v>
      </c>
      <c r="R33" s="102">
        <f t="shared" si="5"/>
        <v>442.68</v>
      </c>
      <c r="S33" s="103">
        <f t="shared" si="6"/>
        <v>0.2169811320754717</v>
      </c>
      <c r="T33" s="104">
        <f t="shared" si="7"/>
        <v>96.05320754716982</v>
      </c>
      <c r="U33" s="105">
        <f t="shared" si="8"/>
        <v>0.8641044075414176</v>
      </c>
      <c r="V33" s="87">
        <f t="shared" si="9"/>
        <v>0</v>
      </c>
      <c r="W33" s="88">
        <v>0</v>
      </c>
      <c r="Y33" s="89">
        <f t="shared" si="10"/>
        <v>3.713181818181818</v>
      </c>
      <c r="Z33" s="89">
        <f t="shared" si="11"/>
        <v>4.4625</v>
      </c>
      <c r="AA33" s="89">
        <f t="shared" si="12"/>
        <v>4.763684210526315</v>
      </c>
      <c r="AB33" s="89">
        <f t="shared" si="13"/>
        <v>4.581818181818182</v>
      </c>
      <c r="AC33" s="89">
        <f t="shared" si="14"/>
        <v>3.49695652173913</v>
      </c>
      <c r="AE33" s="50">
        <f>RANK(Y33,$Y$33:$AC$33,1)</f>
        <v>2</v>
      </c>
      <c r="AF33" s="50">
        <f>RANK(Z33,$Y$33:$AC$33,1)</f>
        <v>3</v>
      </c>
      <c r="AG33" s="50">
        <f>RANK(AA33,$Y$33:$AC$33,1)</f>
        <v>5</v>
      </c>
      <c r="AH33" s="50">
        <f>RANK(AB33,$Y$33:$AC$33,1)</f>
        <v>4</v>
      </c>
      <c r="AI33" s="50">
        <f>RANK(AC33,$Y$33:$AC$33,1)</f>
        <v>1</v>
      </c>
      <c r="AK33" s="90">
        <f t="shared" si="15"/>
        <v>3.49695652173913</v>
      </c>
      <c r="AL33" s="91">
        <f t="shared" si="16"/>
        <v>3.713181818181818</v>
      </c>
      <c r="AM33" s="91">
        <f t="shared" si="17"/>
        <v>4.4625</v>
      </c>
      <c r="AN33" s="91">
        <f t="shared" si="18"/>
        <v>4.581818181818182</v>
      </c>
      <c r="AO33" s="90">
        <f t="shared" si="19"/>
        <v>4.763684210526315</v>
      </c>
      <c r="AQ33" s="87">
        <f t="shared" si="20"/>
        <v>0</v>
      </c>
    </row>
    <row r="34" spans="1:43" ht="12.75">
      <c r="A34" s="92" t="s">
        <v>163</v>
      </c>
      <c r="B34" s="93" t="s">
        <v>452</v>
      </c>
      <c r="C34" s="93" t="s">
        <v>451</v>
      </c>
      <c r="D34" s="94" t="s">
        <v>163</v>
      </c>
      <c r="E34" s="95">
        <v>0.215</v>
      </c>
      <c r="F34" s="96">
        <v>182</v>
      </c>
      <c r="G34" s="97">
        <v>245</v>
      </c>
      <c r="H34" s="97">
        <v>211</v>
      </c>
      <c r="I34" s="97">
        <v>231</v>
      </c>
      <c r="J34" s="98">
        <v>231</v>
      </c>
      <c r="K34" s="99">
        <f t="shared" si="0"/>
        <v>39.13</v>
      </c>
      <c r="L34" s="99">
        <f t="shared" si="1"/>
        <v>52.675</v>
      </c>
      <c r="M34" s="99">
        <f t="shared" si="2"/>
        <v>45.365</v>
      </c>
      <c r="N34" s="99">
        <f t="shared" si="3"/>
        <v>49.665</v>
      </c>
      <c r="O34" s="99">
        <f t="shared" si="4"/>
        <v>49.665</v>
      </c>
      <c r="P34" s="100">
        <v>42</v>
      </c>
      <c r="Q34" s="101">
        <v>5</v>
      </c>
      <c r="R34" s="102">
        <f t="shared" si="5"/>
        <v>236.5</v>
      </c>
      <c r="S34" s="103">
        <f t="shared" si="6"/>
        <v>0.2169811320754717</v>
      </c>
      <c r="T34" s="104">
        <f t="shared" si="7"/>
        <v>51.31603773584906</v>
      </c>
      <c r="U34" s="105">
        <f t="shared" si="8"/>
        <v>0.8184575788215829</v>
      </c>
      <c r="V34" s="87">
        <f t="shared" si="9"/>
        <v>0</v>
      </c>
      <c r="W34" s="88">
        <v>0</v>
      </c>
      <c r="Y34" s="89">
        <f t="shared" si="10"/>
        <v>1.7786363636363638</v>
      </c>
      <c r="Z34" s="89">
        <f t="shared" si="11"/>
        <v>2.63375</v>
      </c>
      <c r="AA34" s="89">
        <f t="shared" si="12"/>
        <v>2.3876315789473685</v>
      </c>
      <c r="AB34" s="89">
        <f t="shared" si="13"/>
        <v>2.2575</v>
      </c>
      <c r="AC34" s="89">
        <f t="shared" si="14"/>
        <v>2.1593478260869565</v>
      </c>
      <c r="AE34" s="50">
        <f>RANK(Y34,$Y$34:$AC$34,1)</f>
        <v>1</v>
      </c>
      <c r="AF34" s="50">
        <f>RANK(Z34,$Y$34:$AC$34,1)</f>
        <v>5</v>
      </c>
      <c r="AG34" s="50">
        <f>RANK(AA34,$Y$34:$AC$34,1)</f>
        <v>4</v>
      </c>
      <c r="AH34" s="50">
        <f>RANK(AB34,$Y$34:$AC$34,1)</f>
        <v>3</v>
      </c>
      <c r="AI34" s="50">
        <f>RANK(AC34,$Y$34:$AC$34,1)</f>
        <v>2</v>
      </c>
      <c r="AK34" s="90">
        <f t="shared" si="15"/>
        <v>1.7786363636363638</v>
      </c>
      <c r="AL34" s="91">
        <f t="shared" si="16"/>
        <v>2.1593478260869565</v>
      </c>
      <c r="AM34" s="91">
        <f t="shared" si="17"/>
        <v>2.2575</v>
      </c>
      <c r="AN34" s="91">
        <f t="shared" si="18"/>
        <v>2.3876315789473685</v>
      </c>
      <c r="AO34" s="90">
        <f t="shared" si="19"/>
        <v>2.63375</v>
      </c>
      <c r="AQ34" s="87">
        <f t="shared" si="20"/>
        <v>0</v>
      </c>
    </row>
    <row r="35" spans="1:43" ht="12.75">
      <c r="A35" s="92" t="s">
        <v>155</v>
      </c>
      <c r="B35" s="93" t="s">
        <v>453</v>
      </c>
      <c r="C35" s="93" t="s">
        <v>451</v>
      </c>
      <c r="D35" s="94" t="s">
        <v>155</v>
      </c>
      <c r="E35" s="95">
        <v>0.066</v>
      </c>
      <c r="F35" s="96">
        <v>912</v>
      </c>
      <c r="G35" s="97">
        <v>453</v>
      </c>
      <c r="H35" s="97">
        <v>432</v>
      </c>
      <c r="I35" s="97">
        <v>600</v>
      </c>
      <c r="J35" s="98">
        <v>618</v>
      </c>
      <c r="K35" s="99">
        <f t="shared" si="0"/>
        <v>60.192</v>
      </c>
      <c r="L35" s="99">
        <f t="shared" si="1"/>
        <v>29.898</v>
      </c>
      <c r="M35" s="99">
        <f t="shared" si="2"/>
        <v>28.512</v>
      </c>
      <c r="N35" s="99">
        <f t="shared" si="3"/>
        <v>39.6</v>
      </c>
      <c r="O35" s="99">
        <f t="shared" si="4"/>
        <v>40.788000000000004</v>
      </c>
      <c r="P35" s="100">
        <v>62</v>
      </c>
      <c r="Q35" s="101">
        <v>5</v>
      </c>
      <c r="R35" s="102">
        <f t="shared" si="5"/>
        <v>198.99</v>
      </c>
      <c r="S35" s="103">
        <f t="shared" si="6"/>
        <v>0.2169811320754717</v>
      </c>
      <c r="T35" s="104">
        <f t="shared" si="7"/>
        <v>43.17707547169812</v>
      </c>
      <c r="U35" s="105">
        <f t="shared" si="8"/>
        <v>1.4359471854604884</v>
      </c>
      <c r="V35" s="87">
        <f t="shared" si="9"/>
        <v>0</v>
      </c>
      <c r="W35" s="88" t="s">
        <v>591</v>
      </c>
      <c r="Y35" s="89">
        <f t="shared" si="10"/>
        <v>2.736</v>
      </c>
      <c r="Z35" s="89">
        <f t="shared" si="11"/>
        <v>1.4949</v>
      </c>
      <c r="AA35" s="89">
        <f t="shared" si="12"/>
        <v>1.5006315789473685</v>
      </c>
      <c r="AB35" s="89">
        <f t="shared" si="13"/>
        <v>1.8</v>
      </c>
      <c r="AC35" s="89">
        <f t="shared" si="14"/>
        <v>1.7733913043478262</v>
      </c>
      <c r="AE35" s="50">
        <f>RANK(Y35,$Y$35:$AC$35,1)</f>
        <v>5</v>
      </c>
      <c r="AF35" s="50">
        <f>RANK(Z35,$Y$35:$AC$35,1)</f>
        <v>1</v>
      </c>
      <c r="AG35" s="50">
        <f>RANK(AA35,$Y$35:$AC$35,1)</f>
        <v>2</v>
      </c>
      <c r="AH35" s="50">
        <f>RANK(AB35,$Y$35:$AC$35,1)</f>
        <v>4</v>
      </c>
      <c r="AI35" s="50">
        <f>RANK(AC35,$Y$35:$AC$35,1)</f>
        <v>3</v>
      </c>
      <c r="AK35" s="90">
        <f t="shared" si="15"/>
        <v>1.4949</v>
      </c>
      <c r="AL35" s="91">
        <f t="shared" si="16"/>
        <v>1.5006315789473685</v>
      </c>
      <c r="AM35" s="91">
        <f t="shared" si="17"/>
        <v>1.7733913043478262</v>
      </c>
      <c r="AN35" s="91">
        <f t="shared" si="18"/>
        <v>1.8</v>
      </c>
      <c r="AO35" s="90">
        <f t="shared" si="19"/>
        <v>2.736</v>
      </c>
      <c r="AQ35" s="87">
        <f t="shared" si="20"/>
        <v>0</v>
      </c>
    </row>
    <row r="36" spans="1:43" ht="12.75">
      <c r="A36" s="92" t="s">
        <v>156</v>
      </c>
      <c r="B36" s="93" t="s">
        <v>454</v>
      </c>
      <c r="C36" s="93" t="s">
        <v>451</v>
      </c>
      <c r="D36" s="94" t="s">
        <v>156</v>
      </c>
      <c r="E36" s="95">
        <v>0.2487</v>
      </c>
      <c r="F36" s="96">
        <v>631</v>
      </c>
      <c r="G36" s="97">
        <v>655</v>
      </c>
      <c r="H36" s="97">
        <v>525</v>
      </c>
      <c r="I36" s="97">
        <v>589</v>
      </c>
      <c r="J36" s="98">
        <v>723</v>
      </c>
      <c r="K36" s="99">
        <f t="shared" si="0"/>
        <v>156.9297</v>
      </c>
      <c r="L36" s="99">
        <f t="shared" si="1"/>
        <v>162.8985</v>
      </c>
      <c r="M36" s="99">
        <f t="shared" si="2"/>
        <v>130.5675</v>
      </c>
      <c r="N36" s="99">
        <f t="shared" si="3"/>
        <v>146.4843</v>
      </c>
      <c r="O36" s="99">
        <f t="shared" si="4"/>
        <v>179.8101</v>
      </c>
      <c r="P36" s="100">
        <v>159</v>
      </c>
      <c r="Q36" s="101">
        <v>5</v>
      </c>
      <c r="R36" s="102">
        <f t="shared" si="5"/>
        <v>776.6901</v>
      </c>
      <c r="S36" s="103">
        <f t="shared" si="6"/>
        <v>0.2169811320754717</v>
      </c>
      <c r="T36" s="104">
        <f t="shared" si="7"/>
        <v>168.52709716981133</v>
      </c>
      <c r="U36" s="105">
        <f t="shared" si="8"/>
        <v>0.9434684550448784</v>
      </c>
      <c r="V36" s="87">
        <f t="shared" si="9"/>
        <v>0</v>
      </c>
      <c r="W36" s="88">
        <v>0</v>
      </c>
      <c r="Y36" s="89">
        <f t="shared" si="10"/>
        <v>7.133168181818181</v>
      </c>
      <c r="Z36" s="89">
        <f t="shared" si="11"/>
        <v>8.144925</v>
      </c>
      <c r="AA36" s="89">
        <f t="shared" si="12"/>
        <v>6.871973684210526</v>
      </c>
      <c r="AB36" s="89">
        <f t="shared" si="13"/>
        <v>6.6583772727272725</v>
      </c>
      <c r="AC36" s="89">
        <f t="shared" si="14"/>
        <v>7.817830434782609</v>
      </c>
      <c r="AE36" s="50">
        <f>RANK(Y36,$Y$36:$AC$36,1)</f>
        <v>3</v>
      </c>
      <c r="AF36" s="50">
        <f>RANK(Z36,$Y$36:$AC$36,1)</f>
        <v>5</v>
      </c>
      <c r="AG36" s="50">
        <f>RANK(AA36,$Y$36:$AC$36,1)</f>
        <v>2</v>
      </c>
      <c r="AH36" s="50">
        <f>RANK(AB36,$Y$36:$AC$36,1)</f>
        <v>1</v>
      </c>
      <c r="AI36" s="50">
        <f>RANK(AC36,$Y$36:$AC$36,1)</f>
        <v>4</v>
      </c>
      <c r="AK36" s="90">
        <f t="shared" si="15"/>
        <v>6.6583772727272725</v>
      </c>
      <c r="AL36" s="91">
        <f t="shared" si="16"/>
        <v>6.871973684210526</v>
      </c>
      <c r="AM36" s="91">
        <f t="shared" si="17"/>
        <v>7.133168181818181</v>
      </c>
      <c r="AN36" s="91">
        <f t="shared" si="18"/>
        <v>7.817830434782609</v>
      </c>
      <c r="AO36" s="90">
        <f t="shared" si="19"/>
        <v>8.144925</v>
      </c>
      <c r="AQ36" s="87">
        <f t="shared" si="20"/>
        <v>0</v>
      </c>
    </row>
    <row r="37" spans="1:43" ht="12.75">
      <c r="A37" s="92" t="s">
        <v>149</v>
      </c>
      <c r="B37" s="93" t="s">
        <v>455</v>
      </c>
      <c r="C37" s="93" t="s">
        <v>451</v>
      </c>
      <c r="D37" s="94" t="s">
        <v>149</v>
      </c>
      <c r="E37" s="95">
        <v>0.042</v>
      </c>
      <c r="F37" s="96">
        <v>3360</v>
      </c>
      <c r="G37" s="97">
        <v>3425</v>
      </c>
      <c r="H37" s="97">
        <v>2866</v>
      </c>
      <c r="I37" s="97">
        <v>676</v>
      </c>
      <c r="J37" s="98">
        <v>3218</v>
      </c>
      <c r="K37" s="99">
        <f aca="true" t="shared" si="21" ref="K37:K68">F37*E37</f>
        <v>141.12</v>
      </c>
      <c r="L37" s="99">
        <f aca="true" t="shared" si="22" ref="L37:L68">G37*E37</f>
        <v>143.85000000000002</v>
      </c>
      <c r="M37" s="99">
        <f aca="true" t="shared" si="23" ref="M37:M68">H37*E37</f>
        <v>120.37200000000001</v>
      </c>
      <c r="N37" s="99">
        <f aca="true" t="shared" si="24" ref="N37:N68">I37*E37</f>
        <v>28.392000000000003</v>
      </c>
      <c r="O37" s="99">
        <f aca="true" t="shared" si="25" ref="O37:O68">J37*E37</f>
        <v>135.156</v>
      </c>
      <c r="P37" s="100">
        <v>88</v>
      </c>
      <c r="Q37" s="101">
        <v>5</v>
      </c>
      <c r="R37" s="102">
        <f aca="true" t="shared" si="26" ref="R37:R68">IF(SUM(K37:O37)=0,"-",(IF(Q37=5,(SUM(K37:O37)),(IF(Q37=4,(SUM(L37:O37)),(IF(Q37=3,(SUM(M37:O37)),(IF(Q37=2,(SUM(N37:O37)),(IF(Q37=1,O37,"Manual Calculation Required")))))))))))</f>
        <v>568.8900000000001</v>
      </c>
      <c r="S37" s="103">
        <f aca="true" t="shared" si="27" ref="S37:S68">IF(SUM(K37:O37)=0,"-",(IF(Q37=5,($O$1/SUM($K$1:$O$1)),(IF(Q37=4,($O$1/SUM($L$1:$O$1)),(IF(Q37=3,($O$1/SUM($M$1:$O$1)),(IF(Q37=2,($O$1/SUM($N$1:$O$1)),(IF(Q37=1,1,"Manual Calculation Required")))))))))))</f>
        <v>0.2169811320754717</v>
      </c>
      <c r="T37" s="104">
        <f aca="true" t="shared" si="28" ref="T37:T68">IF(SUM(K37:O37)=0,0,(IF(Q37=0,"Manual Calculation Required",(R37*S37))))</f>
        <v>123.43839622641512</v>
      </c>
      <c r="U37" s="105">
        <f aca="true" t="shared" si="29" ref="U37:U68">IF(SUM(K37:O37)=0,"-",P37/T37)</f>
        <v>0.7129062163006983</v>
      </c>
      <c r="V37" s="87">
        <f aca="true" t="shared" si="30" ref="V37:V68">AQ37</f>
        <v>1</v>
      </c>
      <c r="W37" s="88">
        <v>0</v>
      </c>
      <c r="Y37" s="89">
        <f aca="true" t="shared" si="31" ref="Y37:Y68">K37/$K$1</f>
        <v>6.414545454545455</v>
      </c>
      <c r="Z37" s="89">
        <f aca="true" t="shared" si="32" ref="Z37:Z68">L37/$L$1</f>
        <v>7.192500000000001</v>
      </c>
      <c r="AA37" s="89">
        <f aca="true" t="shared" si="33" ref="AA37:AA68">M37/$M$1</f>
        <v>6.335368421052633</v>
      </c>
      <c r="AB37" s="89">
        <f aca="true" t="shared" si="34" ref="AB37:AB68">N37/$N$1</f>
        <v>1.2905454545454547</v>
      </c>
      <c r="AC37" s="89">
        <f aca="true" t="shared" si="35" ref="AC37:AC68">O37/$O$1</f>
        <v>5.876347826086957</v>
      </c>
      <c r="AE37" s="50">
        <f>RANK(Y37,$Y$37:$AC$37,1)</f>
        <v>4</v>
      </c>
      <c r="AF37" s="50">
        <f>RANK(Z37,$Y$37:$AC$37,1)</f>
        <v>5</v>
      </c>
      <c r="AG37" s="50">
        <f>RANK(AA37,$Y$37:$AC$37,1)</f>
        <v>3</v>
      </c>
      <c r="AH37" s="50">
        <f>RANK(AB37,$Y$37:$AC$37,1)</f>
        <v>1</v>
      </c>
      <c r="AI37" s="50">
        <f>RANK(AC37,$Y$37:$AC$37,1)</f>
        <v>2</v>
      </c>
      <c r="AK37" s="90">
        <f aca="true" t="shared" si="36" ref="AK37:AK68">IF($AE37=1,$Y37,IF($AF37=1,$Z37,IF($AG37=1,$AA37,IF($AH37=1,$AB37,$AC37))))</f>
        <v>1.2905454545454547</v>
      </c>
      <c r="AL37" s="91">
        <f aca="true" t="shared" si="37" ref="AL37:AL68">IF($AE37=2,$Y37,IF($AF37=2,$Z37,IF($AG37=2,$AA37,IF($AH37=2,$AB37,$AC37))))</f>
        <v>5.876347826086957</v>
      </c>
      <c r="AM37" s="91">
        <f aca="true" t="shared" si="38" ref="AM37:AM68">IF($AE37=3,$Y37,IF($AF37=3,$Z37,IF($AG37=3,$AA37,IF($AH37=3,$AB37,$AC37))))</f>
        <v>6.335368421052633</v>
      </c>
      <c r="AN37" s="91">
        <f aca="true" t="shared" si="39" ref="AN37:AN68">IF($AE37=4,$Y37,IF($AF37=4,$Z37,IF($AG37=4,$AA37,IF($AH37=4,$AB37,$AC37))))</f>
        <v>6.414545454545455</v>
      </c>
      <c r="AO37" s="90">
        <f aca="true" t="shared" si="40" ref="AO37:AO68">IF($AE37=5,$Y37,IF($AF37=5,$Z37,IF($AG37=5,$AA37,IF($AH37=5,$AB37,$AC37))))</f>
        <v>7.192500000000001</v>
      </c>
      <c r="AQ37" s="87">
        <f aca="true" t="shared" si="41" ref="AQ37:AQ68">IF(AK37=0,1,IF((AO37-AK37)/AK37&gt;=1,1,0))</f>
        <v>1</v>
      </c>
    </row>
    <row r="38" spans="1:43" ht="12.75">
      <c r="A38" s="92" t="s">
        <v>168</v>
      </c>
      <c r="B38" s="93" t="s">
        <v>456</v>
      </c>
      <c r="C38" s="93" t="s">
        <v>451</v>
      </c>
      <c r="D38" s="94" t="s">
        <v>168</v>
      </c>
      <c r="E38" s="95">
        <v>0.35</v>
      </c>
      <c r="F38" s="96">
        <v>217</v>
      </c>
      <c r="G38" s="97">
        <v>191</v>
      </c>
      <c r="H38" s="97">
        <v>180</v>
      </c>
      <c r="I38" s="97">
        <v>219</v>
      </c>
      <c r="J38" s="98">
        <v>206</v>
      </c>
      <c r="K38" s="99">
        <f t="shared" si="21"/>
        <v>75.94999999999999</v>
      </c>
      <c r="L38" s="99">
        <f t="shared" si="22"/>
        <v>66.85</v>
      </c>
      <c r="M38" s="99">
        <f t="shared" si="23"/>
        <v>62.99999999999999</v>
      </c>
      <c r="N38" s="99">
        <f t="shared" si="24"/>
        <v>76.64999999999999</v>
      </c>
      <c r="O38" s="99">
        <f t="shared" si="25"/>
        <v>72.1</v>
      </c>
      <c r="P38" s="100">
        <v>103</v>
      </c>
      <c r="Q38" s="101">
        <v>5</v>
      </c>
      <c r="R38" s="102">
        <f t="shared" si="26"/>
        <v>354.54999999999995</v>
      </c>
      <c r="S38" s="103">
        <f t="shared" si="27"/>
        <v>0.2169811320754717</v>
      </c>
      <c r="T38" s="104">
        <f t="shared" si="28"/>
        <v>76.93066037735848</v>
      </c>
      <c r="U38" s="105">
        <f t="shared" si="29"/>
        <v>1.3388680078237571</v>
      </c>
      <c r="V38" s="87">
        <f t="shared" si="30"/>
        <v>0</v>
      </c>
      <c r="W38" s="88" t="s">
        <v>593</v>
      </c>
      <c r="Y38" s="89">
        <f t="shared" si="31"/>
        <v>3.4522727272727267</v>
      </c>
      <c r="Z38" s="89">
        <f t="shared" si="32"/>
        <v>3.3425</v>
      </c>
      <c r="AA38" s="89">
        <f t="shared" si="33"/>
        <v>3.31578947368421</v>
      </c>
      <c r="AB38" s="89">
        <f t="shared" si="34"/>
        <v>3.484090909090909</v>
      </c>
      <c r="AC38" s="89">
        <f t="shared" si="35"/>
        <v>3.134782608695652</v>
      </c>
      <c r="AE38" s="50">
        <f>RANK(Y38,$Y$38:$AC$38,1)</f>
        <v>4</v>
      </c>
      <c r="AF38" s="50">
        <f>RANK(Z38,$Y$38:$AC$38,1)</f>
        <v>3</v>
      </c>
      <c r="AG38" s="50">
        <f>RANK(AA38,$Y$38:$AC$38,1)</f>
        <v>2</v>
      </c>
      <c r="AH38" s="50">
        <f>RANK(AB38,$Y$38:$AC$38,1)</f>
        <v>5</v>
      </c>
      <c r="AI38" s="50">
        <f>RANK(AC38,$Y$38:$AC$38,1)</f>
        <v>1</v>
      </c>
      <c r="AK38" s="90">
        <f t="shared" si="36"/>
        <v>3.134782608695652</v>
      </c>
      <c r="AL38" s="91">
        <f t="shared" si="37"/>
        <v>3.31578947368421</v>
      </c>
      <c r="AM38" s="91">
        <f t="shared" si="38"/>
        <v>3.3425</v>
      </c>
      <c r="AN38" s="91">
        <f t="shared" si="39"/>
        <v>3.4522727272727267</v>
      </c>
      <c r="AO38" s="90">
        <f t="shared" si="40"/>
        <v>3.484090909090909</v>
      </c>
      <c r="AQ38" s="87">
        <f t="shared" si="41"/>
        <v>0</v>
      </c>
    </row>
    <row r="39" spans="1:43" ht="12.75">
      <c r="A39" s="92" t="s">
        <v>170</v>
      </c>
      <c r="B39" s="93" t="s">
        <v>457</v>
      </c>
      <c r="C39" s="93" t="s">
        <v>451</v>
      </c>
      <c r="D39" s="94" t="s">
        <v>170</v>
      </c>
      <c r="E39" s="95">
        <v>0.42</v>
      </c>
      <c r="F39" s="96">
        <v>342</v>
      </c>
      <c r="G39" s="97">
        <v>409</v>
      </c>
      <c r="H39" s="97">
        <v>306</v>
      </c>
      <c r="I39" s="97">
        <v>446</v>
      </c>
      <c r="J39" s="98">
        <v>375</v>
      </c>
      <c r="K39" s="99">
        <f t="shared" si="21"/>
        <v>143.64</v>
      </c>
      <c r="L39" s="99">
        <f t="shared" si="22"/>
        <v>171.78</v>
      </c>
      <c r="M39" s="99">
        <f t="shared" si="23"/>
        <v>128.51999999999998</v>
      </c>
      <c r="N39" s="99">
        <f t="shared" si="24"/>
        <v>187.32</v>
      </c>
      <c r="O39" s="99">
        <f t="shared" si="25"/>
        <v>157.5</v>
      </c>
      <c r="P39" s="100">
        <v>136</v>
      </c>
      <c r="Q39" s="101">
        <v>5</v>
      </c>
      <c r="R39" s="102">
        <f t="shared" si="26"/>
        <v>788.76</v>
      </c>
      <c r="S39" s="103">
        <f t="shared" si="27"/>
        <v>0.2169811320754717</v>
      </c>
      <c r="T39" s="104">
        <f t="shared" si="28"/>
        <v>171.14603773584906</v>
      </c>
      <c r="U39" s="105">
        <f t="shared" si="29"/>
        <v>0.7946429949485929</v>
      </c>
      <c r="V39" s="87">
        <f t="shared" si="30"/>
        <v>0</v>
      </c>
      <c r="W39" s="88" t="s">
        <v>591</v>
      </c>
      <c r="Y39" s="89">
        <f t="shared" si="31"/>
        <v>6.529090909090908</v>
      </c>
      <c r="Z39" s="89">
        <f t="shared" si="32"/>
        <v>8.589</v>
      </c>
      <c r="AA39" s="89">
        <f t="shared" si="33"/>
        <v>6.764210526315789</v>
      </c>
      <c r="AB39" s="89">
        <f t="shared" si="34"/>
        <v>8.514545454545454</v>
      </c>
      <c r="AC39" s="89">
        <f t="shared" si="35"/>
        <v>6.8478260869565215</v>
      </c>
      <c r="AE39" s="50">
        <f>RANK(Y39,$Y$39:$AC$39,1)</f>
        <v>1</v>
      </c>
      <c r="AF39" s="50">
        <f>RANK(Z39,$Y$39:$AC$39,1)</f>
        <v>5</v>
      </c>
      <c r="AG39" s="50">
        <f>RANK(AA39,$Y$39:$AC$39,1)</f>
        <v>2</v>
      </c>
      <c r="AH39" s="50">
        <f>RANK(AB39,$Y$39:$AC$39,1)</f>
        <v>4</v>
      </c>
      <c r="AI39" s="50">
        <f>RANK(AC39,$Y$39:$AC$39,1)</f>
        <v>3</v>
      </c>
      <c r="AK39" s="90">
        <f t="shared" si="36"/>
        <v>6.529090909090908</v>
      </c>
      <c r="AL39" s="91">
        <f t="shared" si="37"/>
        <v>6.764210526315789</v>
      </c>
      <c r="AM39" s="91">
        <f t="shared" si="38"/>
        <v>6.8478260869565215</v>
      </c>
      <c r="AN39" s="91">
        <f t="shared" si="39"/>
        <v>8.514545454545454</v>
      </c>
      <c r="AO39" s="90">
        <f t="shared" si="40"/>
        <v>8.589</v>
      </c>
      <c r="AQ39" s="87">
        <f t="shared" si="41"/>
        <v>0</v>
      </c>
    </row>
    <row r="40" spans="1:43" ht="12.75">
      <c r="A40" s="92" t="s">
        <v>331</v>
      </c>
      <c r="B40" s="93" t="s">
        <v>458</v>
      </c>
      <c r="C40" s="93" t="s">
        <v>451</v>
      </c>
      <c r="D40" s="94" t="s">
        <v>331</v>
      </c>
      <c r="E40" s="95">
        <v>0.16</v>
      </c>
      <c r="F40" s="96">
        <v>424</v>
      </c>
      <c r="G40" s="97">
        <v>358</v>
      </c>
      <c r="H40" s="97">
        <v>368</v>
      </c>
      <c r="I40" s="97">
        <v>378</v>
      </c>
      <c r="J40" s="98">
        <v>425</v>
      </c>
      <c r="K40" s="99">
        <f t="shared" si="21"/>
        <v>67.84</v>
      </c>
      <c r="L40" s="99">
        <f t="shared" si="22"/>
        <v>57.28</v>
      </c>
      <c r="M40" s="99">
        <f t="shared" si="23"/>
        <v>58.88</v>
      </c>
      <c r="N40" s="99">
        <f t="shared" si="24"/>
        <v>60.480000000000004</v>
      </c>
      <c r="O40" s="99">
        <f t="shared" si="25"/>
        <v>68</v>
      </c>
      <c r="P40" s="100">
        <v>98</v>
      </c>
      <c r="Q40" s="101">
        <v>5</v>
      </c>
      <c r="R40" s="102">
        <f t="shared" si="26"/>
        <v>312.48</v>
      </c>
      <c r="S40" s="103">
        <f t="shared" si="27"/>
        <v>0.2169811320754717</v>
      </c>
      <c r="T40" s="104">
        <f t="shared" si="28"/>
        <v>67.8022641509434</v>
      </c>
      <c r="U40" s="105">
        <f t="shared" si="29"/>
        <v>1.4453794608072308</v>
      </c>
      <c r="V40" s="87">
        <f t="shared" si="30"/>
        <v>0</v>
      </c>
      <c r="W40" s="88">
        <v>0</v>
      </c>
      <c r="Y40" s="89">
        <f t="shared" si="31"/>
        <v>3.083636363636364</v>
      </c>
      <c r="Z40" s="89">
        <f t="shared" si="32"/>
        <v>2.864</v>
      </c>
      <c r="AA40" s="89">
        <f t="shared" si="33"/>
        <v>3.0989473684210527</v>
      </c>
      <c r="AB40" s="89">
        <f t="shared" si="34"/>
        <v>2.7490909090909095</v>
      </c>
      <c r="AC40" s="89">
        <f t="shared" si="35"/>
        <v>2.9565217391304346</v>
      </c>
      <c r="AE40" s="50">
        <f>RANK(Y40,$Y$40:$AC$40,1)</f>
        <v>4</v>
      </c>
      <c r="AF40" s="50">
        <f>RANK(Z40,$Y$40:$AC$40,1)</f>
        <v>2</v>
      </c>
      <c r="AG40" s="50">
        <f>RANK(AA40,$Y$40:$AC$40,1)</f>
        <v>5</v>
      </c>
      <c r="AH40" s="50">
        <f>RANK(AB40,$Y$40:$AC$40,1)</f>
        <v>1</v>
      </c>
      <c r="AI40" s="50">
        <f>RANK(AC40,$Y$40:$AC$40,1)</f>
        <v>3</v>
      </c>
      <c r="AK40" s="90">
        <f t="shared" si="36"/>
        <v>2.7490909090909095</v>
      </c>
      <c r="AL40" s="91">
        <f t="shared" si="37"/>
        <v>2.864</v>
      </c>
      <c r="AM40" s="91">
        <f t="shared" si="38"/>
        <v>2.9565217391304346</v>
      </c>
      <c r="AN40" s="91">
        <f t="shared" si="39"/>
        <v>3.083636363636364</v>
      </c>
      <c r="AO40" s="90">
        <f t="shared" si="40"/>
        <v>3.0989473684210527</v>
      </c>
      <c r="AQ40" s="87">
        <f t="shared" si="41"/>
        <v>0</v>
      </c>
    </row>
    <row r="41" spans="1:43" ht="12.75">
      <c r="A41" s="92" t="s">
        <v>300</v>
      </c>
      <c r="B41" s="93" t="s">
        <v>459</v>
      </c>
      <c r="C41" s="93" t="s">
        <v>451</v>
      </c>
      <c r="D41" s="94" t="s">
        <v>300</v>
      </c>
      <c r="E41" s="95">
        <v>0.4</v>
      </c>
      <c r="F41" s="96">
        <v>521</v>
      </c>
      <c r="G41" s="97">
        <v>371</v>
      </c>
      <c r="H41" s="97">
        <v>394</v>
      </c>
      <c r="I41" s="97">
        <v>479</v>
      </c>
      <c r="J41" s="98">
        <v>461</v>
      </c>
      <c r="K41" s="99">
        <f t="shared" si="21"/>
        <v>208.4</v>
      </c>
      <c r="L41" s="99">
        <f t="shared" si="22"/>
        <v>148.4</v>
      </c>
      <c r="M41" s="99">
        <f t="shared" si="23"/>
        <v>157.60000000000002</v>
      </c>
      <c r="N41" s="99">
        <f t="shared" si="24"/>
        <v>191.60000000000002</v>
      </c>
      <c r="O41" s="99">
        <f t="shared" si="25"/>
        <v>184.4</v>
      </c>
      <c r="P41" s="100">
        <v>141</v>
      </c>
      <c r="Q41" s="101">
        <v>5</v>
      </c>
      <c r="R41" s="102">
        <f t="shared" si="26"/>
        <v>890.4000000000001</v>
      </c>
      <c r="S41" s="103">
        <f t="shared" si="27"/>
        <v>0.2169811320754717</v>
      </c>
      <c r="T41" s="104">
        <f t="shared" si="28"/>
        <v>193.20000000000002</v>
      </c>
      <c r="U41" s="105">
        <f t="shared" si="29"/>
        <v>0.7298136645962733</v>
      </c>
      <c r="V41" s="87">
        <f t="shared" si="30"/>
        <v>0</v>
      </c>
      <c r="W41" s="88">
        <v>0</v>
      </c>
      <c r="Y41" s="89">
        <f t="shared" si="31"/>
        <v>9.472727272727273</v>
      </c>
      <c r="Z41" s="89">
        <f t="shared" si="32"/>
        <v>7.42</v>
      </c>
      <c r="AA41" s="89">
        <f t="shared" si="33"/>
        <v>8.294736842105264</v>
      </c>
      <c r="AB41" s="89">
        <f t="shared" si="34"/>
        <v>8.70909090909091</v>
      </c>
      <c r="AC41" s="89">
        <f t="shared" si="35"/>
        <v>8.017391304347827</v>
      </c>
      <c r="AE41" s="50">
        <f>RANK(Y41,$Y$41:$AC$41,1)</f>
        <v>5</v>
      </c>
      <c r="AF41" s="50">
        <f>RANK(Z41,$Y$41:$AC$41,1)</f>
        <v>1</v>
      </c>
      <c r="AG41" s="50">
        <f>RANK(AA41,$Y$41:$AC$41,1)</f>
        <v>3</v>
      </c>
      <c r="AH41" s="50">
        <f>RANK(AB41,$Y$41:$AC$41,1)</f>
        <v>4</v>
      </c>
      <c r="AI41" s="50">
        <f>RANK(AC41,$Y$41:$AC$41,1)</f>
        <v>2</v>
      </c>
      <c r="AK41" s="90">
        <f t="shared" si="36"/>
        <v>7.42</v>
      </c>
      <c r="AL41" s="91">
        <f t="shared" si="37"/>
        <v>8.017391304347827</v>
      </c>
      <c r="AM41" s="91">
        <f t="shared" si="38"/>
        <v>8.294736842105264</v>
      </c>
      <c r="AN41" s="91">
        <f t="shared" si="39"/>
        <v>8.70909090909091</v>
      </c>
      <c r="AO41" s="90">
        <f t="shared" si="40"/>
        <v>9.472727272727273</v>
      </c>
      <c r="AQ41" s="87">
        <f t="shared" si="41"/>
        <v>0</v>
      </c>
    </row>
    <row r="42" spans="1:43" ht="12.75">
      <c r="A42" s="92" t="s">
        <v>151</v>
      </c>
      <c r="B42" s="93" t="s">
        <v>460</v>
      </c>
      <c r="C42" s="93" t="s">
        <v>451</v>
      </c>
      <c r="D42" s="94" t="s">
        <v>151</v>
      </c>
      <c r="E42" s="95">
        <v>0.42</v>
      </c>
      <c r="F42" s="96">
        <v>367</v>
      </c>
      <c r="G42" s="97">
        <v>433</v>
      </c>
      <c r="H42" s="97">
        <v>372</v>
      </c>
      <c r="I42" s="97">
        <v>504</v>
      </c>
      <c r="J42" s="98">
        <v>532</v>
      </c>
      <c r="K42" s="99">
        <f t="shared" si="21"/>
        <v>154.14</v>
      </c>
      <c r="L42" s="99">
        <f t="shared" si="22"/>
        <v>181.85999999999999</v>
      </c>
      <c r="M42" s="99">
        <f t="shared" si="23"/>
        <v>156.23999999999998</v>
      </c>
      <c r="N42" s="99">
        <f t="shared" si="24"/>
        <v>211.67999999999998</v>
      </c>
      <c r="O42" s="99">
        <f t="shared" si="25"/>
        <v>223.44</v>
      </c>
      <c r="P42" s="100">
        <v>216</v>
      </c>
      <c r="Q42" s="101">
        <v>5</v>
      </c>
      <c r="R42" s="102">
        <f t="shared" si="26"/>
        <v>927.3599999999999</v>
      </c>
      <c r="S42" s="103">
        <f t="shared" si="27"/>
        <v>0.2169811320754717</v>
      </c>
      <c r="T42" s="104">
        <f t="shared" si="28"/>
        <v>201.21962264150943</v>
      </c>
      <c r="U42" s="105">
        <f t="shared" si="29"/>
        <v>1.0734539562516878</v>
      </c>
      <c r="V42" s="87">
        <f t="shared" si="30"/>
        <v>0</v>
      </c>
      <c r="W42" s="88">
        <v>0</v>
      </c>
      <c r="Y42" s="89">
        <f t="shared" si="31"/>
        <v>7.006363636363636</v>
      </c>
      <c r="Z42" s="89">
        <f t="shared" si="32"/>
        <v>9.093</v>
      </c>
      <c r="AA42" s="89">
        <f t="shared" si="33"/>
        <v>8.223157894736842</v>
      </c>
      <c r="AB42" s="89">
        <f t="shared" si="34"/>
        <v>9.621818181818181</v>
      </c>
      <c r="AC42" s="89">
        <f t="shared" si="35"/>
        <v>9.714782608695652</v>
      </c>
      <c r="AE42" s="50">
        <f>RANK(Y42,$Y$42:$AC$42,1)</f>
        <v>1</v>
      </c>
      <c r="AF42" s="50">
        <f>RANK(Z42,$Y$42:$AC$42,1)</f>
        <v>3</v>
      </c>
      <c r="AG42" s="50">
        <f>RANK(AA42,$Y$42:$AC$42,1)</f>
        <v>2</v>
      </c>
      <c r="AH42" s="50">
        <f>RANK(AB42,$Y$42:$AC$42,1)</f>
        <v>4</v>
      </c>
      <c r="AI42" s="50">
        <f>RANK(AC42,$Y$42:$AC$42,1)</f>
        <v>5</v>
      </c>
      <c r="AK42" s="90">
        <f t="shared" si="36"/>
        <v>7.006363636363636</v>
      </c>
      <c r="AL42" s="91">
        <f t="shared" si="37"/>
        <v>8.223157894736842</v>
      </c>
      <c r="AM42" s="91">
        <f t="shared" si="38"/>
        <v>9.093</v>
      </c>
      <c r="AN42" s="91">
        <f t="shared" si="39"/>
        <v>9.621818181818181</v>
      </c>
      <c r="AO42" s="90">
        <f t="shared" si="40"/>
        <v>9.714782608695652</v>
      </c>
      <c r="AQ42" s="87">
        <f t="shared" si="41"/>
        <v>0</v>
      </c>
    </row>
    <row r="43" spans="1:43" ht="12.75">
      <c r="A43" s="92" t="s">
        <v>159</v>
      </c>
      <c r="B43" s="93" t="s">
        <v>461</v>
      </c>
      <c r="C43" s="93" t="s">
        <v>451</v>
      </c>
      <c r="D43" s="94" t="s">
        <v>159</v>
      </c>
      <c r="E43" s="95">
        <v>0.67</v>
      </c>
      <c r="F43" s="96">
        <v>192</v>
      </c>
      <c r="G43" s="97">
        <v>151</v>
      </c>
      <c r="H43" s="97">
        <v>204</v>
      </c>
      <c r="I43" s="97">
        <v>198</v>
      </c>
      <c r="J43" s="98">
        <v>157</v>
      </c>
      <c r="K43" s="99">
        <f t="shared" si="21"/>
        <v>128.64000000000001</v>
      </c>
      <c r="L43" s="99">
        <f t="shared" si="22"/>
        <v>101.17</v>
      </c>
      <c r="M43" s="99">
        <f t="shared" si="23"/>
        <v>136.68</v>
      </c>
      <c r="N43" s="99">
        <f t="shared" si="24"/>
        <v>132.66</v>
      </c>
      <c r="O43" s="99">
        <f t="shared" si="25"/>
        <v>105.19000000000001</v>
      </c>
      <c r="P43" s="100">
        <v>87</v>
      </c>
      <c r="Q43" s="101">
        <v>5</v>
      </c>
      <c r="R43" s="102">
        <f t="shared" si="26"/>
        <v>604.34</v>
      </c>
      <c r="S43" s="103">
        <f t="shared" si="27"/>
        <v>0.2169811320754717</v>
      </c>
      <c r="T43" s="104">
        <f t="shared" si="28"/>
        <v>131.1303773584906</v>
      </c>
      <c r="U43" s="105">
        <f t="shared" si="29"/>
        <v>0.663461829002102</v>
      </c>
      <c r="V43" s="87">
        <f t="shared" si="30"/>
        <v>0</v>
      </c>
      <c r="W43" s="88">
        <v>0</v>
      </c>
      <c r="Y43" s="89">
        <f t="shared" si="31"/>
        <v>5.847272727272728</v>
      </c>
      <c r="Z43" s="89">
        <f t="shared" si="32"/>
        <v>5.0585</v>
      </c>
      <c r="AA43" s="89">
        <f t="shared" si="33"/>
        <v>7.193684210526317</v>
      </c>
      <c r="AB43" s="89">
        <f t="shared" si="34"/>
        <v>6.03</v>
      </c>
      <c r="AC43" s="89">
        <f t="shared" si="35"/>
        <v>4.573478260869566</v>
      </c>
      <c r="AE43" s="50">
        <f>RANK(Y43,$Y$43:$AC$43,1)</f>
        <v>3</v>
      </c>
      <c r="AF43" s="50">
        <f>RANK(Z43,$Y$43:$AC$43,1)</f>
        <v>2</v>
      </c>
      <c r="AG43" s="50">
        <f>RANK(AA43,$Y$43:$AC$43,1)</f>
        <v>5</v>
      </c>
      <c r="AH43" s="50">
        <f>RANK(AB43,$Y$43:$AC$43,1)</f>
        <v>4</v>
      </c>
      <c r="AI43" s="50">
        <f>RANK(AC43,$Y$43:$AC$43,1)</f>
        <v>1</v>
      </c>
      <c r="AK43" s="90">
        <f t="shared" si="36"/>
        <v>4.573478260869566</v>
      </c>
      <c r="AL43" s="91">
        <f t="shared" si="37"/>
        <v>5.0585</v>
      </c>
      <c r="AM43" s="91">
        <f t="shared" si="38"/>
        <v>5.847272727272728</v>
      </c>
      <c r="AN43" s="91">
        <f t="shared" si="39"/>
        <v>6.03</v>
      </c>
      <c r="AO43" s="90">
        <f t="shared" si="40"/>
        <v>7.193684210526317</v>
      </c>
      <c r="AQ43" s="87">
        <f t="shared" si="41"/>
        <v>0</v>
      </c>
    </row>
    <row r="44" spans="1:43" ht="12.75">
      <c r="A44" s="92" t="s">
        <v>165</v>
      </c>
      <c r="B44" s="93" t="s">
        <v>462</v>
      </c>
      <c r="C44" s="93" t="s">
        <v>451</v>
      </c>
      <c r="D44" s="94" t="s">
        <v>165</v>
      </c>
      <c r="E44" s="95">
        <v>0.31</v>
      </c>
      <c r="F44" s="96">
        <v>308</v>
      </c>
      <c r="G44" s="97">
        <v>244</v>
      </c>
      <c r="H44" s="97">
        <v>245</v>
      </c>
      <c r="I44" s="97">
        <v>271</v>
      </c>
      <c r="J44" s="98">
        <v>320</v>
      </c>
      <c r="K44" s="99">
        <f t="shared" si="21"/>
        <v>95.48</v>
      </c>
      <c r="L44" s="99">
        <f t="shared" si="22"/>
        <v>75.64</v>
      </c>
      <c r="M44" s="99">
        <f t="shared" si="23"/>
        <v>75.95</v>
      </c>
      <c r="N44" s="99">
        <f t="shared" si="24"/>
        <v>84.01</v>
      </c>
      <c r="O44" s="99">
        <f t="shared" si="25"/>
        <v>99.2</v>
      </c>
      <c r="P44" s="100">
        <v>100</v>
      </c>
      <c r="Q44" s="101">
        <v>5</v>
      </c>
      <c r="R44" s="102">
        <f t="shared" si="26"/>
        <v>430.28</v>
      </c>
      <c r="S44" s="103">
        <f t="shared" si="27"/>
        <v>0.2169811320754717</v>
      </c>
      <c r="T44" s="104">
        <f t="shared" si="28"/>
        <v>93.36264150943396</v>
      </c>
      <c r="U44" s="105">
        <f t="shared" si="29"/>
        <v>1.0710922311457454</v>
      </c>
      <c r="V44" s="87">
        <f t="shared" si="30"/>
        <v>0</v>
      </c>
      <c r="W44" s="88">
        <v>0</v>
      </c>
      <c r="Y44" s="89">
        <f t="shared" si="31"/>
        <v>4.34</v>
      </c>
      <c r="Z44" s="89">
        <f t="shared" si="32"/>
        <v>3.782</v>
      </c>
      <c r="AA44" s="89">
        <f t="shared" si="33"/>
        <v>3.9973684210526317</v>
      </c>
      <c r="AB44" s="89">
        <f t="shared" si="34"/>
        <v>3.818636363636364</v>
      </c>
      <c r="AC44" s="89">
        <f t="shared" si="35"/>
        <v>4.3130434782608695</v>
      </c>
      <c r="AE44" s="50">
        <f>RANK(Y44,$Y$44:$AC$44,1)</f>
        <v>5</v>
      </c>
      <c r="AF44" s="50">
        <f>RANK(Z44,$Y$44:$AC$44,1)</f>
        <v>1</v>
      </c>
      <c r="AG44" s="50">
        <f>RANK(AA44,$Y$44:$AC$44,1)</f>
        <v>3</v>
      </c>
      <c r="AH44" s="50">
        <f>RANK(AB44,$Y$44:$AC$44,1)</f>
        <v>2</v>
      </c>
      <c r="AI44" s="50">
        <f>RANK(AC44,$Y$44:$AC$44,1)</f>
        <v>4</v>
      </c>
      <c r="AK44" s="90">
        <f t="shared" si="36"/>
        <v>3.782</v>
      </c>
      <c r="AL44" s="91">
        <f t="shared" si="37"/>
        <v>3.818636363636364</v>
      </c>
      <c r="AM44" s="91">
        <f t="shared" si="38"/>
        <v>3.9973684210526317</v>
      </c>
      <c r="AN44" s="91">
        <f t="shared" si="39"/>
        <v>4.3130434782608695</v>
      </c>
      <c r="AO44" s="90">
        <f t="shared" si="40"/>
        <v>4.34</v>
      </c>
      <c r="AQ44" s="87">
        <f t="shared" si="41"/>
        <v>0</v>
      </c>
    </row>
    <row r="45" spans="1:43" ht="12.75">
      <c r="A45" s="92" t="s">
        <v>161</v>
      </c>
      <c r="B45" s="93" t="s">
        <v>463</v>
      </c>
      <c r="C45" s="93" t="s">
        <v>451</v>
      </c>
      <c r="D45" s="94" t="s">
        <v>161</v>
      </c>
      <c r="E45" s="95">
        <v>0.32</v>
      </c>
      <c r="F45" s="96">
        <v>418</v>
      </c>
      <c r="G45" s="97">
        <v>461</v>
      </c>
      <c r="H45" s="97">
        <v>415</v>
      </c>
      <c r="I45" s="97">
        <v>422</v>
      </c>
      <c r="J45" s="98">
        <v>461</v>
      </c>
      <c r="K45" s="99">
        <f t="shared" si="21"/>
        <v>133.76</v>
      </c>
      <c r="L45" s="99">
        <f t="shared" si="22"/>
        <v>147.52</v>
      </c>
      <c r="M45" s="99">
        <f t="shared" si="23"/>
        <v>132.8</v>
      </c>
      <c r="N45" s="99">
        <f t="shared" si="24"/>
        <v>135.04</v>
      </c>
      <c r="O45" s="99">
        <f t="shared" si="25"/>
        <v>147.52</v>
      </c>
      <c r="P45" s="100">
        <v>164</v>
      </c>
      <c r="Q45" s="101">
        <v>5</v>
      </c>
      <c r="R45" s="102">
        <f t="shared" si="26"/>
        <v>696.64</v>
      </c>
      <c r="S45" s="103">
        <f t="shared" si="27"/>
        <v>0.2169811320754717</v>
      </c>
      <c r="T45" s="104">
        <f t="shared" si="28"/>
        <v>151.1577358490566</v>
      </c>
      <c r="U45" s="105">
        <f t="shared" si="29"/>
        <v>1.0849593577120489</v>
      </c>
      <c r="V45" s="87">
        <f t="shared" si="30"/>
        <v>0</v>
      </c>
      <c r="W45" s="88" t="s">
        <v>592</v>
      </c>
      <c r="Y45" s="89">
        <f t="shared" si="31"/>
        <v>6.079999999999999</v>
      </c>
      <c r="Z45" s="89">
        <f t="shared" si="32"/>
        <v>7.376</v>
      </c>
      <c r="AA45" s="89">
        <f t="shared" si="33"/>
        <v>6.989473684210527</v>
      </c>
      <c r="AB45" s="89">
        <f t="shared" si="34"/>
        <v>6.138181818181818</v>
      </c>
      <c r="AC45" s="89">
        <f t="shared" si="35"/>
        <v>6.413913043478261</v>
      </c>
      <c r="AE45" s="50">
        <f>RANK(Y45,$Y$45:$AC$45,1)</f>
        <v>1</v>
      </c>
      <c r="AF45" s="50">
        <f>RANK(Z45,$Y$45:$AC$45,1)</f>
        <v>5</v>
      </c>
      <c r="AG45" s="50">
        <f>RANK(AA45,$Y$45:$AC$45,1)</f>
        <v>4</v>
      </c>
      <c r="AH45" s="50">
        <f>RANK(AB45,$Y$45:$AC$45,1)</f>
        <v>2</v>
      </c>
      <c r="AI45" s="50">
        <f>RANK(AC45,$Y$45:$AC$45,1)</f>
        <v>3</v>
      </c>
      <c r="AK45" s="90">
        <f t="shared" si="36"/>
        <v>6.079999999999999</v>
      </c>
      <c r="AL45" s="91">
        <f t="shared" si="37"/>
        <v>6.138181818181818</v>
      </c>
      <c r="AM45" s="91">
        <f t="shared" si="38"/>
        <v>6.413913043478261</v>
      </c>
      <c r="AN45" s="91">
        <f t="shared" si="39"/>
        <v>6.989473684210527</v>
      </c>
      <c r="AO45" s="90">
        <f t="shared" si="40"/>
        <v>7.376</v>
      </c>
      <c r="AQ45" s="87">
        <f t="shared" si="41"/>
        <v>0</v>
      </c>
    </row>
    <row r="46" spans="1:43" ht="12.75">
      <c r="A46" s="92" t="s">
        <v>321</v>
      </c>
      <c r="B46" s="93" t="s">
        <v>464</v>
      </c>
      <c r="C46" s="93" t="s">
        <v>451</v>
      </c>
      <c r="D46" s="94" t="s">
        <v>321</v>
      </c>
      <c r="E46" s="95">
        <v>0.79</v>
      </c>
      <c r="F46" s="96">
        <v>262</v>
      </c>
      <c r="G46" s="97">
        <v>224</v>
      </c>
      <c r="H46" s="97">
        <v>126</v>
      </c>
      <c r="I46" s="97">
        <v>192</v>
      </c>
      <c r="J46" s="98">
        <v>180</v>
      </c>
      <c r="K46" s="99">
        <f t="shared" si="21"/>
        <v>206.98000000000002</v>
      </c>
      <c r="L46" s="99">
        <f t="shared" si="22"/>
        <v>176.96</v>
      </c>
      <c r="M46" s="99">
        <f t="shared" si="23"/>
        <v>99.54</v>
      </c>
      <c r="N46" s="99">
        <f t="shared" si="24"/>
        <v>151.68</v>
      </c>
      <c r="O46" s="99">
        <f t="shared" si="25"/>
        <v>142.20000000000002</v>
      </c>
      <c r="P46" s="100">
        <v>184</v>
      </c>
      <c r="Q46" s="101">
        <v>5</v>
      </c>
      <c r="R46" s="102">
        <f t="shared" si="26"/>
        <v>777.3600000000001</v>
      </c>
      <c r="S46" s="103">
        <f t="shared" si="27"/>
        <v>0.2169811320754717</v>
      </c>
      <c r="T46" s="104">
        <f t="shared" si="28"/>
        <v>168.67245283018872</v>
      </c>
      <c r="U46" s="105">
        <f t="shared" si="29"/>
        <v>1.0908716682103528</v>
      </c>
      <c r="V46" s="87">
        <f t="shared" si="30"/>
        <v>0</v>
      </c>
      <c r="W46" s="88">
        <v>0</v>
      </c>
      <c r="Y46" s="89">
        <f t="shared" si="31"/>
        <v>9.408181818181818</v>
      </c>
      <c r="Z46" s="89">
        <f t="shared" si="32"/>
        <v>8.848</v>
      </c>
      <c r="AA46" s="89">
        <f t="shared" si="33"/>
        <v>5.238947368421053</v>
      </c>
      <c r="AB46" s="89">
        <f t="shared" si="34"/>
        <v>6.8945454545454545</v>
      </c>
      <c r="AC46" s="89">
        <f t="shared" si="35"/>
        <v>6.182608695652175</v>
      </c>
      <c r="AE46" s="50">
        <f>RANK(Y46,$Y$46:$AC$46,1)</f>
        <v>5</v>
      </c>
      <c r="AF46" s="50">
        <f>RANK(Z46,$Y$46:$AC$46,1)</f>
        <v>4</v>
      </c>
      <c r="AG46" s="50">
        <f>RANK(AA46,$Y$46:$AC$46,1)</f>
        <v>1</v>
      </c>
      <c r="AH46" s="50">
        <f>RANK(AB46,$Y$46:$AC$46,1)</f>
        <v>3</v>
      </c>
      <c r="AI46" s="50">
        <f>RANK(AC46,$Y$46:$AC$46,1)</f>
        <v>2</v>
      </c>
      <c r="AK46" s="90">
        <f t="shared" si="36"/>
        <v>5.238947368421053</v>
      </c>
      <c r="AL46" s="91">
        <f t="shared" si="37"/>
        <v>6.182608695652175</v>
      </c>
      <c r="AM46" s="91">
        <f t="shared" si="38"/>
        <v>6.8945454545454545</v>
      </c>
      <c r="AN46" s="91">
        <f t="shared" si="39"/>
        <v>8.848</v>
      </c>
      <c r="AO46" s="90">
        <f t="shared" si="40"/>
        <v>9.408181818181818</v>
      </c>
      <c r="AQ46" s="87">
        <f t="shared" si="41"/>
        <v>0</v>
      </c>
    </row>
    <row r="47" spans="1:43" ht="12.75">
      <c r="A47" s="92" t="s">
        <v>157</v>
      </c>
      <c r="B47" s="93" t="s">
        <v>465</v>
      </c>
      <c r="C47" s="93" t="s">
        <v>451</v>
      </c>
      <c r="D47" s="94" t="s">
        <v>157</v>
      </c>
      <c r="E47" s="95">
        <v>0.4</v>
      </c>
      <c r="F47" s="96">
        <v>513</v>
      </c>
      <c r="G47" s="97">
        <v>512</v>
      </c>
      <c r="H47" s="97">
        <v>582</v>
      </c>
      <c r="I47" s="97">
        <v>521</v>
      </c>
      <c r="J47" s="98">
        <v>555</v>
      </c>
      <c r="K47" s="99">
        <f t="shared" si="21"/>
        <v>205.20000000000002</v>
      </c>
      <c r="L47" s="99">
        <f t="shared" si="22"/>
        <v>204.8</v>
      </c>
      <c r="M47" s="99">
        <f t="shared" si="23"/>
        <v>232.8</v>
      </c>
      <c r="N47" s="99">
        <f t="shared" si="24"/>
        <v>208.4</v>
      </c>
      <c r="O47" s="99">
        <f t="shared" si="25"/>
        <v>222</v>
      </c>
      <c r="P47" s="100">
        <v>253</v>
      </c>
      <c r="Q47" s="101">
        <v>5</v>
      </c>
      <c r="R47" s="102">
        <f t="shared" si="26"/>
        <v>1073.1999999999998</v>
      </c>
      <c r="S47" s="103">
        <f t="shared" si="27"/>
        <v>0.2169811320754717</v>
      </c>
      <c r="T47" s="104">
        <f t="shared" si="28"/>
        <v>232.8641509433962</v>
      </c>
      <c r="U47" s="105">
        <f t="shared" si="29"/>
        <v>1.0864703689899369</v>
      </c>
      <c r="V47" s="87">
        <f t="shared" si="30"/>
        <v>0</v>
      </c>
      <c r="W47" s="88" t="s">
        <v>591</v>
      </c>
      <c r="Y47" s="89">
        <f t="shared" si="31"/>
        <v>9.327272727272728</v>
      </c>
      <c r="Z47" s="89">
        <f t="shared" si="32"/>
        <v>10.24</v>
      </c>
      <c r="AA47" s="89">
        <f t="shared" si="33"/>
        <v>12.25263157894737</v>
      </c>
      <c r="AB47" s="89">
        <f t="shared" si="34"/>
        <v>9.472727272727273</v>
      </c>
      <c r="AC47" s="89">
        <f t="shared" si="35"/>
        <v>9.652173913043478</v>
      </c>
      <c r="AE47" s="50">
        <f>RANK(Y47,$Y$47:$AC$47,1)</f>
        <v>1</v>
      </c>
      <c r="AF47" s="50">
        <f>RANK(Z47,$Y$47:$AC$47,1)</f>
        <v>4</v>
      </c>
      <c r="AG47" s="50">
        <f>RANK(AA47,$Y$47:$AC$47,1)</f>
        <v>5</v>
      </c>
      <c r="AH47" s="50">
        <f>RANK(AB47,$Y$47:$AC$47,1)</f>
        <v>2</v>
      </c>
      <c r="AI47" s="50">
        <f>RANK(AC47,$Y$47:$AC$47,1)</f>
        <v>3</v>
      </c>
      <c r="AK47" s="90">
        <f t="shared" si="36"/>
        <v>9.327272727272728</v>
      </c>
      <c r="AL47" s="91">
        <f t="shared" si="37"/>
        <v>9.472727272727273</v>
      </c>
      <c r="AM47" s="91">
        <f t="shared" si="38"/>
        <v>9.652173913043478</v>
      </c>
      <c r="AN47" s="91">
        <f t="shared" si="39"/>
        <v>10.24</v>
      </c>
      <c r="AO47" s="90">
        <f t="shared" si="40"/>
        <v>12.25263157894737</v>
      </c>
      <c r="AQ47" s="87">
        <f t="shared" si="41"/>
        <v>0</v>
      </c>
    </row>
    <row r="48" spans="1:43" ht="12.75">
      <c r="A48" s="92" t="s">
        <v>166</v>
      </c>
      <c r="B48" s="93" t="s">
        <v>466</v>
      </c>
      <c r="C48" s="93" t="s">
        <v>451</v>
      </c>
      <c r="D48" s="94" t="s">
        <v>166</v>
      </c>
      <c r="E48" s="95">
        <v>0.1258</v>
      </c>
      <c r="F48" s="96">
        <v>1052</v>
      </c>
      <c r="G48" s="97">
        <v>1006</v>
      </c>
      <c r="H48" s="97">
        <v>771</v>
      </c>
      <c r="I48" s="97">
        <v>986</v>
      </c>
      <c r="J48" s="98">
        <v>940</v>
      </c>
      <c r="K48" s="99">
        <f t="shared" si="21"/>
        <v>132.3416</v>
      </c>
      <c r="L48" s="99">
        <f t="shared" si="22"/>
        <v>126.5548</v>
      </c>
      <c r="M48" s="99">
        <f t="shared" si="23"/>
        <v>96.9918</v>
      </c>
      <c r="N48" s="99">
        <f t="shared" si="24"/>
        <v>124.0388</v>
      </c>
      <c r="O48" s="99">
        <f t="shared" si="25"/>
        <v>118.252</v>
      </c>
      <c r="P48" s="100">
        <v>178</v>
      </c>
      <c r="Q48" s="101">
        <v>5</v>
      </c>
      <c r="R48" s="102">
        <f t="shared" si="26"/>
        <v>598.179</v>
      </c>
      <c r="S48" s="103">
        <f t="shared" si="27"/>
        <v>0.2169811320754717</v>
      </c>
      <c r="T48" s="104">
        <f t="shared" si="28"/>
        <v>129.7935566037736</v>
      </c>
      <c r="U48" s="105">
        <f t="shared" si="29"/>
        <v>1.3714086019184164</v>
      </c>
      <c r="V48" s="87">
        <f t="shared" si="30"/>
        <v>0</v>
      </c>
      <c r="W48" s="88" t="s">
        <v>602</v>
      </c>
      <c r="Y48" s="89">
        <f t="shared" si="31"/>
        <v>6.015527272727272</v>
      </c>
      <c r="Z48" s="89">
        <f t="shared" si="32"/>
        <v>6.32774</v>
      </c>
      <c r="AA48" s="89">
        <f t="shared" si="33"/>
        <v>5.104831578947368</v>
      </c>
      <c r="AB48" s="89">
        <f t="shared" si="34"/>
        <v>5.638127272727273</v>
      </c>
      <c r="AC48" s="89">
        <f t="shared" si="35"/>
        <v>5.141391304347826</v>
      </c>
      <c r="AE48" s="50">
        <f>RANK(Y48,$Y$48:$AC$48,1)</f>
        <v>4</v>
      </c>
      <c r="AF48" s="50">
        <f>RANK(Z48,$Y$48:$AC$48,1)</f>
        <v>5</v>
      </c>
      <c r="AG48" s="50">
        <f>RANK(AA48,$Y$48:$AC$48,1)</f>
        <v>1</v>
      </c>
      <c r="AH48" s="50">
        <f>RANK(AB48,$Y$48:$AC$48,1)</f>
        <v>3</v>
      </c>
      <c r="AI48" s="50">
        <f>RANK(AC48,$Y$48:$AC$48,1)</f>
        <v>2</v>
      </c>
      <c r="AK48" s="90">
        <f t="shared" si="36"/>
        <v>5.104831578947368</v>
      </c>
      <c r="AL48" s="91">
        <f t="shared" si="37"/>
        <v>5.141391304347826</v>
      </c>
      <c r="AM48" s="91">
        <f t="shared" si="38"/>
        <v>5.638127272727273</v>
      </c>
      <c r="AN48" s="91">
        <f t="shared" si="39"/>
        <v>6.015527272727272</v>
      </c>
      <c r="AO48" s="90">
        <f t="shared" si="40"/>
        <v>6.32774</v>
      </c>
      <c r="AQ48" s="87">
        <f t="shared" si="41"/>
        <v>0</v>
      </c>
    </row>
    <row r="49" spans="1:43" ht="12.75">
      <c r="A49" s="92" t="s">
        <v>335</v>
      </c>
      <c r="B49" s="93" t="s">
        <v>467</v>
      </c>
      <c r="C49" s="93" t="s">
        <v>451</v>
      </c>
      <c r="D49" s="94" t="s">
        <v>335</v>
      </c>
      <c r="E49" s="95">
        <v>0.9</v>
      </c>
      <c r="F49" s="96">
        <v>69</v>
      </c>
      <c r="G49" s="97">
        <v>81</v>
      </c>
      <c r="H49" s="97">
        <v>215</v>
      </c>
      <c r="I49" s="97">
        <v>337</v>
      </c>
      <c r="J49" s="98">
        <v>249</v>
      </c>
      <c r="K49" s="99">
        <f t="shared" si="21"/>
        <v>62.1</v>
      </c>
      <c r="L49" s="99">
        <f t="shared" si="22"/>
        <v>72.9</v>
      </c>
      <c r="M49" s="99">
        <f t="shared" si="23"/>
        <v>193.5</v>
      </c>
      <c r="N49" s="99">
        <f t="shared" si="24"/>
        <v>303.3</v>
      </c>
      <c r="O49" s="99">
        <f t="shared" si="25"/>
        <v>224.1</v>
      </c>
      <c r="P49" s="100">
        <v>281</v>
      </c>
      <c r="Q49" s="101">
        <v>3</v>
      </c>
      <c r="R49" s="102">
        <f t="shared" si="26"/>
        <v>720.9</v>
      </c>
      <c r="S49" s="103">
        <f t="shared" si="27"/>
        <v>0.359375</v>
      </c>
      <c r="T49" s="104">
        <f t="shared" si="28"/>
        <v>259.0734375</v>
      </c>
      <c r="U49" s="105">
        <f t="shared" si="29"/>
        <v>1.0846345449830224</v>
      </c>
      <c r="V49" s="87">
        <f t="shared" si="30"/>
        <v>1</v>
      </c>
      <c r="W49" s="88">
        <v>0</v>
      </c>
      <c r="Y49" s="89">
        <f t="shared" si="31"/>
        <v>2.8227272727272728</v>
      </c>
      <c r="Z49" s="89">
        <f t="shared" si="32"/>
        <v>3.6450000000000005</v>
      </c>
      <c r="AA49" s="89">
        <f t="shared" si="33"/>
        <v>10.18421052631579</v>
      </c>
      <c r="AB49" s="89">
        <f t="shared" si="34"/>
        <v>13.786363636363637</v>
      </c>
      <c r="AC49" s="89">
        <f t="shared" si="35"/>
        <v>9.743478260869566</v>
      </c>
      <c r="AE49" s="50">
        <f>RANK(Y49,$Y$49:$AC$49,1)</f>
        <v>1</v>
      </c>
      <c r="AF49" s="50">
        <f>RANK(Z49,$Y$49:$AC$49,1)</f>
        <v>2</v>
      </c>
      <c r="AG49" s="50">
        <f>RANK(AA49,$Y$49:$AC$49,1)</f>
        <v>4</v>
      </c>
      <c r="AH49" s="50">
        <f>RANK(AB49,$Y$49:$AC$49,1)</f>
        <v>5</v>
      </c>
      <c r="AI49" s="50">
        <f>RANK(AC49,$Y$49:$AC$49,1)</f>
        <v>3</v>
      </c>
      <c r="AK49" s="90">
        <f t="shared" si="36"/>
        <v>2.8227272727272728</v>
      </c>
      <c r="AL49" s="91">
        <f t="shared" si="37"/>
        <v>3.6450000000000005</v>
      </c>
      <c r="AM49" s="91">
        <f t="shared" si="38"/>
        <v>9.743478260869566</v>
      </c>
      <c r="AN49" s="91">
        <f t="shared" si="39"/>
        <v>10.18421052631579</v>
      </c>
      <c r="AO49" s="90">
        <f t="shared" si="40"/>
        <v>13.786363636363637</v>
      </c>
      <c r="AQ49" s="87">
        <f t="shared" si="41"/>
        <v>1</v>
      </c>
    </row>
    <row r="50" spans="1:43" ht="12.75">
      <c r="A50" s="92" t="s">
        <v>147</v>
      </c>
      <c r="B50" s="93" t="s">
        <v>468</v>
      </c>
      <c r="C50" s="93" t="s">
        <v>451</v>
      </c>
      <c r="D50" s="94" t="s">
        <v>147</v>
      </c>
      <c r="E50" s="95">
        <v>0.3366</v>
      </c>
      <c r="F50" s="96">
        <v>732</v>
      </c>
      <c r="G50" s="97">
        <v>846</v>
      </c>
      <c r="H50" s="97">
        <v>669</v>
      </c>
      <c r="I50" s="97">
        <v>1021</v>
      </c>
      <c r="J50" s="98">
        <v>996</v>
      </c>
      <c r="K50" s="99">
        <f t="shared" si="21"/>
        <v>246.3912</v>
      </c>
      <c r="L50" s="99">
        <f t="shared" si="22"/>
        <v>284.7636</v>
      </c>
      <c r="M50" s="99">
        <f t="shared" si="23"/>
        <v>225.18540000000002</v>
      </c>
      <c r="N50" s="99">
        <f t="shared" si="24"/>
        <v>343.6686</v>
      </c>
      <c r="O50" s="99">
        <f t="shared" si="25"/>
        <v>335.2536</v>
      </c>
      <c r="P50" s="100">
        <v>307</v>
      </c>
      <c r="Q50" s="101">
        <v>5</v>
      </c>
      <c r="R50" s="102">
        <f t="shared" si="26"/>
        <v>1435.2624</v>
      </c>
      <c r="S50" s="103">
        <f t="shared" si="27"/>
        <v>0.2169811320754717</v>
      </c>
      <c r="T50" s="104">
        <f t="shared" si="28"/>
        <v>311.4248603773585</v>
      </c>
      <c r="U50" s="105">
        <f t="shared" si="29"/>
        <v>0.9857915634224036</v>
      </c>
      <c r="V50" s="87">
        <f t="shared" si="30"/>
        <v>0</v>
      </c>
      <c r="W50" s="88" t="s">
        <v>594</v>
      </c>
      <c r="Y50" s="89">
        <f t="shared" si="31"/>
        <v>11.1996</v>
      </c>
      <c r="Z50" s="89">
        <f t="shared" si="32"/>
        <v>14.23818</v>
      </c>
      <c r="AA50" s="89">
        <f t="shared" si="33"/>
        <v>11.851863157894737</v>
      </c>
      <c r="AB50" s="89">
        <f t="shared" si="34"/>
        <v>15.621300000000002</v>
      </c>
      <c r="AC50" s="89">
        <f t="shared" si="35"/>
        <v>14.576243478260869</v>
      </c>
      <c r="AE50" s="50">
        <f>RANK(Y50,$Y$50:$AC$50,1)</f>
        <v>1</v>
      </c>
      <c r="AF50" s="50">
        <f>RANK(Z50,$Y$50:$AC$50,1)</f>
        <v>3</v>
      </c>
      <c r="AG50" s="50">
        <f>RANK(AA50,$Y$50:$AC$50,1)</f>
        <v>2</v>
      </c>
      <c r="AH50" s="50">
        <f>RANK(AB50,$Y$50:$AC$50,1)</f>
        <v>5</v>
      </c>
      <c r="AI50" s="50">
        <f>RANK(AC50,$Y$50:$AC$50,1)</f>
        <v>4</v>
      </c>
      <c r="AK50" s="90">
        <f t="shared" si="36"/>
        <v>11.1996</v>
      </c>
      <c r="AL50" s="91">
        <f t="shared" si="37"/>
        <v>11.851863157894737</v>
      </c>
      <c r="AM50" s="91">
        <f t="shared" si="38"/>
        <v>14.23818</v>
      </c>
      <c r="AN50" s="91">
        <f t="shared" si="39"/>
        <v>14.576243478260869</v>
      </c>
      <c r="AO50" s="90">
        <f t="shared" si="40"/>
        <v>15.621300000000002</v>
      </c>
      <c r="AQ50" s="87">
        <f t="shared" si="41"/>
        <v>0</v>
      </c>
    </row>
    <row r="51" spans="1:43" ht="12.75">
      <c r="A51" s="92" t="s">
        <v>158</v>
      </c>
      <c r="B51" s="93" t="s">
        <v>469</v>
      </c>
      <c r="C51" s="93" t="s">
        <v>451</v>
      </c>
      <c r="D51" s="94" t="s">
        <v>158</v>
      </c>
      <c r="E51" s="95">
        <v>0.38</v>
      </c>
      <c r="F51" s="96">
        <v>207</v>
      </c>
      <c r="G51" s="97">
        <v>265</v>
      </c>
      <c r="H51" s="97">
        <v>265</v>
      </c>
      <c r="I51" s="97">
        <v>172</v>
      </c>
      <c r="J51" s="98">
        <v>269</v>
      </c>
      <c r="K51" s="99">
        <f t="shared" si="21"/>
        <v>78.66</v>
      </c>
      <c r="L51" s="99">
        <f t="shared" si="22"/>
        <v>100.7</v>
      </c>
      <c r="M51" s="99">
        <f t="shared" si="23"/>
        <v>100.7</v>
      </c>
      <c r="N51" s="99">
        <f t="shared" si="24"/>
        <v>65.36</v>
      </c>
      <c r="O51" s="99">
        <f t="shared" si="25"/>
        <v>102.22</v>
      </c>
      <c r="P51" s="100">
        <v>128</v>
      </c>
      <c r="Q51" s="101">
        <v>5</v>
      </c>
      <c r="R51" s="102">
        <f t="shared" si="26"/>
        <v>447.64</v>
      </c>
      <c r="S51" s="103">
        <f t="shared" si="27"/>
        <v>0.2169811320754717</v>
      </c>
      <c r="T51" s="104">
        <f t="shared" si="28"/>
        <v>97.12943396226414</v>
      </c>
      <c r="U51" s="105">
        <f t="shared" si="29"/>
        <v>1.3178291561930588</v>
      </c>
      <c r="V51" s="87">
        <f t="shared" si="30"/>
        <v>0</v>
      </c>
      <c r="W51" s="88">
        <v>0</v>
      </c>
      <c r="Y51" s="89">
        <f t="shared" si="31"/>
        <v>3.575454545454545</v>
      </c>
      <c r="Z51" s="89">
        <f t="shared" si="32"/>
        <v>5.035</v>
      </c>
      <c r="AA51" s="89">
        <f t="shared" si="33"/>
        <v>5.3</v>
      </c>
      <c r="AB51" s="89">
        <f t="shared" si="34"/>
        <v>2.9709090909090907</v>
      </c>
      <c r="AC51" s="89">
        <f t="shared" si="35"/>
        <v>4.444347826086957</v>
      </c>
      <c r="AE51" s="50">
        <f>RANK(Y51,$Y$51:$AC$51,1)</f>
        <v>2</v>
      </c>
      <c r="AF51" s="50">
        <f>RANK(Z51,$Y$51:$AC$51,1)</f>
        <v>4</v>
      </c>
      <c r="AG51" s="50">
        <f>RANK(AA51,$Y$51:$AC$51,1)</f>
        <v>5</v>
      </c>
      <c r="AH51" s="50">
        <f>RANK(AB51,$Y$51:$AC$51,1)</f>
        <v>1</v>
      </c>
      <c r="AI51" s="50">
        <f>RANK(AC51,$Y$51:$AC$51,1)</f>
        <v>3</v>
      </c>
      <c r="AK51" s="90">
        <f t="shared" si="36"/>
        <v>2.9709090909090907</v>
      </c>
      <c r="AL51" s="91">
        <f t="shared" si="37"/>
        <v>3.575454545454545</v>
      </c>
      <c r="AM51" s="91">
        <f t="shared" si="38"/>
        <v>4.444347826086957</v>
      </c>
      <c r="AN51" s="91">
        <f t="shared" si="39"/>
        <v>5.035</v>
      </c>
      <c r="AO51" s="90">
        <f t="shared" si="40"/>
        <v>5.3</v>
      </c>
      <c r="AQ51" s="87">
        <f t="shared" si="41"/>
        <v>0</v>
      </c>
    </row>
    <row r="52" spans="1:43" ht="12.75">
      <c r="A52" s="92" t="s">
        <v>0</v>
      </c>
      <c r="B52" s="93" t="s">
        <v>470</v>
      </c>
      <c r="C52" s="93" t="s">
        <v>451</v>
      </c>
      <c r="D52" s="94" t="s">
        <v>0</v>
      </c>
      <c r="E52" s="95">
        <v>1</v>
      </c>
      <c r="F52" s="96">
        <v>66</v>
      </c>
      <c r="G52" s="97">
        <v>93</v>
      </c>
      <c r="H52" s="97">
        <v>78</v>
      </c>
      <c r="I52" s="97">
        <v>77</v>
      </c>
      <c r="J52" s="98">
        <v>80</v>
      </c>
      <c r="K52" s="99">
        <f t="shared" si="21"/>
        <v>66</v>
      </c>
      <c r="L52" s="99">
        <f t="shared" si="22"/>
        <v>93</v>
      </c>
      <c r="M52" s="99">
        <f t="shared" si="23"/>
        <v>78</v>
      </c>
      <c r="N52" s="99">
        <f t="shared" si="24"/>
        <v>77</v>
      </c>
      <c r="O52" s="99">
        <f t="shared" si="25"/>
        <v>80</v>
      </c>
      <c r="P52" s="100">
        <v>80</v>
      </c>
      <c r="Q52" s="101">
        <v>1</v>
      </c>
      <c r="R52" s="102">
        <f t="shared" si="26"/>
        <v>80</v>
      </c>
      <c r="S52" s="103">
        <f t="shared" si="27"/>
        <v>1</v>
      </c>
      <c r="T52" s="104">
        <f t="shared" si="28"/>
        <v>80</v>
      </c>
      <c r="U52" s="105">
        <f t="shared" si="29"/>
        <v>1</v>
      </c>
      <c r="V52" s="87">
        <f t="shared" si="30"/>
        <v>0</v>
      </c>
      <c r="W52" s="88" t="s">
        <v>590</v>
      </c>
      <c r="Y52" s="89">
        <f t="shared" si="31"/>
        <v>3</v>
      </c>
      <c r="Z52" s="89">
        <f t="shared" si="32"/>
        <v>4.65</v>
      </c>
      <c r="AA52" s="89">
        <f t="shared" si="33"/>
        <v>4.105263157894737</v>
      </c>
      <c r="AB52" s="89">
        <f t="shared" si="34"/>
        <v>3.5</v>
      </c>
      <c r="AC52" s="89">
        <f t="shared" si="35"/>
        <v>3.4782608695652173</v>
      </c>
      <c r="AE52" s="50">
        <f>RANK(Y52,$Y$52:$AC$52,1)</f>
        <v>1</v>
      </c>
      <c r="AF52" s="50">
        <f>RANK(Z52,$Y$52:$AC$52,1)</f>
        <v>5</v>
      </c>
      <c r="AG52" s="50">
        <f>RANK(AA52,$Y$52:$AC$52,1)</f>
        <v>4</v>
      </c>
      <c r="AH52" s="50">
        <f>RANK(AB52,$Y$52:$AC$52,1)</f>
        <v>3</v>
      </c>
      <c r="AI52" s="50">
        <f>RANK(AC52,$Y$52:$AC$52,1)</f>
        <v>2</v>
      </c>
      <c r="AK52" s="90">
        <f t="shared" si="36"/>
        <v>3</v>
      </c>
      <c r="AL52" s="91">
        <f t="shared" si="37"/>
        <v>3.4782608695652173</v>
      </c>
      <c r="AM52" s="91">
        <f t="shared" si="38"/>
        <v>3.5</v>
      </c>
      <c r="AN52" s="91">
        <f t="shared" si="39"/>
        <v>4.105263157894737</v>
      </c>
      <c r="AO52" s="90">
        <f t="shared" si="40"/>
        <v>4.65</v>
      </c>
      <c r="AQ52" s="87">
        <f t="shared" si="41"/>
        <v>0</v>
      </c>
    </row>
    <row r="53" spans="1:43" ht="12.75">
      <c r="A53" s="92" t="s">
        <v>5</v>
      </c>
      <c r="B53" s="93" t="s">
        <v>471</v>
      </c>
      <c r="C53" s="93" t="s">
        <v>472</v>
      </c>
      <c r="D53" s="94" t="s">
        <v>5</v>
      </c>
      <c r="E53" s="95">
        <v>0.087</v>
      </c>
      <c r="F53" s="96">
        <v>502</v>
      </c>
      <c r="G53" s="97">
        <v>534</v>
      </c>
      <c r="H53" s="97">
        <v>478</v>
      </c>
      <c r="I53" s="97">
        <v>585</v>
      </c>
      <c r="J53" s="98">
        <v>553</v>
      </c>
      <c r="K53" s="99">
        <f t="shared" si="21"/>
        <v>43.674</v>
      </c>
      <c r="L53" s="99">
        <f t="shared" si="22"/>
        <v>46.458</v>
      </c>
      <c r="M53" s="99">
        <f t="shared" si="23"/>
        <v>41.586</v>
      </c>
      <c r="N53" s="99">
        <f t="shared" si="24"/>
        <v>50.894999999999996</v>
      </c>
      <c r="O53" s="99">
        <f t="shared" si="25"/>
        <v>48.111</v>
      </c>
      <c r="P53" s="100">
        <v>51</v>
      </c>
      <c r="Q53" s="101">
        <v>5</v>
      </c>
      <c r="R53" s="102">
        <f t="shared" si="26"/>
        <v>230.724</v>
      </c>
      <c r="S53" s="103">
        <f t="shared" si="27"/>
        <v>0.2169811320754717</v>
      </c>
      <c r="T53" s="104">
        <f t="shared" si="28"/>
        <v>50.06275471698113</v>
      </c>
      <c r="U53" s="105">
        <f t="shared" si="29"/>
        <v>1.018721408526506</v>
      </c>
      <c r="V53" s="87">
        <f t="shared" si="30"/>
        <v>0</v>
      </c>
      <c r="W53" s="88">
        <v>0</v>
      </c>
      <c r="Y53" s="89">
        <f t="shared" si="31"/>
        <v>1.9851818181818182</v>
      </c>
      <c r="Z53" s="89">
        <f t="shared" si="32"/>
        <v>2.3228999999999997</v>
      </c>
      <c r="AA53" s="89">
        <f t="shared" si="33"/>
        <v>2.188736842105263</v>
      </c>
      <c r="AB53" s="89">
        <f t="shared" si="34"/>
        <v>2.3134090909090905</v>
      </c>
      <c r="AC53" s="89">
        <f t="shared" si="35"/>
        <v>2.091782608695652</v>
      </c>
      <c r="AE53" s="50">
        <f>RANK(Y53,$Y$53:$AC$53,1)</f>
        <v>1</v>
      </c>
      <c r="AF53" s="50">
        <f>RANK(Z53,$Y$53:$AC$53,1)</f>
        <v>5</v>
      </c>
      <c r="AG53" s="50">
        <f>RANK(AA53,$Y$53:$AC$53,1)</f>
        <v>3</v>
      </c>
      <c r="AH53" s="50">
        <f>RANK(AB53,$Y$53:$AC$53,1)</f>
        <v>4</v>
      </c>
      <c r="AI53" s="50">
        <f>RANK(AC53,$Y$53:$AC$53,1)</f>
        <v>2</v>
      </c>
      <c r="AK53" s="90">
        <f t="shared" si="36"/>
        <v>1.9851818181818182</v>
      </c>
      <c r="AL53" s="91">
        <f t="shared" si="37"/>
        <v>2.091782608695652</v>
      </c>
      <c r="AM53" s="91">
        <f t="shared" si="38"/>
        <v>2.188736842105263</v>
      </c>
      <c r="AN53" s="91">
        <f t="shared" si="39"/>
        <v>2.3134090909090905</v>
      </c>
      <c r="AO53" s="90">
        <f t="shared" si="40"/>
        <v>2.3228999999999997</v>
      </c>
      <c r="AQ53" s="87">
        <f t="shared" si="41"/>
        <v>0</v>
      </c>
    </row>
    <row r="54" spans="1:43" ht="12.75">
      <c r="A54" s="92" t="s">
        <v>10</v>
      </c>
      <c r="B54" s="93" t="s">
        <v>473</v>
      </c>
      <c r="C54" s="93" t="s">
        <v>472</v>
      </c>
      <c r="D54" s="94" t="s">
        <v>10</v>
      </c>
      <c r="E54" s="95">
        <v>0.6217</v>
      </c>
      <c r="F54" s="96">
        <v>1022</v>
      </c>
      <c r="G54" s="97">
        <v>885</v>
      </c>
      <c r="H54" s="97">
        <v>924</v>
      </c>
      <c r="I54" s="97">
        <v>1027</v>
      </c>
      <c r="J54" s="98">
        <v>1029</v>
      </c>
      <c r="K54" s="99">
        <f t="shared" si="21"/>
        <v>635.3774000000001</v>
      </c>
      <c r="L54" s="99">
        <f t="shared" si="22"/>
        <v>550.2045</v>
      </c>
      <c r="M54" s="99">
        <f t="shared" si="23"/>
        <v>574.4508000000001</v>
      </c>
      <c r="N54" s="99">
        <f t="shared" si="24"/>
        <v>638.4859</v>
      </c>
      <c r="O54" s="99">
        <f t="shared" si="25"/>
        <v>639.7293000000001</v>
      </c>
      <c r="P54" s="100">
        <v>642</v>
      </c>
      <c r="Q54" s="101">
        <v>5</v>
      </c>
      <c r="R54" s="102">
        <f t="shared" si="26"/>
        <v>3038.2479000000003</v>
      </c>
      <c r="S54" s="103">
        <f t="shared" si="27"/>
        <v>0.2169811320754717</v>
      </c>
      <c r="T54" s="104">
        <f t="shared" si="28"/>
        <v>659.2424688679246</v>
      </c>
      <c r="U54" s="105">
        <f t="shared" si="29"/>
        <v>0.9738450271604407</v>
      </c>
      <c r="V54" s="87">
        <f t="shared" si="30"/>
        <v>0</v>
      </c>
      <c r="W54" s="88" t="s">
        <v>591</v>
      </c>
      <c r="Y54" s="89">
        <f t="shared" si="31"/>
        <v>28.880790909090912</v>
      </c>
      <c r="Z54" s="89">
        <f t="shared" si="32"/>
        <v>27.510225000000002</v>
      </c>
      <c r="AA54" s="89">
        <f t="shared" si="33"/>
        <v>30.23425263157895</v>
      </c>
      <c r="AB54" s="89">
        <f t="shared" si="34"/>
        <v>29.022086363636365</v>
      </c>
      <c r="AC54" s="89">
        <f t="shared" si="35"/>
        <v>27.81431739130435</v>
      </c>
      <c r="AE54" s="50">
        <f>RANK(Y54,$Y$54:$AC$54,1)</f>
        <v>3</v>
      </c>
      <c r="AF54" s="50">
        <f>RANK(Z54,$Y$54:$AC$54,1)</f>
        <v>1</v>
      </c>
      <c r="AG54" s="50">
        <f>RANK(AA54,$Y$54:$AC$54,1)</f>
        <v>5</v>
      </c>
      <c r="AH54" s="50">
        <f>RANK(AB54,$Y$54:$AC$54,1)</f>
        <v>4</v>
      </c>
      <c r="AI54" s="50">
        <f>RANK(AC54,$Y$54:$AC$54,1)</f>
        <v>2</v>
      </c>
      <c r="AK54" s="90">
        <f t="shared" si="36"/>
        <v>27.510225000000002</v>
      </c>
      <c r="AL54" s="91">
        <f t="shared" si="37"/>
        <v>27.81431739130435</v>
      </c>
      <c r="AM54" s="91">
        <f t="shared" si="38"/>
        <v>28.880790909090912</v>
      </c>
      <c r="AN54" s="91">
        <f t="shared" si="39"/>
        <v>29.022086363636365</v>
      </c>
      <c r="AO54" s="90">
        <f t="shared" si="40"/>
        <v>30.23425263157895</v>
      </c>
      <c r="AQ54" s="87">
        <f t="shared" si="41"/>
        <v>0</v>
      </c>
    </row>
    <row r="55" spans="1:43" ht="12.75">
      <c r="A55" s="92" t="s">
        <v>9</v>
      </c>
      <c r="B55" s="93" t="s">
        <v>474</v>
      </c>
      <c r="C55" s="93" t="s">
        <v>472</v>
      </c>
      <c r="D55" s="94" t="s">
        <v>9</v>
      </c>
      <c r="E55" s="95">
        <v>0.559</v>
      </c>
      <c r="F55" s="96">
        <v>711</v>
      </c>
      <c r="G55" s="97">
        <v>870</v>
      </c>
      <c r="H55" s="97">
        <v>718</v>
      </c>
      <c r="I55" s="97">
        <v>842</v>
      </c>
      <c r="J55" s="98">
        <v>903</v>
      </c>
      <c r="K55" s="99">
        <f t="shared" si="21"/>
        <v>397.449</v>
      </c>
      <c r="L55" s="99">
        <f t="shared" si="22"/>
        <v>486.33000000000004</v>
      </c>
      <c r="M55" s="99">
        <f t="shared" si="23"/>
        <v>401.362</v>
      </c>
      <c r="N55" s="99">
        <f t="shared" si="24"/>
        <v>470.67800000000005</v>
      </c>
      <c r="O55" s="99">
        <f t="shared" si="25"/>
        <v>504.77700000000004</v>
      </c>
      <c r="P55" s="100">
        <v>496</v>
      </c>
      <c r="Q55" s="101">
        <v>4</v>
      </c>
      <c r="R55" s="102">
        <f t="shared" si="26"/>
        <v>1863.1470000000002</v>
      </c>
      <c r="S55" s="103">
        <f t="shared" si="27"/>
        <v>0.27380952380952384</v>
      </c>
      <c r="T55" s="104">
        <f t="shared" si="28"/>
        <v>510.14739285714296</v>
      </c>
      <c r="U55" s="105">
        <f t="shared" si="29"/>
        <v>0.9722680287006688</v>
      </c>
      <c r="V55" s="87">
        <f t="shared" si="30"/>
        <v>0</v>
      </c>
      <c r="W55" s="88" t="s">
        <v>594</v>
      </c>
      <c r="Y55" s="89">
        <f t="shared" si="31"/>
        <v>18.065863636363638</v>
      </c>
      <c r="Z55" s="89">
        <f t="shared" si="32"/>
        <v>24.3165</v>
      </c>
      <c r="AA55" s="89">
        <f t="shared" si="33"/>
        <v>21.124315789473684</v>
      </c>
      <c r="AB55" s="89">
        <f t="shared" si="34"/>
        <v>21.394454545454547</v>
      </c>
      <c r="AC55" s="89">
        <f t="shared" si="35"/>
        <v>21.946826086956523</v>
      </c>
      <c r="AE55" s="50">
        <f>RANK(Y55,$Y$55:$AC$55,1)</f>
        <v>1</v>
      </c>
      <c r="AF55" s="50">
        <f>RANK(Z55,$Y$55:$AC$55,1)</f>
        <v>5</v>
      </c>
      <c r="AG55" s="50">
        <f>RANK(AA55,$Y$55:$AC$55,1)</f>
        <v>2</v>
      </c>
      <c r="AH55" s="50">
        <f>RANK(AB55,$Y$55:$AC$55,1)</f>
        <v>3</v>
      </c>
      <c r="AI55" s="50">
        <f>RANK(AC55,$Y$55:$AC$55,1)</f>
        <v>4</v>
      </c>
      <c r="AK55" s="90">
        <f t="shared" si="36"/>
        <v>18.065863636363638</v>
      </c>
      <c r="AL55" s="91">
        <f t="shared" si="37"/>
        <v>21.124315789473684</v>
      </c>
      <c r="AM55" s="91">
        <f t="shared" si="38"/>
        <v>21.394454545454547</v>
      </c>
      <c r="AN55" s="91">
        <f t="shared" si="39"/>
        <v>21.946826086956523</v>
      </c>
      <c r="AO55" s="90">
        <f t="shared" si="40"/>
        <v>24.3165</v>
      </c>
      <c r="AQ55" s="87">
        <f t="shared" si="41"/>
        <v>0</v>
      </c>
    </row>
    <row r="56" spans="1:43" ht="12.75">
      <c r="A56" s="92" t="s">
        <v>7</v>
      </c>
      <c r="B56" s="93" t="s">
        <v>475</v>
      </c>
      <c r="C56" s="93" t="s">
        <v>472</v>
      </c>
      <c r="D56" s="94" t="s">
        <v>7</v>
      </c>
      <c r="E56" s="95">
        <v>0.62</v>
      </c>
      <c r="F56" s="96">
        <v>195</v>
      </c>
      <c r="G56" s="97">
        <v>195</v>
      </c>
      <c r="H56" s="97">
        <v>158</v>
      </c>
      <c r="I56" s="97">
        <v>202</v>
      </c>
      <c r="J56" s="98">
        <v>221</v>
      </c>
      <c r="K56" s="99">
        <f t="shared" si="21"/>
        <v>120.9</v>
      </c>
      <c r="L56" s="99">
        <f t="shared" si="22"/>
        <v>120.9</v>
      </c>
      <c r="M56" s="99">
        <f t="shared" si="23"/>
        <v>97.96</v>
      </c>
      <c r="N56" s="99">
        <f t="shared" si="24"/>
        <v>125.24</v>
      </c>
      <c r="O56" s="99">
        <f t="shared" si="25"/>
        <v>137.02</v>
      </c>
      <c r="P56" s="100">
        <v>137</v>
      </c>
      <c r="Q56" s="101">
        <v>1</v>
      </c>
      <c r="R56" s="102">
        <f t="shared" si="26"/>
        <v>137.02</v>
      </c>
      <c r="S56" s="103">
        <f t="shared" si="27"/>
        <v>1</v>
      </c>
      <c r="T56" s="104">
        <f t="shared" si="28"/>
        <v>137.02</v>
      </c>
      <c r="U56" s="105">
        <f t="shared" si="29"/>
        <v>0.9998540359071668</v>
      </c>
      <c r="V56" s="87">
        <f t="shared" si="30"/>
        <v>0</v>
      </c>
      <c r="W56" s="88" t="s">
        <v>590</v>
      </c>
      <c r="Y56" s="89">
        <f t="shared" si="31"/>
        <v>5.495454545454546</v>
      </c>
      <c r="Z56" s="89">
        <f t="shared" si="32"/>
        <v>6.045</v>
      </c>
      <c r="AA56" s="89">
        <f t="shared" si="33"/>
        <v>5.1557894736842105</v>
      </c>
      <c r="AB56" s="89">
        <f t="shared" si="34"/>
        <v>5.692727272727272</v>
      </c>
      <c r="AC56" s="89">
        <f t="shared" si="35"/>
        <v>5.957391304347826</v>
      </c>
      <c r="AE56" s="50">
        <f>RANK(Y56,$Y$56:$AC$56,1)</f>
        <v>2</v>
      </c>
      <c r="AF56" s="50">
        <f>RANK(Z56,$Y$56:$AC$56,1)</f>
        <v>5</v>
      </c>
      <c r="AG56" s="50">
        <f>RANK(AA56,$Y$56:$AC$56,1)</f>
        <v>1</v>
      </c>
      <c r="AH56" s="50">
        <f>RANK(AB56,$Y$56:$AC$56,1)</f>
        <v>3</v>
      </c>
      <c r="AI56" s="50">
        <f>RANK(AC56,$Y$56:$AC$56,1)</f>
        <v>4</v>
      </c>
      <c r="AK56" s="90">
        <f t="shared" si="36"/>
        <v>5.1557894736842105</v>
      </c>
      <c r="AL56" s="91">
        <f t="shared" si="37"/>
        <v>5.495454545454546</v>
      </c>
      <c r="AM56" s="91">
        <f t="shared" si="38"/>
        <v>5.692727272727272</v>
      </c>
      <c r="AN56" s="91">
        <f t="shared" si="39"/>
        <v>5.957391304347826</v>
      </c>
      <c r="AO56" s="90">
        <f t="shared" si="40"/>
        <v>6.045</v>
      </c>
      <c r="AQ56" s="87">
        <f t="shared" si="41"/>
        <v>0</v>
      </c>
    </row>
    <row r="57" spans="1:43" ht="12.75">
      <c r="A57" s="92" t="s">
        <v>11</v>
      </c>
      <c r="B57" s="93" t="s">
        <v>476</v>
      </c>
      <c r="C57" s="93" t="s">
        <v>472</v>
      </c>
      <c r="D57" s="94" t="s">
        <v>11</v>
      </c>
      <c r="E57" s="95">
        <v>0.6</v>
      </c>
      <c r="F57" s="96">
        <v>482</v>
      </c>
      <c r="G57" s="97">
        <v>442</v>
      </c>
      <c r="H57" s="97">
        <v>446</v>
      </c>
      <c r="I57" s="97">
        <v>526</v>
      </c>
      <c r="J57" s="98">
        <v>456</v>
      </c>
      <c r="K57" s="99">
        <f t="shared" si="21"/>
        <v>289.2</v>
      </c>
      <c r="L57" s="99">
        <f t="shared" si="22"/>
        <v>265.2</v>
      </c>
      <c r="M57" s="99">
        <f t="shared" si="23"/>
        <v>267.59999999999997</v>
      </c>
      <c r="N57" s="99">
        <f t="shared" si="24"/>
        <v>315.59999999999997</v>
      </c>
      <c r="O57" s="99">
        <f t="shared" si="25"/>
        <v>273.59999999999997</v>
      </c>
      <c r="P57" s="100">
        <v>312</v>
      </c>
      <c r="Q57" s="101">
        <v>5</v>
      </c>
      <c r="R57" s="102">
        <f t="shared" si="26"/>
        <v>1411.1999999999998</v>
      </c>
      <c r="S57" s="103">
        <f t="shared" si="27"/>
        <v>0.2169811320754717</v>
      </c>
      <c r="T57" s="104">
        <f t="shared" si="28"/>
        <v>306.2037735849056</v>
      </c>
      <c r="U57" s="105">
        <f t="shared" si="29"/>
        <v>1.0189293108547768</v>
      </c>
      <c r="V57" s="87">
        <f t="shared" si="30"/>
        <v>0</v>
      </c>
      <c r="W57" s="88" t="s">
        <v>591</v>
      </c>
      <c r="Y57" s="89">
        <f t="shared" si="31"/>
        <v>13.145454545454545</v>
      </c>
      <c r="Z57" s="89">
        <f t="shared" si="32"/>
        <v>13.26</v>
      </c>
      <c r="AA57" s="89">
        <f t="shared" si="33"/>
        <v>14.084210526315788</v>
      </c>
      <c r="AB57" s="89">
        <f t="shared" si="34"/>
        <v>14.345454545454544</v>
      </c>
      <c r="AC57" s="89">
        <f t="shared" si="35"/>
        <v>11.895652173913042</v>
      </c>
      <c r="AE57" s="50">
        <f>RANK(Y57,$Y$57:$AC$57,1)</f>
        <v>2</v>
      </c>
      <c r="AF57" s="50">
        <f>RANK(Z57,$Y$57:$AC$57,1)</f>
        <v>3</v>
      </c>
      <c r="AG57" s="50">
        <f>RANK(AA57,$Y$57:$AC$57,1)</f>
        <v>4</v>
      </c>
      <c r="AH57" s="50">
        <f>RANK(AB57,$Y$57:$AC$57,1)</f>
        <v>5</v>
      </c>
      <c r="AI57" s="50">
        <f>RANK(AC57,$Y$57:$AC$57,1)</f>
        <v>1</v>
      </c>
      <c r="AK57" s="90">
        <f t="shared" si="36"/>
        <v>11.895652173913042</v>
      </c>
      <c r="AL57" s="91">
        <f t="shared" si="37"/>
        <v>13.145454545454545</v>
      </c>
      <c r="AM57" s="91">
        <f t="shared" si="38"/>
        <v>13.26</v>
      </c>
      <c r="AN57" s="91">
        <f t="shared" si="39"/>
        <v>14.084210526315788</v>
      </c>
      <c r="AO57" s="90">
        <f t="shared" si="40"/>
        <v>14.345454545454544</v>
      </c>
      <c r="AQ57" s="87">
        <f t="shared" si="41"/>
        <v>0</v>
      </c>
    </row>
    <row r="58" spans="1:43" ht="12.75">
      <c r="A58" s="92" t="s">
        <v>12</v>
      </c>
      <c r="B58" s="93" t="s">
        <v>477</v>
      </c>
      <c r="C58" s="93" t="s">
        <v>472</v>
      </c>
      <c r="D58" s="94" t="s">
        <v>12</v>
      </c>
      <c r="E58" s="95">
        <v>0.3612</v>
      </c>
      <c r="F58" s="96">
        <v>773</v>
      </c>
      <c r="G58" s="97">
        <v>782</v>
      </c>
      <c r="H58" s="97">
        <v>694</v>
      </c>
      <c r="I58" s="97">
        <v>924</v>
      </c>
      <c r="J58" s="98">
        <v>797</v>
      </c>
      <c r="K58" s="99">
        <f t="shared" si="21"/>
        <v>279.2076</v>
      </c>
      <c r="L58" s="99">
        <f t="shared" si="22"/>
        <v>282.45840000000004</v>
      </c>
      <c r="M58" s="99">
        <f t="shared" si="23"/>
        <v>250.67280000000002</v>
      </c>
      <c r="N58" s="99">
        <f t="shared" si="24"/>
        <v>333.7488</v>
      </c>
      <c r="O58" s="99">
        <f t="shared" si="25"/>
        <v>287.8764</v>
      </c>
      <c r="P58" s="100">
        <v>312</v>
      </c>
      <c r="Q58" s="101">
        <v>5</v>
      </c>
      <c r="R58" s="102">
        <f t="shared" si="26"/>
        <v>1433.964</v>
      </c>
      <c r="S58" s="103">
        <f t="shared" si="27"/>
        <v>0.2169811320754717</v>
      </c>
      <c r="T58" s="104">
        <f t="shared" si="28"/>
        <v>311.14313207547167</v>
      </c>
      <c r="U58" s="105">
        <f t="shared" si="29"/>
        <v>1.0027539348813925</v>
      </c>
      <c r="V58" s="87">
        <f t="shared" si="30"/>
        <v>0</v>
      </c>
      <c r="W58" s="88">
        <v>0</v>
      </c>
      <c r="Y58" s="89">
        <f t="shared" si="31"/>
        <v>12.691254545454546</v>
      </c>
      <c r="Z58" s="89">
        <f t="shared" si="32"/>
        <v>14.122920000000002</v>
      </c>
      <c r="AA58" s="89">
        <f t="shared" si="33"/>
        <v>13.193305263157896</v>
      </c>
      <c r="AB58" s="89">
        <f t="shared" si="34"/>
        <v>15.1704</v>
      </c>
      <c r="AC58" s="89">
        <f t="shared" si="35"/>
        <v>12.516365217391304</v>
      </c>
      <c r="AE58" s="50">
        <f>RANK(Y58,$Y$58:$AC$58,1)</f>
        <v>2</v>
      </c>
      <c r="AF58" s="50">
        <f>RANK(Z58,$Y$58:$AC$58,1)</f>
        <v>4</v>
      </c>
      <c r="AG58" s="50">
        <f>RANK(AA58,$Y$58:$AC$58,1)</f>
        <v>3</v>
      </c>
      <c r="AH58" s="50">
        <f>RANK(AB58,$Y$58:$AC$58,1)</f>
        <v>5</v>
      </c>
      <c r="AI58" s="50">
        <f>RANK(AC58,$Y$58:$AC$58,1)</f>
        <v>1</v>
      </c>
      <c r="AK58" s="90">
        <f t="shared" si="36"/>
        <v>12.516365217391304</v>
      </c>
      <c r="AL58" s="91">
        <f t="shared" si="37"/>
        <v>12.691254545454546</v>
      </c>
      <c r="AM58" s="91">
        <f t="shared" si="38"/>
        <v>13.193305263157896</v>
      </c>
      <c r="AN58" s="91">
        <f t="shared" si="39"/>
        <v>14.122920000000002</v>
      </c>
      <c r="AO58" s="90">
        <f t="shared" si="40"/>
        <v>15.1704</v>
      </c>
      <c r="AQ58" s="87">
        <f t="shared" si="41"/>
        <v>0</v>
      </c>
    </row>
    <row r="59" spans="1:43" ht="12.75">
      <c r="A59" s="92" t="s">
        <v>41</v>
      </c>
      <c r="B59" s="93" t="s">
        <v>478</v>
      </c>
      <c r="C59" s="93" t="s">
        <v>479</v>
      </c>
      <c r="D59" s="94" t="s">
        <v>41</v>
      </c>
      <c r="E59" s="95">
        <v>0.8</v>
      </c>
      <c r="F59" s="96">
        <v>155</v>
      </c>
      <c r="G59" s="97">
        <v>151</v>
      </c>
      <c r="H59" s="97">
        <v>165</v>
      </c>
      <c r="I59" s="97">
        <v>213</v>
      </c>
      <c r="J59" s="98">
        <v>183</v>
      </c>
      <c r="K59" s="99">
        <f t="shared" si="21"/>
        <v>124</v>
      </c>
      <c r="L59" s="99">
        <f t="shared" si="22"/>
        <v>120.80000000000001</v>
      </c>
      <c r="M59" s="99">
        <f t="shared" si="23"/>
        <v>132</v>
      </c>
      <c r="N59" s="99">
        <f t="shared" si="24"/>
        <v>170.4</v>
      </c>
      <c r="O59" s="99">
        <f t="shared" si="25"/>
        <v>146.4</v>
      </c>
      <c r="P59" s="100">
        <v>158</v>
      </c>
      <c r="Q59" s="101">
        <v>5</v>
      </c>
      <c r="R59" s="102">
        <f t="shared" si="26"/>
        <v>693.6</v>
      </c>
      <c r="S59" s="103">
        <f t="shared" si="27"/>
        <v>0.2169811320754717</v>
      </c>
      <c r="T59" s="104">
        <f t="shared" si="28"/>
        <v>150.4981132075472</v>
      </c>
      <c r="U59" s="105">
        <f t="shared" si="29"/>
        <v>1.049847048793942</v>
      </c>
      <c r="V59" s="87">
        <f t="shared" si="30"/>
        <v>0</v>
      </c>
      <c r="W59" s="88">
        <v>0</v>
      </c>
      <c r="Y59" s="89">
        <f t="shared" si="31"/>
        <v>5.636363636363637</v>
      </c>
      <c r="Z59" s="89">
        <f t="shared" si="32"/>
        <v>6.040000000000001</v>
      </c>
      <c r="AA59" s="89">
        <f t="shared" si="33"/>
        <v>6.947368421052632</v>
      </c>
      <c r="AB59" s="89">
        <f t="shared" si="34"/>
        <v>7.745454545454546</v>
      </c>
      <c r="AC59" s="89">
        <f t="shared" si="35"/>
        <v>6.365217391304348</v>
      </c>
      <c r="AE59" s="50">
        <f>RANK(Y59,$Y$59:$AC$59,1)</f>
        <v>1</v>
      </c>
      <c r="AF59" s="50">
        <f>RANK(Z59,$Y$59:$AC$59,1)</f>
        <v>2</v>
      </c>
      <c r="AG59" s="50">
        <f>RANK(AA59,$Y$59:$AC$59,1)</f>
        <v>4</v>
      </c>
      <c r="AH59" s="50">
        <f>RANK(AB59,$Y$59:$AC$59,1)</f>
        <v>5</v>
      </c>
      <c r="AI59" s="50">
        <f>RANK(AC59,$Y$59:$AC$59,1)</f>
        <v>3</v>
      </c>
      <c r="AK59" s="90">
        <f t="shared" si="36"/>
        <v>5.636363636363637</v>
      </c>
      <c r="AL59" s="91">
        <f t="shared" si="37"/>
        <v>6.040000000000001</v>
      </c>
      <c r="AM59" s="91">
        <f t="shared" si="38"/>
        <v>6.365217391304348</v>
      </c>
      <c r="AN59" s="91">
        <f t="shared" si="39"/>
        <v>6.947368421052632</v>
      </c>
      <c r="AO59" s="90">
        <f t="shared" si="40"/>
        <v>7.745454545454546</v>
      </c>
      <c r="AQ59" s="87">
        <f t="shared" si="41"/>
        <v>0</v>
      </c>
    </row>
    <row r="60" spans="1:43" ht="12.75">
      <c r="A60" s="92" t="s">
        <v>34</v>
      </c>
      <c r="B60" s="93" t="s">
        <v>480</v>
      </c>
      <c r="C60" s="93" t="s">
        <v>479</v>
      </c>
      <c r="D60" s="94" t="s">
        <v>34</v>
      </c>
      <c r="E60" s="95">
        <v>0.52</v>
      </c>
      <c r="F60" s="96">
        <v>933</v>
      </c>
      <c r="G60" s="97">
        <v>766</v>
      </c>
      <c r="H60" s="97">
        <v>718</v>
      </c>
      <c r="I60" s="97">
        <v>813</v>
      </c>
      <c r="J60" s="98">
        <v>795</v>
      </c>
      <c r="K60" s="99">
        <f t="shared" si="21"/>
        <v>485.16</v>
      </c>
      <c r="L60" s="99">
        <f t="shared" si="22"/>
        <v>398.32</v>
      </c>
      <c r="M60" s="99">
        <f t="shared" si="23"/>
        <v>373.36</v>
      </c>
      <c r="N60" s="99">
        <f t="shared" si="24"/>
        <v>422.76</v>
      </c>
      <c r="O60" s="99">
        <f t="shared" si="25"/>
        <v>413.40000000000003</v>
      </c>
      <c r="P60" s="100">
        <v>414</v>
      </c>
      <c r="Q60" s="101">
        <v>5</v>
      </c>
      <c r="R60" s="102">
        <f t="shared" si="26"/>
        <v>2093</v>
      </c>
      <c r="S60" s="103">
        <f t="shared" si="27"/>
        <v>0.2169811320754717</v>
      </c>
      <c r="T60" s="104">
        <f t="shared" si="28"/>
        <v>454.14150943396226</v>
      </c>
      <c r="U60" s="105">
        <f t="shared" si="29"/>
        <v>0.9116101290014333</v>
      </c>
      <c r="V60" s="87">
        <f t="shared" si="30"/>
        <v>0</v>
      </c>
      <c r="W60" s="88">
        <v>0</v>
      </c>
      <c r="Y60" s="89">
        <f t="shared" si="31"/>
        <v>22.052727272727275</v>
      </c>
      <c r="Z60" s="89">
        <f t="shared" si="32"/>
        <v>19.916</v>
      </c>
      <c r="AA60" s="89">
        <f t="shared" si="33"/>
        <v>19.650526315789474</v>
      </c>
      <c r="AB60" s="89">
        <f t="shared" si="34"/>
        <v>19.216363636363635</v>
      </c>
      <c r="AC60" s="89">
        <f t="shared" si="35"/>
        <v>17.973913043478262</v>
      </c>
      <c r="AE60" s="50">
        <f>RANK(Y60,$Y$60:$AC$60,1)</f>
        <v>5</v>
      </c>
      <c r="AF60" s="50">
        <f>RANK(Z60,$Y$60:$AC$60,1)</f>
        <v>4</v>
      </c>
      <c r="AG60" s="50">
        <f>RANK(AA60,$Y$60:$AC$60,1)</f>
        <v>3</v>
      </c>
      <c r="AH60" s="50">
        <f>RANK(AB60,$Y$60:$AC$60,1)</f>
        <v>2</v>
      </c>
      <c r="AI60" s="50">
        <f>RANK(AC60,$Y$60:$AC$60,1)</f>
        <v>1</v>
      </c>
      <c r="AK60" s="90">
        <f t="shared" si="36"/>
        <v>17.973913043478262</v>
      </c>
      <c r="AL60" s="91">
        <f t="shared" si="37"/>
        <v>19.216363636363635</v>
      </c>
      <c r="AM60" s="91">
        <f t="shared" si="38"/>
        <v>19.650526315789474</v>
      </c>
      <c r="AN60" s="91">
        <f t="shared" si="39"/>
        <v>19.916</v>
      </c>
      <c r="AO60" s="90">
        <f t="shared" si="40"/>
        <v>22.052727272727275</v>
      </c>
      <c r="AQ60" s="87">
        <f t="shared" si="41"/>
        <v>0</v>
      </c>
    </row>
    <row r="61" spans="1:43" ht="12.75">
      <c r="A61" s="92" t="s">
        <v>308</v>
      </c>
      <c r="B61" s="93" t="s">
        <v>481</v>
      </c>
      <c r="C61" s="93" t="s">
        <v>479</v>
      </c>
      <c r="D61" s="94" t="s">
        <v>308</v>
      </c>
      <c r="E61" s="95">
        <v>1</v>
      </c>
      <c r="F61" s="96">
        <v>416</v>
      </c>
      <c r="G61" s="97">
        <v>410</v>
      </c>
      <c r="H61" s="97">
        <v>416</v>
      </c>
      <c r="I61" s="97">
        <v>498</v>
      </c>
      <c r="J61" s="98">
        <v>445</v>
      </c>
      <c r="K61" s="99">
        <f t="shared" si="21"/>
        <v>416</v>
      </c>
      <c r="L61" s="99">
        <f t="shared" si="22"/>
        <v>410</v>
      </c>
      <c r="M61" s="99">
        <f t="shared" si="23"/>
        <v>416</v>
      </c>
      <c r="N61" s="99">
        <f t="shared" si="24"/>
        <v>498</v>
      </c>
      <c r="O61" s="99">
        <f t="shared" si="25"/>
        <v>445</v>
      </c>
      <c r="P61" s="100">
        <v>454</v>
      </c>
      <c r="Q61" s="101">
        <v>5</v>
      </c>
      <c r="R61" s="102">
        <f t="shared" si="26"/>
        <v>2185</v>
      </c>
      <c r="S61" s="103">
        <f t="shared" si="27"/>
        <v>0.2169811320754717</v>
      </c>
      <c r="T61" s="104">
        <f t="shared" si="28"/>
        <v>474.1037735849057</v>
      </c>
      <c r="U61" s="105">
        <f t="shared" si="29"/>
        <v>0.9575962590786986</v>
      </c>
      <c r="V61" s="87">
        <f t="shared" si="30"/>
        <v>0</v>
      </c>
      <c r="W61" s="88">
        <v>0</v>
      </c>
      <c r="Y61" s="89">
        <f t="shared" si="31"/>
        <v>18.90909090909091</v>
      </c>
      <c r="Z61" s="89">
        <f t="shared" si="32"/>
        <v>20.5</v>
      </c>
      <c r="AA61" s="89">
        <f t="shared" si="33"/>
        <v>21.894736842105264</v>
      </c>
      <c r="AB61" s="89">
        <f t="shared" si="34"/>
        <v>22.636363636363637</v>
      </c>
      <c r="AC61" s="89">
        <f t="shared" si="35"/>
        <v>19.347826086956523</v>
      </c>
      <c r="AE61" s="50">
        <f>RANK(Y61,$Y$61:$AC$61,1)</f>
        <v>1</v>
      </c>
      <c r="AF61" s="50">
        <f>RANK(Z61,$Y$61:$AC$61,1)</f>
        <v>3</v>
      </c>
      <c r="AG61" s="50">
        <f>RANK(AA61,$Y$61:$AC$61,1)</f>
        <v>4</v>
      </c>
      <c r="AH61" s="50">
        <f>RANK(AB61,$Y$61:$AC$61,1)</f>
        <v>5</v>
      </c>
      <c r="AI61" s="50">
        <f>RANK(AC61,$Y$61:$AC$61,1)</f>
        <v>2</v>
      </c>
      <c r="AK61" s="90">
        <f t="shared" si="36"/>
        <v>18.90909090909091</v>
      </c>
      <c r="AL61" s="91">
        <f t="shared" si="37"/>
        <v>19.347826086956523</v>
      </c>
      <c r="AM61" s="91">
        <f t="shared" si="38"/>
        <v>20.5</v>
      </c>
      <c r="AN61" s="91">
        <f t="shared" si="39"/>
        <v>21.894736842105264</v>
      </c>
      <c r="AO61" s="90">
        <f t="shared" si="40"/>
        <v>22.636363636363637</v>
      </c>
      <c r="AQ61" s="87">
        <f t="shared" si="41"/>
        <v>0</v>
      </c>
    </row>
    <row r="62" spans="1:43" ht="12.75">
      <c r="A62" s="92" t="s">
        <v>19</v>
      </c>
      <c r="B62" s="93" t="s">
        <v>482</v>
      </c>
      <c r="C62" s="93" t="s">
        <v>479</v>
      </c>
      <c r="D62" s="94" t="s">
        <v>19</v>
      </c>
      <c r="E62" s="95">
        <v>0.45</v>
      </c>
      <c r="F62" s="96">
        <v>654</v>
      </c>
      <c r="G62" s="97">
        <v>667</v>
      </c>
      <c r="H62" s="97">
        <v>468</v>
      </c>
      <c r="I62" s="97">
        <v>478</v>
      </c>
      <c r="J62" s="98">
        <v>406</v>
      </c>
      <c r="K62" s="99">
        <f t="shared" si="21"/>
        <v>294.3</v>
      </c>
      <c r="L62" s="99">
        <f t="shared" si="22"/>
        <v>300.15000000000003</v>
      </c>
      <c r="M62" s="99">
        <f t="shared" si="23"/>
        <v>210.6</v>
      </c>
      <c r="N62" s="99">
        <f t="shared" si="24"/>
        <v>215.1</v>
      </c>
      <c r="O62" s="99">
        <f t="shared" si="25"/>
        <v>182.70000000000002</v>
      </c>
      <c r="P62" s="100">
        <v>208</v>
      </c>
      <c r="Q62" s="101">
        <v>5</v>
      </c>
      <c r="R62" s="102">
        <f t="shared" si="26"/>
        <v>1202.8500000000001</v>
      </c>
      <c r="S62" s="103">
        <f t="shared" si="27"/>
        <v>0.2169811320754717</v>
      </c>
      <c r="T62" s="104">
        <f t="shared" si="28"/>
        <v>260.9957547169812</v>
      </c>
      <c r="U62" s="105">
        <f t="shared" si="29"/>
        <v>0.7969478286171789</v>
      </c>
      <c r="V62" s="87">
        <f t="shared" si="30"/>
        <v>0</v>
      </c>
      <c r="W62" s="88">
        <v>0</v>
      </c>
      <c r="Y62" s="89">
        <f t="shared" si="31"/>
        <v>13.377272727272727</v>
      </c>
      <c r="Z62" s="89">
        <f t="shared" si="32"/>
        <v>15.007500000000002</v>
      </c>
      <c r="AA62" s="89">
        <f t="shared" si="33"/>
        <v>11.08421052631579</v>
      </c>
      <c r="AB62" s="89">
        <f t="shared" si="34"/>
        <v>9.777272727272727</v>
      </c>
      <c r="AC62" s="89">
        <f t="shared" si="35"/>
        <v>7.943478260869566</v>
      </c>
      <c r="AE62" s="50">
        <f>RANK(Y62,$Y$62:$AC$62,1)</f>
        <v>4</v>
      </c>
      <c r="AF62" s="50">
        <f>RANK(Z62,$Y$62:$AC$62,1)</f>
        <v>5</v>
      </c>
      <c r="AG62" s="50">
        <f>RANK(AA62,$Y$62:$AC$62,1)</f>
        <v>3</v>
      </c>
      <c r="AH62" s="50">
        <f>RANK(AB62,$Y$62:$AC$62,1)</f>
        <v>2</v>
      </c>
      <c r="AI62" s="50">
        <f>RANK(AC62,$Y$62:$AC$62,1)</f>
        <v>1</v>
      </c>
      <c r="AK62" s="90">
        <f t="shared" si="36"/>
        <v>7.943478260869566</v>
      </c>
      <c r="AL62" s="91">
        <f t="shared" si="37"/>
        <v>9.777272727272727</v>
      </c>
      <c r="AM62" s="91">
        <f t="shared" si="38"/>
        <v>11.08421052631579</v>
      </c>
      <c r="AN62" s="91">
        <f t="shared" si="39"/>
        <v>13.377272727272727</v>
      </c>
      <c r="AO62" s="90">
        <f t="shared" si="40"/>
        <v>15.007500000000002</v>
      </c>
      <c r="AQ62" s="87">
        <f t="shared" si="41"/>
        <v>0</v>
      </c>
    </row>
    <row r="63" spans="1:43" ht="12.75">
      <c r="A63" s="92" t="s">
        <v>16</v>
      </c>
      <c r="B63" s="93" t="s">
        <v>483</v>
      </c>
      <c r="C63" s="93" t="s">
        <v>479</v>
      </c>
      <c r="D63" s="94" t="s">
        <v>16</v>
      </c>
      <c r="E63" s="95">
        <v>0.68</v>
      </c>
      <c r="F63" s="96">
        <v>217</v>
      </c>
      <c r="G63" s="97">
        <v>229</v>
      </c>
      <c r="H63" s="97">
        <v>214</v>
      </c>
      <c r="I63" s="97">
        <v>219</v>
      </c>
      <c r="J63" s="98">
        <v>274</v>
      </c>
      <c r="K63" s="99">
        <f t="shared" si="21"/>
        <v>147.56</v>
      </c>
      <c r="L63" s="99">
        <f t="shared" si="22"/>
        <v>155.72</v>
      </c>
      <c r="M63" s="99">
        <f t="shared" si="23"/>
        <v>145.52</v>
      </c>
      <c r="N63" s="99">
        <f t="shared" si="24"/>
        <v>148.92000000000002</v>
      </c>
      <c r="O63" s="99">
        <f t="shared" si="25"/>
        <v>186.32000000000002</v>
      </c>
      <c r="P63" s="100">
        <v>190</v>
      </c>
      <c r="Q63" s="101">
        <v>5</v>
      </c>
      <c r="R63" s="102">
        <f t="shared" si="26"/>
        <v>784.0400000000001</v>
      </c>
      <c r="S63" s="103">
        <f t="shared" si="27"/>
        <v>0.2169811320754717</v>
      </c>
      <c r="T63" s="104">
        <f t="shared" si="28"/>
        <v>170.12188679245284</v>
      </c>
      <c r="U63" s="105">
        <f t="shared" si="29"/>
        <v>1.1168463010982137</v>
      </c>
      <c r="V63" s="87">
        <f t="shared" si="30"/>
        <v>0</v>
      </c>
      <c r="W63" s="88">
        <v>0</v>
      </c>
      <c r="Y63" s="89">
        <f t="shared" si="31"/>
        <v>6.707272727272727</v>
      </c>
      <c r="Z63" s="89">
        <f t="shared" si="32"/>
        <v>7.786</v>
      </c>
      <c r="AA63" s="89">
        <f t="shared" si="33"/>
        <v>7.658947368421053</v>
      </c>
      <c r="AB63" s="89">
        <f t="shared" si="34"/>
        <v>6.7690909090909095</v>
      </c>
      <c r="AC63" s="89">
        <f t="shared" si="35"/>
        <v>8.100869565217392</v>
      </c>
      <c r="AE63" s="50">
        <f>RANK(Y63,$Y$63:$AC$63,1)</f>
        <v>1</v>
      </c>
      <c r="AF63" s="50">
        <f>RANK(Z63,$Y$63:$AC$63,1)</f>
        <v>4</v>
      </c>
      <c r="AG63" s="50">
        <f>RANK(AA63,$Y$63:$AC$63,1)</f>
        <v>3</v>
      </c>
      <c r="AH63" s="50">
        <f>RANK(AB63,$Y$63:$AC$63,1)</f>
        <v>2</v>
      </c>
      <c r="AI63" s="50">
        <f>RANK(AC63,$Y$63:$AC$63,1)</f>
        <v>5</v>
      </c>
      <c r="AK63" s="90">
        <f t="shared" si="36"/>
        <v>6.707272727272727</v>
      </c>
      <c r="AL63" s="91">
        <f t="shared" si="37"/>
        <v>6.7690909090909095</v>
      </c>
      <c r="AM63" s="91">
        <f t="shared" si="38"/>
        <v>7.658947368421053</v>
      </c>
      <c r="AN63" s="91">
        <f t="shared" si="39"/>
        <v>7.786</v>
      </c>
      <c r="AO63" s="90">
        <f t="shared" si="40"/>
        <v>8.100869565217392</v>
      </c>
      <c r="AQ63" s="87">
        <f t="shared" si="41"/>
        <v>0</v>
      </c>
    </row>
    <row r="64" spans="1:43" s="107" customFormat="1" ht="12.75">
      <c r="A64" s="92" t="s">
        <v>31</v>
      </c>
      <c r="B64" s="93" t="s">
        <v>484</v>
      </c>
      <c r="C64" s="93" t="s">
        <v>479</v>
      </c>
      <c r="D64" s="94" t="s">
        <v>31</v>
      </c>
      <c r="E64" s="95">
        <v>0.47</v>
      </c>
      <c r="F64" s="96">
        <v>443</v>
      </c>
      <c r="G64" s="97">
        <v>399</v>
      </c>
      <c r="H64" s="97">
        <v>391</v>
      </c>
      <c r="I64" s="97">
        <v>410</v>
      </c>
      <c r="J64" s="98">
        <v>364</v>
      </c>
      <c r="K64" s="99">
        <f t="shared" si="21"/>
        <v>208.20999999999998</v>
      </c>
      <c r="L64" s="99">
        <f t="shared" si="22"/>
        <v>187.53</v>
      </c>
      <c r="M64" s="99">
        <f t="shared" si="23"/>
        <v>183.76999999999998</v>
      </c>
      <c r="N64" s="99">
        <f t="shared" si="24"/>
        <v>192.7</v>
      </c>
      <c r="O64" s="99">
        <f t="shared" si="25"/>
        <v>171.07999999999998</v>
      </c>
      <c r="P64" s="100">
        <v>168</v>
      </c>
      <c r="Q64" s="101">
        <v>5</v>
      </c>
      <c r="R64" s="102">
        <f t="shared" si="26"/>
        <v>943.29</v>
      </c>
      <c r="S64" s="103">
        <f t="shared" si="27"/>
        <v>0.2169811320754717</v>
      </c>
      <c r="T64" s="104">
        <f t="shared" si="28"/>
        <v>204.67613207547168</v>
      </c>
      <c r="U64" s="105">
        <f t="shared" si="29"/>
        <v>0.8208089448263179</v>
      </c>
      <c r="V64" s="87">
        <f t="shared" si="30"/>
        <v>0</v>
      </c>
      <c r="W64" s="88">
        <v>0</v>
      </c>
      <c r="X64" s="50"/>
      <c r="Y64" s="89">
        <f t="shared" si="31"/>
        <v>9.464090909090908</v>
      </c>
      <c r="Z64" s="89">
        <f t="shared" si="32"/>
        <v>9.3765</v>
      </c>
      <c r="AA64" s="89">
        <f t="shared" si="33"/>
        <v>9.672105263157894</v>
      </c>
      <c r="AB64" s="89">
        <f t="shared" si="34"/>
        <v>8.759090909090908</v>
      </c>
      <c r="AC64" s="89">
        <f t="shared" si="35"/>
        <v>7.438260869565217</v>
      </c>
      <c r="AE64" s="50">
        <f>RANK(Y64,$Y$64:$AC$64,1)</f>
        <v>4</v>
      </c>
      <c r="AF64" s="50">
        <f>RANK(Z64,$Y$64:$AC$64,1)</f>
        <v>3</v>
      </c>
      <c r="AG64" s="50">
        <f>RANK(AA64,$Y$64:$AC$64,1)</f>
        <v>5</v>
      </c>
      <c r="AH64" s="50">
        <f>RANK(AB64,$Y$64:$AC$64,1)</f>
        <v>2</v>
      </c>
      <c r="AI64" s="50">
        <f>RANK(AC64,$Y$64:$AC$64,1)</f>
        <v>1</v>
      </c>
      <c r="AK64" s="90">
        <f t="shared" si="36"/>
        <v>7.438260869565217</v>
      </c>
      <c r="AL64" s="91">
        <f t="shared" si="37"/>
        <v>8.759090909090908</v>
      </c>
      <c r="AM64" s="91">
        <f t="shared" si="38"/>
        <v>9.3765</v>
      </c>
      <c r="AN64" s="91">
        <f t="shared" si="39"/>
        <v>9.464090909090908</v>
      </c>
      <c r="AO64" s="90">
        <f t="shared" si="40"/>
        <v>9.672105263157894</v>
      </c>
      <c r="AQ64" s="87">
        <f t="shared" si="41"/>
        <v>0</v>
      </c>
    </row>
    <row r="65" spans="1:43" ht="12.75">
      <c r="A65" s="92" t="s">
        <v>38</v>
      </c>
      <c r="B65" s="93" t="s">
        <v>485</v>
      </c>
      <c r="C65" s="93" t="s">
        <v>479</v>
      </c>
      <c r="D65" s="94" t="s">
        <v>38</v>
      </c>
      <c r="E65" s="95">
        <v>0.32</v>
      </c>
      <c r="F65" s="96">
        <v>249</v>
      </c>
      <c r="G65" s="97">
        <v>265</v>
      </c>
      <c r="H65" s="97">
        <v>202</v>
      </c>
      <c r="I65" s="97">
        <v>148</v>
      </c>
      <c r="J65" s="98">
        <v>181</v>
      </c>
      <c r="K65" s="99">
        <f t="shared" si="21"/>
        <v>79.68</v>
      </c>
      <c r="L65" s="99">
        <f t="shared" si="22"/>
        <v>84.8</v>
      </c>
      <c r="M65" s="99">
        <f t="shared" si="23"/>
        <v>64.64</v>
      </c>
      <c r="N65" s="99">
        <f t="shared" si="24"/>
        <v>47.36</v>
      </c>
      <c r="O65" s="99">
        <f t="shared" si="25"/>
        <v>57.92</v>
      </c>
      <c r="P65" s="100">
        <v>80</v>
      </c>
      <c r="Q65" s="101">
        <v>5</v>
      </c>
      <c r="R65" s="102">
        <f t="shared" si="26"/>
        <v>334.40000000000003</v>
      </c>
      <c r="S65" s="103">
        <f t="shared" si="27"/>
        <v>0.2169811320754717</v>
      </c>
      <c r="T65" s="104">
        <f t="shared" si="28"/>
        <v>72.55849056603775</v>
      </c>
      <c r="U65" s="105">
        <f t="shared" si="29"/>
        <v>1.1025587684626585</v>
      </c>
      <c r="V65" s="87">
        <f t="shared" si="30"/>
        <v>0</v>
      </c>
      <c r="W65" s="88" t="s">
        <v>592</v>
      </c>
      <c r="Y65" s="89">
        <f t="shared" si="31"/>
        <v>3.621818181818182</v>
      </c>
      <c r="Z65" s="89">
        <f t="shared" si="32"/>
        <v>4.24</v>
      </c>
      <c r="AA65" s="89">
        <f t="shared" si="33"/>
        <v>3.4021052631578947</v>
      </c>
      <c r="AB65" s="89">
        <f t="shared" si="34"/>
        <v>2.152727272727273</v>
      </c>
      <c r="AC65" s="89">
        <f t="shared" si="35"/>
        <v>2.5182608695652173</v>
      </c>
      <c r="AE65" s="50">
        <f>RANK(Y65,$Y$65:$AC$65,1)</f>
        <v>4</v>
      </c>
      <c r="AF65" s="50">
        <f>RANK(Z65,$Y$65:$AC$65,1)</f>
        <v>5</v>
      </c>
      <c r="AG65" s="50">
        <f>RANK(AA65,$Y$65:$AC$65,1)</f>
        <v>3</v>
      </c>
      <c r="AH65" s="50">
        <f>RANK(AB65,$Y$65:$AC$65,1)</f>
        <v>1</v>
      </c>
      <c r="AI65" s="50">
        <f>RANK(AC65,$Y$65:$AC$65,1)</f>
        <v>2</v>
      </c>
      <c r="AK65" s="90">
        <f t="shared" si="36"/>
        <v>2.152727272727273</v>
      </c>
      <c r="AL65" s="91">
        <f t="shared" si="37"/>
        <v>2.5182608695652173</v>
      </c>
      <c r="AM65" s="91">
        <f t="shared" si="38"/>
        <v>3.4021052631578947</v>
      </c>
      <c r="AN65" s="91">
        <f t="shared" si="39"/>
        <v>3.621818181818182</v>
      </c>
      <c r="AO65" s="90">
        <f t="shared" si="40"/>
        <v>4.24</v>
      </c>
      <c r="AQ65" s="87">
        <f t="shared" si="41"/>
        <v>0</v>
      </c>
    </row>
    <row r="66" spans="1:43" ht="12.75">
      <c r="A66" s="92" t="s">
        <v>39</v>
      </c>
      <c r="B66" s="93" t="s">
        <v>486</v>
      </c>
      <c r="C66" s="93" t="s">
        <v>479</v>
      </c>
      <c r="D66" s="94" t="s">
        <v>39</v>
      </c>
      <c r="E66" s="95">
        <v>0.42</v>
      </c>
      <c r="F66" s="96">
        <v>465</v>
      </c>
      <c r="G66" s="97">
        <v>451</v>
      </c>
      <c r="H66" s="97">
        <v>380</v>
      </c>
      <c r="I66" s="97">
        <v>471</v>
      </c>
      <c r="J66" s="98">
        <v>411</v>
      </c>
      <c r="K66" s="99">
        <f t="shared" si="21"/>
        <v>195.29999999999998</v>
      </c>
      <c r="L66" s="99">
        <f t="shared" si="22"/>
        <v>189.42</v>
      </c>
      <c r="M66" s="99">
        <f t="shared" si="23"/>
        <v>159.6</v>
      </c>
      <c r="N66" s="99">
        <f t="shared" si="24"/>
        <v>197.82</v>
      </c>
      <c r="O66" s="99">
        <f t="shared" si="25"/>
        <v>172.62</v>
      </c>
      <c r="P66" s="100">
        <v>254</v>
      </c>
      <c r="Q66" s="101">
        <v>5</v>
      </c>
      <c r="R66" s="102">
        <f t="shared" si="26"/>
        <v>914.7599999999999</v>
      </c>
      <c r="S66" s="103">
        <f t="shared" si="27"/>
        <v>0.2169811320754717</v>
      </c>
      <c r="T66" s="104">
        <f t="shared" si="28"/>
        <v>198.48566037735847</v>
      </c>
      <c r="U66" s="105">
        <f t="shared" si="29"/>
        <v>1.2796894219819122</v>
      </c>
      <c r="V66" s="87">
        <f t="shared" si="30"/>
        <v>0</v>
      </c>
      <c r="W66" s="88">
        <v>0</v>
      </c>
      <c r="Y66" s="89">
        <f t="shared" si="31"/>
        <v>8.877272727272727</v>
      </c>
      <c r="Z66" s="89">
        <f t="shared" si="32"/>
        <v>9.471</v>
      </c>
      <c r="AA66" s="89">
        <f t="shared" si="33"/>
        <v>8.4</v>
      </c>
      <c r="AB66" s="89">
        <f t="shared" si="34"/>
        <v>8.991818181818182</v>
      </c>
      <c r="AC66" s="89">
        <f t="shared" si="35"/>
        <v>7.505217391304348</v>
      </c>
      <c r="AE66" s="50">
        <f>RANK(Y66,$Y$66:$AC$66,1)</f>
        <v>3</v>
      </c>
      <c r="AF66" s="50">
        <f>RANK(Z66,$Y$66:$AC$66,1)</f>
        <v>5</v>
      </c>
      <c r="AG66" s="50">
        <f>RANK(AA66,$Y$66:$AC$66,1)</f>
        <v>2</v>
      </c>
      <c r="AH66" s="50">
        <f>RANK(AB66,$Y$66:$AC$66,1)</f>
        <v>4</v>
      </c>
      <c r="AI66" s="50">
        <f>RANK(AC66,$Y$66:$AC$66,1)</f>
        <v>1</v>
      </c>
      <c r="AK66" s="90">
        <f t="shared" si="36"/>
        <v>7.505217391304348</v>
      </c>
      <c r="AL66" s="91">
        <f t="shared" si="37"/>
        <v>8.4</v>
      </c>
      <c r="AM66" s="91">
        <f t="shared" si="38"/>
        <v>8.877272727272727</v>
      </c>
      <c r="AN66" s="91">
        <f t="shared" si="39"/>
        <v>8.991818181818182</v>
      </c>
      <c r="AO66" s="90">
        <f t="shared" si="40"/>
        <v>9.471</v>
      </c>
      <c r="AQ66" s="87">
        <f t="shared" si="41"/>
        <v>0</v>
      </c>
    </row>
    <row r="67" spans="1:43" ht="12.75">
      <c r="A67" s="92" t="s">
        <v>25</v>
      </c>
      <c r="B67" s="93" t="s">
        <v>487</v>
      </c>
      <c r="C67" s="93" t="s">
        <v>479</v>
      </c>
      <c r="D67" s="94" t="s">
        <v>25</v>
      </c>
      <c r="E67" s="95">
        <v>0.53</v>
      </c>
      <c r="F67" s="96">
        <v>651</v>
      </c>
      <c r="G67" s="97">
        <v>639</v>
      </c>
      <c r="H67" s="97">
        <v>582</v>
      </c>
      <c r="I67" s="97">
        <v>704</v>
      </c>
      <c r="J67" s="98">
        <v>554</v>
      </c>
      <c r="K67" s="99">
        <f t="shared" si="21"/>
        <v>345.03000000000003</v>
      </c>
      <c r="L67" s="99">
        <f t="shared" si="22"/>
        <v>338.67</v>
      </c>
      <c r="M67" s="99">
        <f t="shared" si="23"/>
        <v>308.46000000000004</v>
      </c>
      <c r="N67" s="99">
        <f t="shared" si="24"/>
        <v>373.12</v>
      </c>
      <c r="O67" s="99">
        <f t="shared" si="25"/>
        <v>293.62</v>
      </c>
      <c r="P67" s="100">
        <v>214</v>
      </c>
      <c r="Q67" s="101">
        <v>5</v>
      </c>
      <c r="R67" s="102">
        <f t="shared" si="26"/>
        <v>1658.9</v>
      </c>
      <c r="S67" s="103">
        <f t="shared" si="27"/>
        <v>0.2169811320754717</v>
      </c>
      <c r="T67" s="104">
        <f t="shared" si="28"/>
        <v>359.95000000000005</v>
      </c>
      <c r="U67" s="105">
        <f t="shared" si="29"/>
        <v>0.594527017641339</v>
      </c>
      <c r="V67" s="87">
        <f t="shared" si="30"/>
        <v>0</v>
      </c>
      <c r="W67" s="88">
        <v>0</v>
      </c>
      <c r="Y67" s="89">
        <f t="shared" si="31"/>
        <v>15.68318181818182</v>
      </c>
      <c r="Z67" s="89">
        <f t="shared" si="32"/>
        <v>16.933500000000002</v>
      </c>
      <c r="AA67" s="89">
        <f t="shared" si="33"/>
        <v>16.234736842105264</v>
      </c>
      <c r="AB67" s="89">
        <f t="shared" si="34"/>
        <v>16.96</v>
      </c>
      <c r="AC67" s="89">
        <f t="shared" si="35"/>
        <v>12.76608695652174</v>
      </c>
      <c r="AE67" s="50">
        <f>RANK(Y67,$Y$67:$AC$67,1)</f>
        <v>2</v>
      </c>
      <c r="AF67" s="50">
        <f>RANK(Z67,$Y$67:$AC$67,1)</f>
        <v>4</v>
      </c>
      <c r="AG67" s="50">
        <f>RANK(AA67,$Y$67:$AC$67,1)</f>
        <v>3</v>
      </c>
      <c r="AH67" s="50">
        <f>RANK(AB67,$Y$67:$AC$67,1)</f>
        <v>5</v>
      </c>
      <c r="AI67" s="50">
        <f>RANK(AC67,$Y$67:$AC$67,1)</f>
        <v>1</v>
      </c>
      <c r="AJ67" s="89"/>
      <c r="AK67" s="90">
        <f t="shared" si="36"/>
        <v>12.76608695652174</v>
      </c>
      <c r="AL67" s="91">
        <f t="shared" si="37"/>
        <v>15.68318181818182</v>
      </c>
      <c r="AM67" s="91">
        <f t="shared" si="38"/>
        <v>16.234736842105264</v>
      </c>
      <c r="AN67" s="91">
        <f t="shared" si="39"/>
        <v>16.933500000000002</v>
      </c>
      <c r="AO67" s="90">
        <f t="shared" si="40"/>
        <v>16.96</v>
      </c>
      <c r="AQ67" s="87">
        <f t="shared" si="41"/>
        <v>0</v>
      </c>
    </row>
    <row r="68" spans="1:43" ht="12.75">
      <c r="A68" s="92" t="s">
        <v>45</v>
      </c>
      <c r="B68" s="93" t="s">
        <v>488</v>
      </c>
      <c r="C68" s="93" t="s">
        <v>479</v>
      </c>
      <c r="D68" s="94" t="s">
        <v>45</v>
      </c>
      <c r="E68" s="95">
        <v>0.1</v>
      </c>
      <c r="F68" s="96">
        <v>1689</v>
      </c>
      <c r="G68" s="97">
        <v>1459</v>
      </c>
      <c r="H68" s="97">
        <v>971</v>
      </c>
      <c r="I68" s="97">
        <v>985</v>
      </c>
      <c r="J68" s="98">
        <v>923</v>
      </c>
      <c r="K68" s="99">
        <f t="shared" si="21"/>
        <v>168.9</v>
      </c>
      <c r="L68" s="99">
        <f t="shared" si="22"/>
        <v>145.9</v>
      </c>
      <c r="M68" s="99">
        <f t="shared" si="23"/>
        <v>97.10000000000001</v>
      </c>
      <c r="N68" s="99">
        <f t="shared" si="24"/>
        <v>98.5</v>
      </c>
      <c r="O68" s="99">
        <f t="shared" si="25"/>
        <v>92.30000000000001</v>
      </c>
      <c r="P68" s="100">
        <v>143</v>
      </c>
      <c r="Q68" s="101">
        <v>5</v>
      </c>
      <c r="R68" s="102">
        <f t="shared" si="26"/>
        <v>602.7</v>
      </c>
      <c r="S68" s="103">
        <f t="shared" si="27"/>
        <v>0.2169811320754717</v>
      </c>
      <c r="T68" s="104">
        <f t="shared" si="28"/>
        <v>130.77452830188682</v>
      </c>
      <c r="U68" s="105">
        <f t="shared" si="29"/>
        <v>1.0934851140880528</v>
      </c>
      <c r="V68" s="87">
        <f t="shared" si="30"/>
        <v>0</v>
      </c>
      <c r="W68" s="88" t="s">
        <v>595</v>
      </c>
      <c r="Y68" s="89">
        <f t="shared" si="31"/>
        <v>7.677272727272728</v>
      </c>
      <c r="Z68" s="89">
        <f t="shared" si="32"/>
        <v>7.295</v>
      </c>
      <c r="AA68" s="89">
        <f t="shared" si="33"/>
        <v>5.110526315789474</v>
      </c>
      <c r="AB68" s="89">
        <f t="shared" si="34"/>
        <v>4.4772727272727275</v>
      </c>
      <c r="AC68" s="89">
        <f t="shared" si="35"/>
        <v>4.01304347826087</v>
      </c>
      <c r="AE68" s="50">
        <f>RANK(Y68,$Y$68:$AC$68,1)</f>
        <v>5</v>
      </c>
      <c r="AF68" s="50">
        <f>RANK(Z68,$Y$68:$AC$68,1)</f>
        <v>4</v>
      </c>
      <c r="AG68" s="50">
        <f>RANK(AA68,$Y$68:$AC$68,1)</f>
        <v>3</v>
      </c>
      <c r="AH68" s="50">
        <f>RANK(AB68,$Y$68:$AC$68,1)</f>
        <v>2</v>
      </c>
      <c r="AI68" s="50">
        <f>RANK(AC68,$Y$68:$AC$68,1)</f>
        <v>1</v>
      </c>
      <c r="AK68" s="90">
        <f t="shared" si="36"/>
        <v>4.01304347826087</v>
      </c>
      <c r="AL68" s="91">
        <f t="shared" si="37"/>
        <v>4.4772727272727275</v>
      </c>
      <c r="AM68" s="91">
        <f t="shared" si="38"/>
        <v>5.110526315789474</v>
      </c>
      <c r="AN68" s="91">
        <f t="shared" si="39"/>
        <v>7.295</v>
      </c>
      <c r="AO68" s="90">
        <f t="shared" si="40"/>
        <v>7.677272727272728</v>
      </c>
      <c r="AQ68" s="87">
        <f t="shared" si="41"/>
        <v>0</v>
      </c>
    </row>
    <row r="69" spans="1:43" ht="12.75">
      <c r="A69" s="92" t="s">
        <v>30</v>
      </c>
      <c r="B69" s="93" t="s">
        <v>489</v>
      </c>
      <c r="C69" s="93" t="s">
        <v>479</v>
      </c>
      <c r="D69" s="94" t="s">
        <v>30</v>
      </c>
      <c r="E69" s="95">
        <v>0.25</v>
      </c>
      <c r="F69" s="96">
        <v>657</v>
      </c>
      <c r="G69" s="97">
        <v>623</v>
      </c>
      <c r="H69" s="97">
        <v>582</v>
      </c>
      <c r="I69" s="97">
        <v>683</v>
      </c>
      <c r="J69" s="98">
        <v>614</v>
      </c>
      <c r="K69" s="99">
        <f aca="true" t="shared" si="42" ref="K69:K100">F69*E69</f>
        <v>164.25</v>
      </c>
      <c r="L69" s="99">
        <f aca="true" t="shared" si="43" ref="L69:L100">G69*E69</f>
        <v>155.75</v>
      </c>
      <c r="M69" s="99">
        <f aca="true" t="shared" si="44" ref="M69:M100">H69*E69</f>
        <v>145.5</v>
      </c>
      <c r="N69" s="99">
        <f aca="true" t="shared" si="45" ref="N69:N100">I69*E69</f>
        <v>170.75</v>
      </c>
      <c r="O69" s="99">
        <f aca="true" t="shared" si="46" ref="O69:O100">J69*E69</f>
        <v>153.5</v>
      </c>
      <c r="P69" s="100">
        <v>177</v>
      </c>
      <c r="Q69" s="101">
        <v>5</v>
      </c>
      <c r="R69" s="102">
        <f aca="true" t="shared" si="47" ref="R69:R100">IF(SUM(K69:O69)=0,"-",(IF(Q69=5,(SUM(K69:O69)),(IF(Q69=4,(SUM(L69:O69)),(IF(Q69=3,(SUM(M69:O69)),(IF(Q69=2,(SUM(N69:O69)),(IF(Q69=1,O69,"Manual Calculation Required")))))))))))</f>
        <v>789.75</v>
      </c>
      <c r="S69" s="103">
        <f aca="true" t="shared" si="48" ref="S69:S100">IF(SUM(K69:O69)=0,"-",(IF(Q69=5,($O$1/SUM($K$1:$O$1)),(IF(Q69=4,($O$1/SUM($L$1:$O$1)),(IF(Q69=3,($O$1/SUM($M$1:$O$1)),(IF(Q69=2,($O$1/SUM($N$1:$O$1)),(IF(Q69=1,1,"Manual Calculation Required")))))))))))</f>
        <v>0.2169811320754717</v>
      </c>
      <c r="T69" s="104">
        <f aca="true" t="shared" si="49" ref="T69:T100">IF(SUM(K69:O69)=0,0,(IF(Q69=0,"Manual Calculation Required",(R69*S69))))</f>
        <v>171.36084905660377</v>
      </c>
      <c r="U69" s="105">
        <f aca="true" t="shared" si="50" ref="U69:U100">IF(SUM(K69:O69)=0,"-",P69/T69)</f>
        <v>1.032908047400801</v>
      </c>
      <c r="V69" s="87">
        <f aca="true" t="shared" si="51" ref="V69:V100">AQ69</f>
        <v>0</v>
      </c>
      <c r="W69" s="88">
        <v>0</v>
      </c>
      <c r="Y69" s="89">
        <f aca="true" t="shared" si="52" ref="Y69:Y100">K69/$K$1</f>
        <v>7.465909090909091</v>
      </c>
      <c r="Z69" s="89">
        <f aca="true" t="shared" si="53" ref="Z69:Z100">L69/$L$1</f>
        <v>7.7875</v>
      </c>
      <c r="AA69" s="89">
        <f aca="true" t="shared" si="54" ref="AA69:AA100">M69/$M$1</f>
        <v>7.657894736842105</v>
      </c>
      <c r="AB69" s="89">
        <f aca="true" t="shared" si="55" ref="AB69:AB100">N69/$N$1</f>
        <v>7.761363636363637</v>
      </c>
      <c r="AC69" s="89">
        <f aca="true" t="shared" si="56" ref="AC69:AC100">O69/$O$1</f>
        <v>6.673913043478261</v>
      </c>
      <c r="AE69" s="50">
        <f>RANK(Y69,$Y$69:$AC$69,1)</f>
        <v>2</v>
      </c>
      <c r="AF69" s="50">
        <f>RANK(Z69,$Y$69:$AC$69,1)</f>
        <v>5</v>
      </c>
      <c r="AG69" s="50">
        <f>RANK(AA69,$Y$69:$AC$69,1)</f>
        <v>3</v>
      </c>
      <c r="AH69" s="50">
        <f>RANK(AB69,$Y$69:$AC$69,1)</f>
        <v>4</v>
      </c>
      <c r="AI69" s="50">
        <f>RANK(AC69,$Y$69:$AC$69,1)</f>
        <v>1</v>
      </c>
      <c r="AK69" s="90">
        <f aca="true" t="shared" si="57" ref="AK69:AK100">IF($AE69=1,$Y69,IF($AF69=1,$Z69,IF($AG69=1,$AA69,IF($AH69=1,$AB69,$AC69))))</f>
        <v>6.673913043478261</v>
      </c>
      <c r="AL69" s="91">
        <f aca="true" t="shared" si="58" ref="AL69:AL100">IF($AE69=2,$Y69,IF($AF69=2,$Z69,IF($AG69=2,$AA69,IF($AH69=2,$AB69,$AC69))))</f>
        <v>7.465909090909091</v>
      </c>
      <c r="AM69" s="91">
        <f aca="true" t="shared" si="59" ref="AM69:AM100">IF($AE69=3,$Y69,IF($AF69=3,$Z69,IF($AG69=3,$AA69,IF($AH69=3,$AB69,$AC69))))</f>
        <v>7.657894736842105</v>
      </c>
      <c r="AN69" s="91">
        <f aca="true" t="shared" si="60" ref="AN69:AN100">IF($AE69=4,$Y69,IF($AF69=4,$Z69,IF($AG69=4,$AA69,IF($AH69=4,$AB69,$AC69))))</f>
        <v>7.761363636363637</v>
      </c>
      <c r="AO69" s="90">
        <f aca="true" t="shared" si="61" ref="AO69:AO100">IF($AE69=5,$Y69,IF($AF69=5,$Z69,IF($AG69=5,$AA69,IF($AH69=5,$AB69,$AC69))))</f>
        <v>7.7875</v>
      </c>
      <c r="AQ69" s="87">
        <f aca="true" t="shared" si="62" ref="AQ69:AQ100">IF(AK69=0,1,IF((AO69-AK69)/AK69&gt;=1,1,0))</f>
        <v>0</v>
      </c>
    </row>
    <row r="70" spans="1:43" ht="12.75">
      <c r="A70" s="92" t="s">
        <v>327</v>
      </c>
      <c r="B70" s="93" t="s">
        <v>490</v>
      </c>
      <c r="C70" s="93" t="s">
        <v>479</v>
      </c>
      <c r="D70" s="94" t="s">
        <v>327</v>
      </c>
      <c r="E70" s="95">
        <v>0.26</v>
      </c>
      <c r="F70" s="96">
        <v>561</v>
      </c>
      <c r="G70" s="97">
        <v>678</v>
      </c>
      <c r="H70" s="97">
        <v>594</v>
      </c>
      <c r="I70" s="97">
        <v>672</v>
      </c>
      <c r="J70" s="98">
        <v>627</v>
      </c>
      <c r="K70" s="99">
        <f t="shared" si="42"/>
        <v>145.86</v>
      </c>
      <c r="L70" s="99">
        <f t="shared" si="43"/>
        <v>176.28</v>
      </c>
      <c r="M70" s="99">
        <f t="shared" si="44"/>
        <v>154.44</v>
      </c>
      <c r="N70" s="99">
        <f t="shared" si="45"/>
        <v>174.72</v>
      </c>
      <c r="O70" s="99">
        <f t="shared" si="46"/>
        <v>163.02</v>
      </c>
      <c r="P70" s="100">
        <v>226</v>
      </c>
      <c r="Q70" s="101">
        <v>5</v>
      </c>
      <c r="R70" s="102">
        <f t="shared" si="47"/>
        <v>814.3199999999999</v>
      </c>
      <c r="S70" s="103">
        <f t="shared" si="48"/>
        <v>0.2169811320754717</v>
      </c>
      <c r="T70" s="104">
        <f t="shared" si="49"/>
        <v>176.6920754716981</v>
      </c>
      <c r="U70" s="105">
        <f t="shared" si="50"/>
        <v>1.2790613240388353</v>
      </c>
      <c r="V70" s="87">
        <f t="shared" si="51"/>
        <v>0</v>
      </c>
      <c r="W70" s="88" t="s">
        <v>592</v>
      </c>
      <c r="Y70" s="89">
        <f t="shared" si="52"/>
        <v>6.630000000000001</v>
      </c>
      <c r="Z70" s="89">
        <f t="shared" si="53"/>
        <v>8.814</v>
      </c>
      <c r="AA70" s="89">
        <f t="shared" si="54"/>
        <v>8.128421052631579</v>
      </c>
      <c r="AB70" s="89">
        <f t="shared" si="55"/>
        <v>7.941818181818181</v>
      </c>
      <c r="AC70" s="89">
        <f t="shared" si="56"/>
        <v>7.087826086956523</v>
      </c>
      <c r="AE70" s="50">
        <f>RANK(Y70,$Y$70:$AC$70,1)</f>
        <v>1</v>
      </c>
      <c r="AF70" s="50">
        <f>RANK(Z70,$Y$70:$AC$70,1)</f>
        <v>5</v>
      </c>
      <c r="AG70" s="50">
        <f>RANK(AA70,$Y$70:$AC$70,1)</f>
        <v>4</v>
      </c>
      <c r="AH70" s="50">
        <f>RANK(AB70,$Y$70:$AC$70,1)</f>
        <v>3</v>
      </c>
      <c r="AI70" s="50">
        <f>RANK(AC70,$Y$70:$AC$70,1)</f>
        <v>2</v>
      </c>
      <c r="AK70" s="90">
        <f t="shared" si="57"/>
        <v>6.630000000000001</v>
      </c>
      <c r="AL70" s="91">
        <f t="shared" si="58"/>
        <v>7.087826086956523</v>
      </c>
      <c r="AM70" s="91">
        <f t="shared" si="59"/>
        <v>7.941818181818181</v>
      </c>
      <c r="AN70" s="91">
        <f t="shared" si="60"/>
        <v>8.128421052631579</v>
      </c>
      <c r="AO70" s="90">
        <f t="shared" si="61"/>
        <v>8.814</v>
      </c>
      <c r="AQ70" s="87">
        <f t="shared" si="62"/>
        <v>0</v>
      </c>
    </row>
    <row r="71" spans="1:43" ht="12.75">
      <c r="A71" s="92" t="s">
        <v>32</v>
      </c>
      <c r="B71" s="93" t="s">
        <v>491</v>
      </c>
      <c r="C71" s="93" t="s">
        <v>479</v>
      </c>
      <c r="D71" s="94" t="s">
        <v>32</v>
      </c>
      <c r="E71" s="95">
        <v>0.78</v>
      </c>
      <c r="F71" s="96">
        <v>66</v>
      </c>
      <c r="G71" s="97">
        <v>64</v>
      </c>
      <c r="H71" s="97">
        <v>72</v>
      </c>
      <c r="I71" s="97">
        <v>76</v>
      </c>
      <c r="J71" s="98">
        <v>70</v>
      </c>
      <c r="K71" s="99">
        <f t="shared" si="42"/>
        <v>51.480000000000004</v>
      </c>
      <c r="L71" s="99">
        <f t="shared" si="43"/>
        <v>49.92</v>
      </c>
      <c r="M71" s="99">
        <f t="shared" si="44"/>
        <v>56.160000000000004</v>
      </c>
      <c r="N71" s="99">
        <f t="shared" si="45"/>
        <v>59.28</v>
      </c>
      <c r="O71" s="99">
        <f t="shared" si="46"/>
        <v>54.6</v>
      </c>
      <c r="P71" s="100">
        <v>59</v>
      </c>
      <c r="Q71" s="101">
        <v>1</v>
      </c>
      <c r="R71" s="102">
        <f t="shared" si="47"/>
        <v>54.6</v>
      </c>
      <c r="S71" s="103">
        <f t="shared" si="48"/>
        <v>1</v>
      </c>
      <c r="T71" s="104">
        <f t="shared" si="49"/>
        <v>54.6</v>
      </c>
      <c r="U71" s="105">
        <f t="shared" si="50"/>
        <v>1.0805860805860805</v>
      </c>
      <c r="V71" s="87">
        <f t="shared" si="51"/>
        <v>0</v>
      </c>
      <c r="W71" s="88" t="s">
        <v>590</v>
      </c>
      <c r="Y71" s="89">
        <f t="shared" si="52"/>
        <v>2.3400000000000003</v>
      </c>
      <c r="Z71" s="89">
        <f t="shared" si="53"/>
        <v>2.496</v>
      </c>
      <c r="AA71" s="89">
        <f t="shared" si="54"/>
        <v>2.9557894736842107</v>
      </c>
      <c r="AB71" s="89">
        <f t="shared" si="55"/>
        <v>2.694545454545455</v>
      </c>
      <c r="AC71" s="89">
        <f t="shared" si="56"/>
        <v>2.373913043478261</v>
      </c>
      <c r="AE71" s="50">
        <f>RANK(Y71,$Y$71:$AC$71,1)</f>
        <v>1</v>
      </c>
      <c r="AF71" s="50">
        <f>RANK(Z71,$Y$71:$AC$71,1)</f>
        <v>3</v>
      </c>
      <c r="AG71" s="50">
        <f>RANK(AA71,$Y$71:$AC$71,1)</f>
        <v>5</v>
      </c>
      <c r="AH71" s="50">
        <f>RANK(AB71,$Y$71:$AC$71,1)</f>
        <v>4</v>
      </c>
      <c r="AI71" s="50">
        <f>RANK(AC71,$Y$71:$AC$71,1)</f>
        <v>2</v>
      </c>
      <c r="AK71" s="90">
        <f t="shared" si="57"/>
        <v>2.3400000000000003</v>
      </c>
      <c r="AL71" s="91">
        <f t="shared" si="58"/>
        <v>2.373913043478261</v>
      </c>
      <c r="AM71" s="91">
        <f t="shared" si="59"/>
        <v>2.496</v>
      </c>
      <c r="AN71" s="91">
        <f t="shared" si="60"/>
        <v>2.694545454545455</v>
      </c>
      <c r="AO71" s="90">
        <f t="shared" si="61"/>
        <v>2.9557894736842107</v>
      </c>
      <c r="AQ71" s="87">
        <f t="shared" si="62"/>
        <v>0</v>
      </c>
    </row>
    <row r="72" spans="1:43" ht="12.75">
      <c r="A72" s="92" t="s">
        <v>18</v>
      </c>
      <c r="B72" s="93" t="s">
        <v>492</v>
      </c>
      <c r="C72" s="93" t="s">
        <v>479</v>
      </c>
      <c r="D72" s="94" t="s">
        <v>18</v>
      </c>
      <c r="E72" s="95">
        <v>0.9</v>
      </c>
      <c r="F72" s="96">
        <v>285</v>
      </c>
      <c r="G72" s="97">
        <v>201</v>
      </c>
      <c r="H72" s="97">
        <v>146</v>
      </c>
      <c r="I72" s="97">
        <v>188</v>
      </c>
      <c r="J72" s="98">
        <v>173</v>
      </c>
      <c r="K72" s="99">
        <f t="shared" si="42"/>
        <v>256.5</v>
      </c>
      <c r="L72" s="99">
        <f t="shared" si="43"/>
        <v>180.9</v>
      </c>
      <c r="M72" s="99">
        <f t="shared" si="44"/>
        <v>131.4</v>
      </c>
      <c r="N72" s="99">
        <f t="shared" si="45"/>
        <v>169.20000000000002</v>
      </c>
      <c r="O72" s="99">
        <f t="shared" si="46"/>
        <v>155.70000000000002</v>
      </c>
      <c r="P72" s="100">
        <v>78</v>
      </c>
      <c r="Q72" s="101">
        <v>5</v>
      </c>
      <c r="R72" s="102">
        <f t="shared" si="47"/>
        <v>893.7</v>
      </c>
      <c r="S72" s="103">
        <f t="shared" si="48"/>
        <v>0.2169811320754717</v>
      </c>
      <c r="T72" s="104">
        <f t="shared" si="49"/>
        <v>193.91603773584907</v>
      </c>
      <c r="U72" s="105">
        <f t="shared" si="50"/>
        <v>0.40223594144518876</v>
      </c>
      <c r="V72" s="87">
        <f t="shared" si="51"/>
        <v>0</v>
      </c>
      <c r="W72" s="88">
        <v>0</v>
      </c>
      <c r="Y72" s="89">
        <f t="shared" si="52"/>
        <v>11.659090909090908</v>
      </c>
      <c r="Z72" s="89">
        <f t="shared" si="53"/>
        <v>9.045</v>
      </c>
      <c r="AA72" s="89">
        <f t="shared" si="54"/>
        <v>6.915789473684211</v>
      </c>
      <c r="AB72" s="89">
        <f t="shared" si="55"/>
        <v>7.690909090909091</v>
      </c>
      <c r="AC72" s="89">
        <f t="shared" si="56"/>
        <v>6.769565217391305</v>
      </c>
      <c r="AE72" s="50">
        <f>RANK(Y72,$Y$72:$AC$72,1)</f>
        <v>5</v>
      </c>
      <c r="AF72" s="50">
        <f>RANK(Z72,$Y$72:$AC$72,1)</f>
        <v>4</v>
      </c>
      <c r="AG72" s="50">
        <f>RANK(AA72,$Y$72:$AC$72,1)</f>
        <v>2</v>
      </c>
      <c r="AH72" s="50">
        <f>RANK(AB72,$Y$72:$AC$72,1)</f>
        <v>3</v>
      </c>
      <c r="AI72" s="50">
        <f>RANK(AC72,$Y$72:$AC$72,1)</f>
        <v>1</v>
      </c>
      <c r="AK72" s="90">
        <f t="shared" si="57"/>
        <v>6.769565217391305</v>
      </c>
      <c r="AL72" s="91">
        <f t="shared" si="58"/>
        <v>6.915789473684211</v>
      </c>
      <c r="AM72" s="91">
        <f t="shared" si="59"/>
        <v>7.690909090909091</v>
      </c>
      <c r="AN72" s="91">
        <f t="shared" si="60"/>
        <v>9.045</v>
      </c>
      <c r="AO72" s="90">
        <f t="shared" si="61"/>
        <v>11.659090909090908</v>
      </c>
      <c r="AQ72" s="87">
        <f t="shared" si="62"/>
        <v>0</v>
      </c>
    </row>
    <row r="73" spans="1:43" ht="12.75">
      <c r="A73" s="92" t="s">
        <v>44</v>
      </c>
      <c r="B73" s="93" t="s">
        <v>493</v>
      </c>
      <c r="C73" s="93" t="s">
        <v>479</v>
      </c>
      <c r="D73" s="94" t="s">
        <v>44</v>
      </c>
      <c r="E73" s="95">
        <v>0.55</v>
      </c>
      <c r="F73" s="96">
        <v>328</v>
      </c>
      <c r="G73" s="97">
        <v>232</v>
      </c>
      <c r="H73" s="97">
        <v>239</v>
      </c>
      <c r="I73" s="97">
        <v>310</v>
      </c>
      <c r="J73" s="98">
        <v>315</v>
      </c>
      <c r="K73" s="99">
        <f t="shared" si="42"/>
        <v>180.4</v>
      </c>
      <c r="L73" s="99">
        <f t="shared" si="43"/>
        <v>127.60000000000001</v>
      </c>
      <c r="M73" s="99">
        <f t="shared" si="44"/>
        <v>131.45000000000002</v>
      </c>
      <c r="N73" s="99">
        <f t="shared" si="45"/>
        <v>170.5</v>
      </c>
      <c r="O73" s="99">
        <f t="shared" si="46"/>
        <v>173.25</v>
      </c>
      <c r="P73" s="100">
        <v>72</v>
      </c>
      <c r="Q73" s="101">
        <v>5</v>
      </c>
      <c r="R73" s="102">
        <f t="shared" si="47"/>
        <v>783.2</v>
      </c>
      <c r="S73" s="103">
        <f t="shared" si="48"/>
        <v>0.2169811320754717</v>
      </c>
      <c r="T73" s="104">
        <f t="shared" si="49"/>
        <v>169.93962264150946</v>
      </c>
      <c r="U73" s="105">
        <f t="shared" si="50"/>
        <v>0.4236798863081227</v>
      </c>
      <c r="V73" s="87">
        <f t="shared" si="51"/>
        <v>0</v>
      </c>
      <c r="W73" s="88">
        <v>0</v>
      </c>
      <c r="Y73" s="89">
        <f t="shared" si="52"/>
        <v>8.200000000000001</v>
      </c>
      <c r="Z73" s="89">
        <f t="shared" si="53"/>
        <v>6.380000000000001</v>
      </c>
      <c r="AA73" s="89">
        <f t="shared" si="54"/>
        <v>6.9184210526315795</v>
      </c>
      <c r="AB73" s="89">
        <f t="shared" si="55"/>
        <v>7.75</v>
      </c>
      <c r="AC73" s="89">
        <f t="shared" si="56"/>
        <v>7.532608695652174</v>
      </c>
      <c r="AE73" s="50">
        <f>RANK(Y73,$Y$73:$AC$73,1)</f>
        <v>5</v>
      </c>
      <c r="AF73" s="50">
        <f>RANK(Z73,$Y$73:$AC$73,1)</f>
        <v>1</v>
      </c>
      <c r="AG73" s="50">
        <f>RANK(AA73,$Y$73:$AC$73,1)</f>
        <v>2</v>
      </c>
      <c r="AH73" s="50">
        <f>RANK(AB73,$Y$73:$AC$73,1)</f>
        <v>4</v>
      </c>
      <c r="AI73" s="50">
        <f>RANK(AC73,$Y$73:$AC$73,1)</f>
        <v>3</v>
      </c>
      <c r="AK73" s="90">
        <f t="shared" si="57"/>
        <v>6.380000000000001</v>
      </c>
      <c r="AL73" s="91">
        <f t="shared" si="58"/>
        <v>6.9184210526315795</v>
      </c>
      <c r="AM73" s="91">
        <f t="shared" si="59"/>
        <v>7.532608695652174</v>
      </c>
      <c r="AN73" s="91">
        <f t="shared" si="60"/>
        <v>7.75</v>
      </c>
      <c r="AO73" s="90">
        <f t="shared" si="61"/>
        <v>8.200000000000001</v>
      </c>
      <c r="AQ73" s="87">
        <f t="shared" si="62"/>
        <v>0</v>
      </c>
    </row>
    <row r="74" spans="1:43" ht="12.75">
      <c r="A74" s="92" t="s">
        <v>333</v>
      </c>
      <c r="B74" s="93" t="s">
        <v>494</v>
      </c>
      <c r="C74" s="93" t="s">
        <v>479</v>
      </c>
      <c r="D74" s="94" t="s">
        <v>333</v>
      </c>
      <c r="E74" s="95">
        <v>0.672</v>
      </c>
      <c r="F74" s="96">
        <v>180</v>
      </c>
      <c r="G74" s="97">
        <v>177</v>
      </c>
      <c r="H74" s="97">
        <v>173</v>
      </c>
      <c r="I74" s="97">
        <v>209</v>
      </c>
      <c r="J74" s="98">
        <v>267</v>
      </c>
      <c r="K74" s="99">
        <f t="shared" si="42"/>
        <v>120.96000000000001</v>
      </c>
      <c r="L74" s="99">
        <f t="shared" si="43"/>
        <v>118.944</v>
      </c>
      <c r="M74" s="99">
        <f t="shared" si="44"/>
        <v>116.256</v>
      </c>
      <c r="N74" s="99">
        <f t="shared" si="45"/>
        <v>140.448</v>
      </c>
      <c r="O74" s="99">
        <f t="shared" si="46"/>
        <v>179.424</v>
      </c>
      <c r="P74" s="100">
        <v>316</v>
      </c>
      <c r="Q74" s="101">
        <v>5</v>
      </c>
      <c r="R74" s="102">
        <f t="shared" si="47"/>
        <v>676.0319999999999</v>
      </c>
      <c r="S74" s="103">
        <f t="shared" si="48"/>
        <v>0.2169811320754717</v>
      </c>
      <c r="T74" s="104">
        <f t="shared" si="49"/>
        <v>146.68618867924528</v>
      </c>
      <c r="U74" s="105">
        <f t="shared" si="50"/>
        <v>2.1542587127339483</v>
      </c>
      <c r="V74" s="87">
        <f t="shared" si="51"/>
        <v>0</v>
      </c>
      <c r="W74" s="88">
        <v>0</v>
      </c>
      <c r="Y74" s="89">
        <f t="shared" si="52"/>
        <v>5.498181818181819</v>
      </c>
      <c r="Z74" s="89">
        <f t="shared" si="53"/>
        <v>5.9472000000000005</v>
      </c>
      <c r="AA74" s="89">
        <f t="shared" si="54"/>
        <v>6.118736842105263</v>
      </c>
      <c r="AB74" s="89">
        <f t="shared" si="55"/>
        <v>6.384</v>
      </c>
      <c r="AC74" s="89">
        <f t="shared" si="56"/>
        <v>7.80104347826087</v>
      </c>
      <c r="AE74" s="50">
        <f>RANK(Y74,$Y$74:$AC$74,1)</f>
        <v>1</v>
      </c>
      <c r="AF74" s="50">
        <f>RANK(Z74,$Y$74:$AC$74,1)</f>
        <v>2</v>
      </c>
      <c r="AG74" s="50">
        <f>RANK(AA74,$Y$74:$AC$74,1)</f>
        <v>3</v>
      </c>
      <c r="AH74" s="50">
        <f>RANK(AB74,$Y$74:$AC$74,1)</f>
        <v>4</v>
      </c>
      <c r="AI74" s="50">
        <f>RANK(AC74,$Y$74:$AC$74,1)</f>
        <v>5</v>
      </c>
      <c r="AK74" s="90">
        <f t="shared" si="57"/>
        <v>5.498181818181819</v>
      </c>
      <c r="AL74" s="91">
        <f t="shared" si="58"/>
        <v>5.9472000000000005</v>
      </c>
      <c r="AM74" s="91">
        <f t="shared" si="59"/>
        <v>6.118736842105263</v>
      </c>
      <c r="AN74" s="91">
        <f t="shared" si="60"/>
        <v>6.384</v>
      </c>
      <c r="AO74" s="90">
        <f t="shared" si="61"/>
        <v>7.80104347826087</v>
      </c>
      <c r="AQ74" s="87">
        <f t="shared" si="62"/>
        <v>0</v>
      </c>
    </row>
    <row r="75" spans="1:43" ht="12.75">
      <c r="A75" s="92" t="s">
        <v>306</v>
      </c>
      <c r="B75" s="93" t="s">
        <v>495</v>
      </c>
      <c r="C75" s="93" t="s">
        <v>479</v>
      </c>
      <c r="D75" s="94" t="s">
        <v>306</v>
      </c>
      <c r="E75" s="95">
        <v>1.07</v>
      </c>
      <c r="F75" s="96">
        <v>340</v>
      </c>
      <c r="G75" s="97">
        <v>272</v>
      </c>
      <c r="H75" s="97">
        <v>265</v>
      </c>
      <c r="I75" s="97">
        <v>285</v>
      </c>
      <c r="J75" s="98">
        <v>320</v>
      </c>
      <c r="K75" s="99">
        <f t="shared" si="42"/>
        <v>363.8</v>
      </c>
      <c r="L75" s="99">
        <f t="shared" si="43"/>
        <v>291.04</v>
      </c>
      <c r="M75" s="99">
        <f t="shared" si="44"/>
        <v>283.55</v>
      </c>
      <c r="N75" s="99">
        <f t="shared" si="45"/>
        <v>304.95000000000005</v>
      </c>
      <c r="O75" s="99">
        <f t="shared" si="46"/>
        <v>342.40000000000003</v>
      </c>
      <c r="P75" s="100">
        <v>265</v>
      </c>
      <c r="Q75" s="101">
        <v>5</v>
      </c>
      <c r="R75" s="102">
        <f t="shared" si="47"/>
        <v>1585.7400000000002</v>
      </c>
      <c r="S75" s="103">
        <f t="shared" si="48"/>
        <v>0.2169811320754717</v>
      </c>
      <c r="T75" s="104">
        <f t="shared" si="49"/>
        <v>344.07566037735853</v>
      </c>
      <c r="U75" s="105">
        <f t="shared" si="50"/>
        <v>0.7701794416651448</v>
      </c>
      <c r="V75" s="87">
        <f t="shared" si="51"/>
        <v>0</v>
      </c>
      <c r="W75" s="88">
        <v>0</v>
      </c>
      <c r="Y75" s="89">
        <f t="shared" si="52"/>
        <v>16.536363636363635</v>
      </c>
      <c r="Z75" s="89">
        <f t="shared" si="53"/>
        <v>14.552000000000001</v>
      </c>
      <c r="AA75" s="89">
        <f t="shared" si="54"/>
        <v>14.923684210526316</v>
      </c>
      <c r="AB75" s="89">
        <f t="shared" si="55"/>
        <v>13.861363636363638</v>
      </c>
      <c r="AC75" s="89">
        <f t="shared" si="56"/>
        <v>14.886956521739132</v>
      </c>
      <c r="AE75" s="50">
        <f>RANK(Y75,$Y$75:$AC$75,1)</f>
        <v>5</v>
      </c>
      <c r="AF75" s="50">
        <f>RANK(Z75,$Y$75:$AC$75,1)</f>
        <v>2</v>
      </c>
      <c r="AG75" s="50">
        <f>RANK(AA75,$Y$75:$AC$75,1)</f>
        <v>4</v>
      </c>
      <c r="AH75" s="50">
        <f>RANK(AB75,$Y$75:$AC$75,1)</f>
        <v>1</v>
      </c>
      <c r="AI75" s="50">
        <f>RANK(AC75,$Y$75:$AC$75,1)</f>
        <v>3</v>
      </c>
      <c r="AK75" s="90">
        <f t="shared" si="57"/>
        <v>13.861363636363638</v>
      </c>
      <c r="AL75" s="91">
        <f t="shared" si="58"/>
        <v>14.552000000000001</v>
      </c>
      <c r="AM75" s="91">
        <f t="shared" si="59"/>
        <v>14.886956521739132</v>
      </c>
      <c r="AN75" s="91">
        <f t="shared" si="60"/>
        <v>14.923684210526316</v>
      </c>
      <c r="AO75" s="90">
        <f t="shared" si="61"/>
        <v>16.536363636363635</v>
      </c>
      <c r="AQ75" s="87">
        <f t="shared" si="62"/>
        <v>0</v>
      </c>
    </row>
    <row r="76" spans="1:43" ht="12.75">
      <c r="A76" s="92" t="s">
        <v>47</v>
      </c>
      <c r="B76" s="93" t="s">
        <v>496</v>
      </c>
      <c r="C76" s="93" t="s">
        <v>479</v>
      </c>
      <c r="D76" s="94" t="s">
        <v>47</v>
      </c>
      <c r="E76" s="95">
        <v>0.9</v>
      </c>
      <c r="F76" s="96">
        <v>570</v>
      </c>
      <c r="G76" s="97">
        <v>615</v>
      </c>
      <c r="H76" s="97">
        <v>490</v>
      </c>
      <c r="I76" s="97">
        <v>499</v>
      </c>
      <c r="J76" s="98">
        <v>565</v>
      </c>
      <c r="K76" s="99">
        <f t="shared" si="42"/>
        <v>513</v>
      </c>
      <c r="L76" s="99">
        <f t="shared" si="43"/>
        <v>553.5</v>
      </c>
      <c r="M76" s="99">
        <f t="shared" si="44"/>
        <v>441</v>
      </c>
      <c r="N76" s="99">
        <f t="shared" si="45"/>
        <v>449.1</v>
      </c>
      <c r="O76" s="99">
        <f t="shared" si="46"/>
        <v>508.5</v>
      </c>
      <c r="P76" s="100">
        <v>617</v>
      </c>
      <c r="Q76" s="101">
        <v>5</v>
      </c>
      <c r="R76" s="102">
        <f t="shared" si="47"/>
        <v>2465.1</v>
      </c>
      <c r="S76" s="103">
        <f t="shared" si="48"/>
        <v>0.2169811320754717</v>
      </c>
      <c r="T76" s="104">
        <f t="shared" si="49"/>
        <v>534.8801886792453</v>
      </c>
      <c r="U76" s="105">
        <f t="shared" si="50"/>
        <v>1.1535293567771305</v>
      </c>
      <c r="V76" s="87">
        <f t="shared" si="51"/>
        <v>0</v>
      </c>
      <c r="W76" s="88">
        <v>0</v>
      </c>
      <c r="Y76" s="89">
        <f t="shared" si="52"/>
        <v>23.318181818181817</v>
      </c>
      <c r="Z76" s="89">
        <f t="shared" si="53"/>
        <v>27.675</v>
      </c>
      <c r="AA76" s="89">
        <f t="shared" si="54"/>
        <v>23.210526315789473</v>
      </c>
      <c r="AB76" s="89">
        <f t="shared" si="55"/>
        <v>20.413636363636364</v>
      </c>
      <c r="AC76" s="89">
        <f t="shared" si="56"/>
        <v>22.108695652173914</v>
      </c>
      <c r="AE76" s="50">
        <f>RANK(Y76,$Y$76:$AC$76,1)</f>
        <v>4</v>
      </c>
      <c r="AF76" s="50">
        <f>RANK(Z76,$Y$76:$AC$76,1)</f>
        <v>5</v>
      </c>
      <c r="AG76" s="50">
        <f>RANK(AA76,$Y$76:$AC$76,1)</f>
        <v>3</v>
      </c>
      <c r="AH76" s="50">
        <f>RANK(AB76,$Y$76:$AC$76,1)</f>
        <v>1</v>
      </c>
      <c r="AI76" s="50">
        <f>RANK(AC76,$Y$76:$AC$76,1)</f>
        <v>2</v>
      </c>
      <c r="AK76" s="90">
        <f t="shared" si="57"/>
        <v>20.413636363636364</v>
      </c>
      <c r="AL76" s="91">
        <f t="shared" si="58"/>
        <v>22.108695652173914</v>
      </c>
      <c r="AM76" s="91">
        <f t="shared" si="59"/>
        <v>23.210526315789473</v>
      </c>
      <c r="AN76" s="91">
        <f t="shared" si="60"/>
        <v>23.318181818181817</v>
      </c>
      <c r="AO76" s="90">
        <f t="shared" si="61"/>
        <v>27.675</v>
      </c>
      <c r="AQ76" s="87">
        <f t="shared" si="62"/>
        <v>0</v>
      </c>
    </row>
    <row r="77" spans="1:43" ht="12.75">
      <c r="A77" s="92" t="s">
        <v>29</v>
      </c>
      <c r="B77" s="93" t="s">
        <v>497</v>
      </c>
      <c r="C77" s="93" t="s">
        <v>479</v>
      </c>
      <c r="D77" s="94" t="s">
        <v>29</v>
      </c>
      <c r="E77" s="95">
        <v>0.369</v>
      </c>
      <c r="F77" s="96">
        <v>514</v>
      </c>
      <c r="G77" s="97">
        <v>536</v>
      </c>
      <c r="H77" s="97">
        <v>540</v>
      </c>
      <c r="I77" s="97">
        <v>559</v>
      </c>
      <c r="J77" s="98">
        <v>551</v>
      </c>
      <c r="K77" s="99">
        <f t="shared" si="42"/>
        <v>189.666</v>
      </c>
      <c r="L77" s="99">
        <f t="shared" si="43"/>
        <v>197.784</v>
      </c>
      <c r="M77" s="99">
        <f t="shared" si="44"/>
        <v>199.26</v>
      </c>
      <c r="N77" s="99">
        <f t="shared" si="45"/>
        <v>206.271</v>
      </c>
      <c r="O77" s="99">
        <f t="shared" si="46"/>
        <v>203.319</v>
      </c>
      <c r="P77" s="100">
        <v>220</v>
      </c>
      <c r="Q77" s="101">
        <v>5</v>
      </c>
      <c r="R77" s="102">
        <f t="shared" si="47"/>
        <v>996.3</v>
      </c>
      <c r="S77" s="103">
        <f t="shared" si="48"/>
        <v>0.2169811320754717</v>
      </c>
      <c r="T77" s="104">
        <f t="shared" si="49"/>
        <v>216.17830188679244</v>
      </c>
      <c r="U77" s="105">
        <f t="shared" si="50"/>
        <v>1.0176784537571624</v>
      </c>
      <c r="V77" s="87">
        <f t="shared" si="51"/>
        <v>0</v>
      </c>
      <c r="W77" s="88" t="s">
        <v>591</v>
      </c>
      <c r="Y77" s="89">
        <f t="shared" si="52"/>
        <v>8.621181818181817</v>
      </c>
      <c r="Z77" s="89">
        <f t="shared" si="53"/>
        <v>9.889199999999999</v>
      </c>
      <c r="AA77" s="89">
        <f t="shared" si="54"/>
        <v>10.487368421052631</v>
      </c>
      <c r="AB77" s="89">
        <f t="shared" si="55"/>
        <v>9.375954545454546</v>
      </c>
      <c r="AC77" s="89">
        <f t="shared" si="56"/>
        <v>8.83995652173913</v>
      </c>
      <c r="AE77" s="50">
        <f>RANK(Y77,$Y$77:$AC$77,1)</f>
        <v>1</v>
      </c>
      <c r="AF77" s="50">
        <f>RANK(Z77,$Y$77:$AC$77,1)</f>
        <v>4</v>
      </c>
      <c r="AG77" s="50">
        <f>RANK(AA77,$Y$77:$AC$77,1)</f>
        <v>5</v>
      </c>
      <c r="AH77" s="50">
        <f>RANK(AB77,$Y$77:$AC$77,1)</f>
        <v>3</v>
      </c>
      <c r="AI77" s="50">
        <f>RANK(AC77,$Y$77:$AC$77,1)</f>
        <v>2</v>
      </c>
      <c r="AK77" s="90">
        <f t="shared" si="57"/>
        <v>8.621181818181817</v>
      </c>
      <c r="AL77" s="91">
        <f t="shared" si="58"/>
        <v>8.83995652173913</v>
      </c>
      <c r="AM77" s="91">
        <f t="shared" si="59"/>
        <v>9.375954545454546</v>
      </c>
      <c r="AN77" s="91">
        <f t="shared" si="60"/>
        <v>9.889199999999999</v>
      </c>
      <c r="AO77" s="90">
        <f t="shared" si="61"/>
        <v>10.487368421052631</v>
      </c>
      <c r="AQ77" s="87">
        <f t="shared" si="62"/>
        <v>0</v>
      </c>
    </row>
    <row r="78" spans="1:43" ht="12.75">
      <c r="A78" s="92" t="s">
        <v>27</v>
      </c>
      <c r="B78" s="93" t="s">
        <v>498</v>
      </c>
      <c r="C78" s="93" t="s">
        <v>479</v>
      </c>
      <c r="D78" s="94" t="s">
        <v>27</v>
      </c>
      <c r="E78" s="95">
        <v>0.4</v>
      </c>
      <c r="F78" s="96">
        <v>256</v>
      </c>
      <c r="G78" s="97">
        <v>302</v>
      </c>
      <c r="H78" s="97">
        <v>413</v>
      </c>
      <c r="I78" s="97">
        <v>452</v>
      </c>
      <c r="J78" s="98">
        <v>487</v>
      </c>
      <c r="K78" s="99">
        <f t="shared" si="42"/>
        <v>102.4</v>
      </c>
      <c r="L78" s="99">
        <f t="shared" si="43"/>
        <v>120.80000000000001</v>
      </c>
      <c r="M78" s="99">
        <f t="shared" si="44"/>
        <v>165.20000000000002</v>
      </c>
      <c r="N78" s="99">
        <f t="shared" si="45"/>
        <v>180.8</v>
      </c>
      <c r="O78" s="99">
        <f t="shared" si="46"/>
        <v>194.8</v>
      </c>
      <c r="P78" s="100">
        <v>153</v>
      </c>
      <c r="Q78" s="101">
        <v>5</v>
      </c>
      <c r="R78" s="102">
        <f t="shared" si="47"/>
        <v>764</v>
      </c>
      <c r="S78" s="103">
        <f t="shared" si="48"/>
        <v>0.2169811320754717</v>
      </c>
      <c r="T78" s="104">
        <f t="shared" si="49"/>
        <v>165.77358490566039</v>
      </c>
      <c r="U78" s="105">
        <f t="shared" si="50"/>
        <v>0.9229455952651946</v>
      </c>
      <c r="V78" s="87">
        <f t="shared" si="51"/>
        <v>0</v>
      </c>
      <c r="W78" s="88">
        <v>0</v>
      </c>
      <c r="Y78" s="89">
        <f t="shared" si="52"/>
        <v>4.654545454545455</v>
      </c>
      <c r="Z78" s="89">
        <f t="shared" si="53"/>
        <v>6.040000000000001</v>
      </c>
      <c r="AA78" s="89">
        <f t="shared" si="54"/>
        <v>8.694736842105264</v>
      </c>
      <c r="AB78" s="89">
        <f t="shared" si="55"/>
        <v>8.218181818181819</v>
      </c>
      <c r="AC78" s="89">
        <f t="shared" si="56"/>
        <v>8.469565217391304</v>
      </c>
      <c r="AE78" s="50">
        <f>RANK(Y78,$Y$78:$AC$78,1)</f>
        <v>1</v>
      </c>
      <c r="AF78" s="50">
        <f>RANK(Z78,$Y$78:$AC$78,1)</f>
        <v>2</v>
      </c>
      <c r="AG78" s="50">
        <f>RANK(AA78,$Y$78:$AC$78,1)</f>
        <v>5</v>
      </c>
      <c r="AH78" s="50">
        <f>RANK(AB78,$Y$78:$AC$78,1)</f>
        <v>3</v>
      </c>
      <c r="AI78" s="50">
        <f>RANK(AC78,$Y$78:$AC$78,1)</f>
        <v>4</v>
      </c>
      <c r="AK78" s="90">
        <f t="shared" si="57"/>
        <v>4.654545454545455</v>
      </c>
      <c r="AL78" s="91">
        <f t="shared" si="58"/>
        <v>6.040000000000001</v>
      </c>
      <c r="AM78" s="91">
        <f t="shared" si="59"/>
        <v>8.218181818181819</v>
      </c>
      <c r="AN78" s="91">
        <f t="shared" si="60"/>
        <v>8.469565217391304</v>
      </c>
      <c r="AO78" s="90">
        <f t="shared" si="61"/>
        <v>8.694736842105264</v>
      </c>
      <c r="AQ78" s="87">
        <f t="shared" si="62"/>
        <v>0</v>
      </c>
    </row>
    <row r="79" spans="1:43" ht="12.75">
      <c r="A79" s="92" t="s">
        <v>43</v>
      </c>
      <c r="B79" s="93" t="s">
        <v>499</v>
      </c>
      <c r="C79" s="93" t="s">
        <v>479</v>
      </c>
      <c r="D79" s="94" t="s">
        <v>43</v>
      </c>
      <c r="E79" s="95">
        <v>0.3536</v>
      </c>
      <c r="F79" s="96">
        <v>601</v>
      </c>
      <c r="G79" s="97">
        <v>498</v>
      </c>
      <c r="H79" s="97">
        <v>603</v>
      </c>
      <c r="I79" s="97">
        <v>729</v>
      </c>
      <c r="J79" s="98">
        <v>692</v>
      </c>
      <c r="K79" s="99">
        <f t="shared" si="42"/>
        <v>212.51360000000003</v>
      </c>
      <c r="L79" s="99">
        <f t="shared" si="43"/>
        <v>176.0928</v>
      </c>
      <c r="M79" s="99">
        <f t="shared" si="44"/>
        <v>213.22080000000003</v>
      </c>
      <c r="N79" s="99">
        <f t="shared" si="45"/>
        <v>257.7744</v>
      </c>
      <c r="O79" s="99">
        <f t="shared" si="46"/>
        <v>244.6912</v>
      </c>
      <c r="P79" s="100">
        <v>272</v>
      </c>
      <c r="Q79" s="101">
        <v>2</v>
      </c>
      <c r="R79" s="102">
        <f t="shared" si="47"/>
        <v>502.4656</v>
      </c>
      <c r="S79" s="103">
        <f t="shared" si="48"/>
        <v>0.5111111111111111</v>
      </c>
      <c r="T79" s="104">
        <f t="shared" si="49"/>
        <v>256.81575111111107</v>
      </c>
      <c r="U79" s="105">
        <f t="shared" si="50"/>
        <v>1.0591250685489282</v>
      </c>
      <c r="V79" s="87">
        <f t="shared" si="51"/>
        <v>0</v>
      </c>
      <c r="W79" s="88" t="s">
        <v>606</v>
      </c>
      <c r="Y79" s="89">
        <f t="shared" si="52"/>
        <v>9.659709090909091</v>
      </c>
      <c r="Z79" s="89">
        <f t="shared" si="53"/>
        <v>8.804640000000001</v>
      </c>
      <c r="AA79" s="89">
        <f t="shared" si="54"/>
        <v>11.222147368421053</v>
      </c>
      <c r="AB79" s="89">
        <f t="shared" si="55"/>
        <v>11.717018181818183</v>
      </c>
      <c r="AC79" s="89">
        <f t="shared" si="56"/>
        <v>10.638747826086957</v>
      </c>
      <c r="AE79" s="50">
        <f>RANK(Y79,$Y$79:$AC$79,1)</f>
        <v>2</v>
      </c>
      <c r="AF79" s="50">
        <f>RANK(Z79,$Y$79:$AC$79,1)</f>
        <v>1</v>
      </c>
      <c r="AG79" s="50">
        <f>RANK(AA79,$Y$79:$AC$79,1)</f>
        <v>4</v>
      </c>
      <c r="AH79" s="50">
        <f>RANK(AB79,$Y$79:$AC$79,1)</f>
        <v>5</v>
      </c>
      <c r="AI79" s="50">
        <f>RANK(AC79,$Y$79:$AC$79,1)</f>
        <v>3</v>
      </c>
      <c r="AK79" s="90">
        <f t="shared" si="57"/>
        <v>8.804640000000001</v>
      </c>
      <c r="AL79" s="91">
        <f t="shared" si="58"/>
        <v>9.659709090909091</v>
      </c>
      <c r="AM79" s="91">
        <f t="shared" si="59"/>
        <v>10.638747826086957</v>
      </c>
      <c r="AN79" s="91">
        <f t="shared" si="60"/>
        <v>11.222147368421053</v>
      </c>
      <c r="AO79" s="90">
        <f t="shared" si="61"/>
        <v>11.717018181818183</v>
      </c>
      <c r="AQ79" s="87">
        <f t="shared" si="62"/>
        <v>0</v>
      </c>
    </row>
    <row r="80" spans="1:43" ht="12.75">
      <c r="A80" s="92" t="s">
        <v>15</v>
      </c>
      <c r="B80" s="93" t="s">
        <v>500</v>
      </c>
      <c r="C80" s="93" t="s">
        <v>479</v>
      </c>
      <c r="D80" s="94" t="s">
        <v>15</v>
      </c>
      <c r="E80" s="95">
        <v>0.9</v>
      </c>
      <c r="F80" s="96">
        <v>294</v>
      </c>
      <c r="G80" s="97">
        <v>358</v>
      </c>
      <c r="H80" s="97">
        <v>322</v>
      </c>
      <c r="I80" s="97">
        <v>277</v>
      </c>
      <c r="J80" s="98">
        <v>370</v>
      </c>
      <c r="K80" s="99">
        <f t="shared" si="42"/>
        <v>264.6</v>
      </c>
      <c r="L80" s="99">
        <f t="shared" si="43"/>
        <v>322.2</v>
      </c>
      <c r="M80" s="99">
        <f t="shared" si="44"/>
        <v>289.8</v>
      </c>
      <c r="N80" s="99">
        <f t="shared" si="45"/>
        <v>249.3</v>
      </c>
      <c r="O80" s="99">
        <f t="shared" si="46"/>
        <v>333</v>
      </c>
      <c r="P80" s="100">
        <v>370</v>
      </c>
      <c r="Q80" s="101">
        <v>5</v>
      </c>
      <c r="R80" s="102">
        <f t="shared" si="47"/>
        <v>1458.8999999999999</v>
      </c>
      <c r="S80" s="103">
        <f t="shared" si="48"/>
        <v>0.2169811320754717</v>
      </c>
      <c r="T80" s="104">
        <f t="shared" si="49"/>
        <v>316.5537735849056</v>
      </c>
      <c r="U80" s="105">
        <f t="shared" si="50"/>
        <v>1.168837748512131</v>
      </c>
      <c r="V80" s="87">
        <f t="shared" si="51"/>
        <v>0</v>
      </c>
      <c r="W80" s="88">
        <v>0</v>
      </c>
      <c r="Y80" s="89">
        <f t="shared" si="52"/>
        <v>12.02727272727273</v>
      </c>
      <c r="Z80" s="89">
        <f t="shared" si="53"/>
        <v>16.11</v>
      </c>
      <c r="AA80" s="89">
        <f t="shared" si="54"/>
        <v>15.25263157894737</v>
      </c>
      <c r="AB80" s="89">
        <f t="shared" si="55"/>
        <v>11.331818181818182</v>
      </c>
      <c r="AC80" s="89">
        <f t="shared" si="56"/>
        <v>14.478260869565217</v>
      </c>
      <c r="AE80" s="50">
        <f>RANK(Y80,$Y$80:$AC$80,1)</f>
        <v>2</v>
      </c>
      <c r="AF80" s="50">
        <f>RANK(Z80,$Y$80:$AC$80,1)</f>
        <v>5</v>
      </c>
      <c r="AG80" s="50">
        <f>RANK(AA80,$Y$80:$AC$80,1)</f>
        <v>4</v>
      </c>
      <c r="AH80" s="50">
        <f>RANK(AB80,$Y$80:$AC$80,1)</f>
        <v>1</v>
      </c>
      <c r="AI80" s="50">
        <f>RANK(AC80,$Y$80:$AC$80,1)</f>
        <v>3</v>
      </c>
      <c r="AK80" s="90">
        <f t="shared" si="57"/>
        <v>11.331818181818182</v>
      </c>
      <c r="AL80" s="91">
        <f t="shared" si="58"/>
        <v>12.02727272727273</v>
      </c>
      <c r="AM80" s="91">
        <f t="shared" si="59"/>
        <v>14.478260869565217</v>
      </c>
      <c r="AN80" s="91">
        <f t="shared" si="60"/>
        <v>15.25263157894737</v>
      </c>
      <c r="AO80" s="90">
        <f t="shared" si="61"/>
        <v>16.11</v>
      </c>
      <c r="AQ80" s="87">
        <f t="shared" si="62"/>
        <v>0</v>
      </c>
    </row>
    <row r="81" spans="1:43" ht="12.75">
      <c r="A81" s="92" t="s">
        <v>36</v>
      </c>
      <c r="B81" s="93" t="s">
        <v>501</v>
      </c>
      <c r="C81" s="93" t="s">
        <v>479</v>
      </c>
      <c r="D81" s="94" t="s">
        <v>36</v>
      </c>
      <c r="E81" s="95">
        <v>0.45</v>
      </c>
      <c r="F81" s="96">
        <v>278</v>
      </c>
      <c r="G81" s="97">
        <v>318</v>
      </c>
      <c r="H81" s="97">
        <v>305</v>
      </c>
      <c r="I81" s="97">
        <v>520</v>
      </c>
      <c r="J81" s="98">
        <v>521</v>
      </c>
      <c r="K81" s="99">
        <f t="shared" si="42"/>
        <v>125.10000000000001</v>
      </c>
      <c r="L81" s="99">
        <f t="shared" si="43"/>
        <v>143.1</v>
      </c>
      <c r="M81" s="99">
        <f t="shared" si="44"/>
        <v>137.25</v>
      </c>
      <c r="N81" s="99">
        <f t="shared" si="45"/>
        <v>234</v>
      </c>
      <c r="O81" s="99">
        <f t="shared" si="46"/>
        <v>234.45000000000002</v>
      </c>
      <c r="P81" s="100">
        <v>247</v>
      </c>
      <c r="Q81" s="101">
        <v>1</v>
      </c>
      <c r="R81" s="102">
        <f t="shared" si="47"/>
        <v>234.45000000000002</v>
      </c>
      <c r="S81" s="103">
        <f t="shared" si="48"/>
        <v>1</v>
      </c>
      <c r="T81" s="104">
        <f t="shared" si="49"/>
        <v>234.45000000000002</v>
      </c>
      <c r="U81" s="105">
        <f t="shared" si="50"/>
        <v>1.053529537214758</v>
      </c>
      <c r="V81" s="87">
        <f t="shared" si="51"/>
        <v>0</v>
      </c>
      <c r="W81" s="88" t="s">
        <v>590</v>
      </c>
      <c r="Y81" s="89">
        <f t="shared" si="52"/>
        <v>5.6863636363636365</v>
      </c>
      <c r="Z81" s="89">
        <f t="shared" si="53"/>
        <v>7.154999999999999</v>
      </c>
      <c r="AA81" s="89">
        <f t="shared" si="54"/>
        <v>7.223684210526316</v>
      </c>
      <c r="AB81" s="89">
        <f t="shared" si="55"/>
        <v>10.636363636363637</v>
      </c>
      <c r="AC81" s="89">
        <f t="shared" si="56"/>
        <v>10.193478260869567</v>
      </c>
      <c r="AE81" s="50">
        <f>RANK(Y81,$Y$81:$AC$81,1)</f>
        <v>1</v>
      </c>
      <c r="AF81" s="50">
        <f>RANK(Z81,$Y$81:$AC$81,1)</f>
        <v>2</v>
      </c>
      <c r="AG81" s="50">
        <f>RANK(AA81,$Y$81:$AC$81,1)</f>
        <v>3</v>
      </c>
      <c r="AH81" s="50">
        <f>RANK(AB81,$Y$81:$AC$81,1)</f>
        <v>5</v>
      </c>
      <c r="AI81" s="50">
        <f>RANK(AC81,$Y$81:$AC$81,1)</f>
        <v>4</v>
      </c>
      <c r="AK81" s="90">
        <f t="shared" si="57"/>
        <v>5.6863636363636365</v>
      </c>
      <c r="AL81" s="91">
        <f t="shared" si="58"/>
        <v>7.154999999999999</v>
      </c>
      <c r="AM81" s="91">
        <f t="shared" si="59"/>
        <v>7.223684210526316</v>
      </c>
      <c r="AN81" s="91">
        <f t="shared" si="60"/>
        <v>10.193478260869567</v>
      </c>
      <c r="AO81" s="90">
        <f t="shared" si="61"/>
        <v>10.636363636363637</v>
      </c>
      <c r="AQ81" s="87">
        <f t="shared" si="62"/>
        <v>0</v>
      </c>
    </row>
    <row r="82" spans="1:43" ht="12.75">
      <c r="A82" s="92" t="s">
        <v>33</v>
      </c>
      <c r="B82" s="93" t="s">
        <v>502</v>
      </c>
      <c r="C82" s="93" t="s">
        <v>479</v>
      </c>
      <c r="D82" s="94" t="s">
        <v>33</v>
      </c>
      <c r="E82" s="95">
        <v>0.29</v>
      </c>
      <c r="F82" s="96">
        <v>506</v>
      </c>
      <c r="G82" s="97">
        <v>566</v>
      </c>
      <c r="H82" s="97">
        <v>483</v>
      </c>
      <c r="I82" s="97">
        <v>449</v>
      </c>
      <c r="J82" s="98">
        <v>484</v>
      </c>
      <c r="K82" s="99">
        <f t="shared" si="42"/>
        <v>146.73999999999998</v>
      </c>
      <c r="L82" s="99">
        <f t="shared" si="43"/>
        <v>164.14</v>
      </c>
      <c r="M82" s="99">
        <f t="shared" si="44"/>
        <v>140.07</v>
      </c>
      <c r="N82" s="99">
        <f t="shared" si="45"/>
        <v>130.20999999999998</v>
      </c>
      <c r="O82" s="99">
        <f t="shared" si="46"/>
        <v>140.35999999999999</v>
      </c>
      <c r="P82" s="100">
        <v>157</v>
      </c>
      <c r="Q82" s="101">
        <v>5</v>
      </c>
      <c r="R82" s="102">
        <f t="shared" si="47"/>
        <v>721.52</v>
      </c>
      <c r="S82" s="103">
        <f t="shared" si="48"/>
        <v>0.2169811320754717</v>
      </c>
      <c r="T82" s="104">
        <f t="shared" si="49"/>
        <v>156.55622641509433</v>
      </c>
      <c r="U82" s="105">
        <f t="shared" si="50"/>
        <v>1.0028345955639544</v>
      </c>
      <c r="V82" s="87">
        <f t="shared" si="51"/>
        <v>0</v>
      </c>
      <c r="W82" s="88" t="s">
        <v>596</v>
      </c>
      <c r="Y82" s="89">
        <f t="shared" si="52"/>
        <v>6.669999999999999</v>
      </c>
      <c r="Z82" s="89">
        <f t="shared" si="53"/>
        <v>8.206999999999999</v>
      </c>
      <c r="AA82" s="89">
        <f t="shared" si="54"/>
        <v>7.372105263157894</v>
      </c>
      <c r="AB82" s="89">
        <f t="shared" si="55"/>
        <v>5.918636363636363</v>
      </c>
      <c r="AC82" s="89">
        <f t="shared" si="56"/>
        <v>6.102608695652173</v>
      </c>
      <c r="AE82" s="50">
        <f>RANK(Y82,$Y$82:$AC$82,1)</f>
        <v>3</v>
      </c>
      <c r="AF82" s="50">
        <f>RANK(Z82,$Y$82:$AC$82,1)</f>
        <v>5</v>
      </c>
      <c r="AG82" s="50">
        <f>RANK(AA82,$Y$82:$AC$82,1)</f>
        <v>4</v>
      </c>
      <c r="AH82" s="50">
        <f>RANK(AB82,$Y$82:$AC$82,1)</f>
        <v>1</v>
      </c>
      <c r="AI82" s="50">
        <f>RANK(AC82,$Y$82:$AC$82,1)</f>
        <v>2</v>
      </c>
      <c r="AK82" s="90">
        <f t="shared" si="57"/>
        <v>5.918636363636363</v>
      </c>
      <c r="AL82" s="91">
        <f t="shared" si="58"/>
        <v>6.102608695652173</v>
      </c>
      <c r="AM82" s="91">
        <f t="shared" si="59"/>
        <v>6.669999999999999</v>
      </c>
      <c r="AN82" s="91">
        <f t="shared" si="60"/>
        <v>7.372105263157894</v>
      </c>
      <c r="AO82" s="90">
        <f t="shared" si="61"/>
        <v>8.206999999999999</v>
      </c>
      <c r="AQ82" s="87">
        <f t="shared" si="62"/>
        <v>0</v>
      </c>
    </row>
    <row r="83" spans="1:43" ht="12.75">
      <c r="A83" s="92" t="s">
        <v>21</v>
      </c>
      <c r="B83" s="93" t="s">
        <v>503</v>
      </c>
      <c r="C83" s="93" t="s">
        <v>479</v>
      </c>
      <c r="D83" s="94" t="s">
        <v>21</v>
      </c>
      <c r="E83" s="95">
        <v>0.57</v>
      </c>
      <c r="F83" s="96">
        <v>432</v>
      </c>
      <c r="G83" s="97">
        <v>411</v>
      </c>
      <c r="H83" s="97">
        <v>309</v>
      </c>
      <c r="I83" s="97">
        <v>434</v>
      </c>
      <c r="J83" s="98">
        <v>470</v>
      </c>
      <c r="K83" s="99">
        <f t="shared" si="42"/>
        <v>246.23999999999998</v>
      </c>
      <c r="L83" s="99">
        <f t="shared" si="43"/>
        <v>234.26999999999998</v>
      </c>
      <c r="M83" s="99">
        <f t="shared" si="44"/>
        <v>176.13</v>
      </c>
      <c r="N83" s="99">
        <f t="shared" si="45"/>
        <v>247.37999999999997</v>
      </c>
      <c r="O83" s="99">
        <f t="shared" si="46"/>
        <v>267.9</v>
      </c>
      <c r="P83" s="100">
        <v>175</v>
      </c>
      <c r="Q83" s="101">
        <v>5</v>
      </c>
      <c r="R83" s="102">
        <f t="shared" si="47"/>
        <v>1171.92</v>
      </c>
      <c r="S83" s="103">
        <f t="shared" si="48"/>
        <v>0.2169811320754717</v>
      </c>
      <c r="T83" s="104">
        <f t="shared" si="49"/>
        <v>254.2845283018868</v>
      </c>
      <c r="U83" s="105">
        <f t="shared" si="50"/>
        <v>0.6882054569684234</v>
      </c>
      <c r="V83" s="87">
        <f t="shared" si="51"/>
        <v>0</v>
      </c>
      <c r="W83" s="88">
        <v>0</v>
      </c>
      <c r="Y83" s="89">
        <f t="shared" si="52"/>
        <v>11.192727272727272</v>
      </c>
      <c r="Z83" s="89">
        <f t="shared" si="53"/>
        <v>11.7135</v>
      </c>
      <c r="AA83" s="89">
        <f t="shared" si="54"/>
        <v>9.27</v>
      </c>
      <c r="AB83" s="89">
        <f t="shared" si="55"/>
        <v>11.244545454545452</v>
      </c>
      <c r="AC83" s="89">
        <f t="shared" si="56"/>
        <v>11.64782608695652</v>
      </c>
      <c r="AE83" s="50">
        <f>RANK(Y83,$Y$83:$AC$83,1)</f>
        <v>2</v>
      </c>
      <c r="AF83" s="50">
        <f>RANK(Z83,$Y$83:$AC$83,1)</f>
        <v>5</v>
      </c>
      <c r="AG83" s="50">
        <f>RANK(AA83,$Y$83:$AC$83,1)</f>
        <v>1</v>
      </c>
      <c r="AH83" s="50">
        <f>RANK(AB83,$Y$83:$AC$83,1)</f>
        <v>3</v>
      </c>
      <c r="AI83" s="50">
        <f>RANK(AC83,$Y$83:$AC$83,1)</f>
        <v>4</v>
      </c>
      <c r="AK83" s="90">
        <f t="shared" si="57"/>
        <v>9.27</v>
      </c>
      <c r="AL83" s="91">
        <f t="shared" si="58"/>
        <v>11.192727272727272</v>
      </c>
      <c r="AM83" s="91">
        <f t="shared" si="59"/>
        <v>11.244545454545452</v>
      </c>
      <c r="AN83" s="91">
        <f t="shared" si="60"/>
        <v>11.64782608695652</v>
      </c>
      <c r="AO83" s="90">
        <f t="shared" si="61"/>
        <v>11.7135</v>
      </c>
      <c r="AQ83" s="87">
        <f t="shared" si="62"/>
        <v>0</v>
      </c>
    </row>
    <row r="84" spans="1:43" ht="12.75">
      <c r="A84" s="92" t="s">
        <v>23</v>
      </c>
      <c r="B84" s="93" t="s">
        <v>504</v>
      </c>
      <c r="C84" s="93" t="s">
        <v>479</v>
      </c>
      <c r="D84" s="94" t="s">
        <v>23</v>
      </c>
      <c r="E84" s="95">
        <v>0.73</v>
      </c>
      <c r="F84" s="96">
        <v>67</v>
      </c>
      <c r="G84" s="97">
        <v>148</v>
      </c>
      <c r="H84" s="97">
        <v>96</v>
      </c>
      <c r="I84" s="97">
        <v>109</v>
      </c>
      <c r="J84" s="98">
        <v>153</v>
      </c>
      <c r="K84" s="99">
        <f t="shared" si="42"/>
        <v>48.91</v>
      </c>
      <c r="L84" s="99">
        <f t="shared" si="43"/>
        <v>108.03999999999999</v>
      </c>
      <c r="M84" s="99">
        <f t="shared" si="44"/>
        <v>70.08</v>
      </c>
      <c r="N84" s="99">
        <f t="shared" si="45"/>
        <v>79.57</v>
      </c>
      <c r="O84" s="99">
        <f t="shared" si="46"/>
        <v>111.69</v>
      </c>
      <c r="P84" s="100">
        <v>104</v>
      </c>
      <c r="Q84" s="101">
        <v>4</v>
      </c>
      <c r="R84" s="102">
        <f t="shared" si="47"/>
        <v>369.38</v>
      </c>
      <c r="S84" s="103">
        <f t="shared" si="48"/>
        <v>0.27380952380952384</v>
      </c>
      <c r="T84" s="104">
        <f t="shared" si="49"/>
        <v>101.13976190476191</v>
      </c>
      <c r="U84" s="105">
        <f t="shared" si="50"/>
        <v>1.0282800556514204</v>
      </c>
      <c r="V84" s="87">
        <f t="shared" si="51"/>
        <v>1</v>
      </c>
      <c r="W84" s="88">
        <v>0</v>
      </c>
      <c r="Y84" s="89">
        <f t="shared" si="52"/>
        <v>2.223181818181818</v>
      </c>
      <c r="Z84" s="89">
        <f t="shared" si="53"/>
        <v>5.401999999999999</v>
      </c>
      <c r="AA84" s="89">
        <f t="shared" si="54"/>
        <v>3.688421052631579</v>
      </c>
      <c r="AB84" s="89">
        <f t="shared" si="55"/>
        <v>3.6168181818181817</v>
      </c>
      <c r="AC84" s="89">
        <f t="shared" si="56"/>
        <v>4.856086956521739</v>
      </c>
      <c r="AE84" s="50">
        <f>RANK(Y84,$Y$84:$AC$84,1)</f>
        <v>1</v>
      </c>
      <c r="AF84" s="50">
        <f>RANK(Z84,$Y$84:$AC$84,1)</f>
        <v>5</v>
      </c>
      <c r="AG84" s="50">
        <f>RANK(AA84,$Y$84:$AC$84,1)</f>
        <v>3</v>
      </c>
      <c r="AH84" s="50">
        <f>RANK(AB84,$Y$84:$AC$84,1)</f>
        <v>2</v>
      </c>
      <c r="AI84" s="50">
        <f>RANK(AC84,$Y$84:$AC$84,1)</f>
        <v>4</v>
      </c>
      <c r="AK84" s="90">
        <f t="shared" si="57"/>
        <v>2.223181818181818</v>
      </c>
      <c r="AL84" s="91">
        <f t="shared" si="58"/>
        <v>3.6168181818181817</v>
      </c>
      <c r="AM84" s="91">
        <f t="shared" si="59"/>
        <v>3.688421052631579</v>
      </c>
      <c r="AN84" s="91">
        <f t="shared" si="60"/>
        <v>4.856086956521739</v>
      </c>
      <c r="AO84" s="90">
        <f t="shared" si="61"/>
        <v>5.401999999999999</v>
      </c>
      <c r="AQ84" s="87">
        <f t="shared" si="62"/>
        <v>1</v>
      </c>
    </row>
    <row r="85" spans="1:43" ht="12.75">
      <c r="A85" s="92" t="s">
        <v>302</v>
      </c>
      <c r="B85" s="93" t="s">
        <v>505</v>
      </c>
      <c r="C85" s="93" t="s">
        <v>479</v>
      </c>
      <c r="D85" s="94" t="s">
        <v>302</v>
      </c>
      <c r="E85" s="95">
        <v>1</v>
      </c>
      <c r="F85" s="96">
        <v>161</v>
      </c>
      <c r="G85" s="97">
        <v>147</v>
      </c>
      <c r="H85" s="97">
        <v>136</v>
      </c>
      <c r="I85" s="97">
        <v>229</v>
      </c>
      <c r="J85" s="98">
        <v>153</v>
      </c>
      <c r="K85" s="99">
        <f t="shared" si="42"/>
        <v>161</v>
      </c>
      <c r="L85" s="99">
        <f t="shared" si="43"/>
        <v>147</v>
      </c>
      <c r="M85" s="99">
        <f t="shared" si="44"/>
        <v>136</v>
      </c>
      <c r="N85" s="99">
        <f t="shared" si="45"/>
        <v>229</v>
      </c>
      <c r="O85" s="99">
        <f t="shared" si="46"/>
        <v>153</v>
      </c>
      <c r="P85" s="100">
        <v>152</v>
      </c>
      <c r="Q85" s="101">
        <v>5</v>
      </c>
      <c r="R85" s="102">
        <f t="shared" si="47"/>
        <v>826</v>
      </c>
      <c r="S85" s="103">
        <f t="shared" si="48"/>
        <v>0.2169811320754717</v>
      </c>
      <c r="T85" s="104">
        <f t="shared" si="49"/>
        <v>179.22641509433961</v>
      </c>
      <c r="U85" s="105">
        <f t="shared" si="50"/>
        <v>0.8480892725550059</v>
      </c>
      <c r="V85" s="87">
        <f t="shared" si="51"/>
        <v>0</v>
      </c>
      <c r="W85" s="88">
        <v>0</v>
      </c>
      <c r="Y85" s="89">
        <f t="shared" si="52"/>
        <v>7.318181818181818</v>
      </c>
      <c r="Z85" s="89">
        <f t="shared" si="53"/>
        <v>7.35</v>
      </c>
      <c r="AA85" s="89">
        <f t="shared" si="54"/>
        <v>7.157894736842105</v>
      </c>
      <c r="AB85" s="89">
        <f t="shared" si="55"/>
        <v>10.409090909090908</v>
      </c>
      <c r="AC85" s="89">
        <f t="shared" si="56"/>
        <v>6.6521739130434785</v>
      </c>
      <c r="AE85" s="50">
        <f>RANK(Y85,$Y$85:$AC$85,1)</f>
        <v>3</v>
      </c>
      <c r="AF85" s="50">
        <f>RANK(Z85,$Y$85:$AC$85,1)</f>
        <v>4</v>
      </c>
      <c r="AG85" s="50">
        <f>RANK(AA85,$Y$85:$AC$85,1)</f>
        <v>2</v>
      </c>
      <c r="AH85" s="50">
        <f>RANK(AB85,$Y$85:$AC$85,1)</f>
        <v>5</v>
      </c>
      <c r="AI85" s="50">
        <f>RANK(AC85,$Y$85:$AC$85,1)</f>
        <v>1</v>
      </c>
      <c r="AK85" s="90">
        <f t="shared" si="57"/>
        <v>6.6521739130434785</v>
      </c>
      <c r="AL85" s="91">
        <f t="shared" si="58"/>
        <v>7.157894736842105</v>
      </c>
      <c r="AM85" s="91">
        <f t="shared" si="59"/>
        <v>7.318181818181818</v>
      </c>
      <c r="AN85" s="91">
        <f t="shared" si="60"/>
        <v>7.35</v>
      </c>
      <c r="AO85" s="90">
        <f t="shared" si="61"/>
        <v>10.409090909090908</v>
      </c>
      <c r="AQ85" s="87">
        <f t="shared" si="62"/>
        <v>0</v>
      </c>
    </row>
    <row r="86" spans="1:43" ht="12.75">
      <c r="A86" s="92" t="s">
        <v>191</v>
      </c>
      <c r="B86" s="93" t="s">
        <v>506</v>
      </c>
      <c r="C86" s="93" t="s">
        <v>507</v>
      </c>
      <c r="D86" s="94" t="s">
        <v>191</v>
      </c>
      <c r="E86" s="95">
        <v>0.28</v>
      </c>
      <c r="F86" s="96">
        <v>829</v>
      </c>
      <c r="G86" s="97">
        <v>1864</v>
      </c>
      <c r="H86" s="97">
        <v>704</v>
      </c>
      <c r="I86" s="97">
        <v>925</v>
      </c>
      <c r="J86" s="98">
        <v>942</v>
      </c>
      <c r="K86" s="99">
        <f t="shared" si="42"/>
        <v>232.12000000000003</v>
      </c>
      <c r="L86" s="99">
        <f t="shared" si="43"/>
        <v>521.9200000000001</v>
      </c>
      <c r="M86" s="99">
        <f t="shared" si="44"/>
        <v>197.12</v>
      </c>
      <c r="N86" s="99">
        <f t="shared" si="45"/>
        <v>259</v>
      </c>
      <c r="O86" s="99">
        <f t="shared" si="46"/>
        <v>263.76000000000005</v>
      </c>
      <c r="P86" s="100">
        <v>347</v>
      </c>
      <c r="Q86" s="101">
        <v>3</v>
      </c>
      <c r="R86" s="102">
        <f t="shared" si="47"/>
        <v>719.8800000000001</v>
      </c>
      <c r="S86" s="103">
        <f t="shared" si="48"/>
        <v>0.359375</v>
      </c>
      <c r="T86" s="104">
        <f t="shared" si="49"/>
        <v>258.706875</v>
      </c>
      <c r="U86" s="105">
        <f t="shared" si="50"/>
        <v>1.34128634965731</v>
      </c>
      <c r="V86" s="87">
        <f t="shared" si="51"/>
        <v>1</v>
      </c>
      <c r="W86" s="88">
        <v>0</v>
      </c>
      <c r="Y86" s="89">
        <f t="shared" si="52"/>
        <v>10.550909090909093</v>
      </c>
      <c r="Z86" s="89">
        <f t="shared" si="53"/>
        <v>26.096000000000004</v>
      </c>
      <c r="AA86" s="89">
        <f t="shared" si="54"/>
        <v>10.374736842105264</v>
      </c>
      <c r="AB86" s="89">
        <f t="shared" si="55"/>
        <v>11.772727272727273</v>
      </c>
      <c r="AC86" s="89">
        <f t="shared" si="56"/>
        <v>11.467826086956524</v>
      </c>
      <c r="AE86" s="50">
        <f>RANK(Y86,$Y$86:$AC$86,1)</f>
        <v>2</v>
      </c>
      <c r="AF86" s="50">
        <f>RANK(Z86,$Y$86:$AC$86,1)</f>
        <v>5</v>
      </c>
      <c r="AG86" s="50">
        <f>RANK(AA86,$Y$86:$AC$86,1)</f>
        <v>1</v>
      </c>
      <c r="AH86" s="50">
        <f>RANK(AB86,$Y$86:$AC$86,1)</f>
        <v>4</v>
      </c>
      <c r="AI86" s="50">
        <f>RANK(AC86,$Y$86:$AC$86,1)</f>
        <v>3</v>
      </c>
      <c r="AK86" s="90">
        <f t="shared" si="57"/>
        <v>10.374736842105264</v>
      </c>
      <c r="AL86" s="91">
        <f t="shared" si="58"/>
        <v>10.550909090909093</v>
      </c>
      <c r="AM86" s="91">
        <f t="shared" si="59"/>
        <v>11.467826086956524</v>
      </c>
      <c r="AN86" s="91">
        <f t="shared" si="60"/>
        <v>11.772727272727273</v>
      </c>
      <c r="AO86" s="90">
        <f t="shared" si="61"/>
        <v>26.096000000000004</v>
      </c>
      <c r="AQ86" s="87">
        <f t="shared" si="62"/>
        <v>1</v>
      </c>
    </row>
    <row r="87" spans="1:43" ht="12.75">
      <c r="A87" s="92" t="s">
        <v>198</v>
      </c>
      <c r="B87" s="93" t="s">
        <v>508</v>
      </c>
      <c r="C87" s="93" t="s">
        <v>507</v>
      </c>
      <c r="D87" s="94" t="s">
        <v>198</v>
      </c>
      <c r="E87" s="95">
        <v>0.775</v>
      </c>
      <c r="F87" s="96">
        <v>314</v>
      </c>
      <c r="G87" s="97">
        <v>330</v>
      </c>
      <c r="H87" s="97">
        <v>322</v>
      </c>
      <c r="I87" s="97">
        <v>294</v>
      </c>
      <c r="J87" s="98">
        <v>301</v>
      </c>
      <c r="K87" s="99">
        <f t="shared" si="42"/>
        <v>243.35</v>
      </c>
      <c r="L87" s="99">
        <f t="shared" si="43"/>
        <v>255.75</v>
      </c>
      <c r="M87" s="99">
        <f t="shared" si="44"/>
        <v>249.55</v>
      </c>
      <c r="N87" s="99">
        <f t="shared" si="45"/>
        <v>227.85</v>
      </c>
      <c r="O87" s="99">
        <f t="shared" si="46"/>
        <v>233.275</v>
      </c>
      <c r="P87" s="100">
        <v>295</v>
      </c>
      <c r="Q87" s="101">
        <v>5</v>
      </c>
      <c r="R87" s="102">
        <f t="shared" si="47"/>
        <v>1209.775</v>
      </c>
      <c r="S87" s="103">
        <f t="shared" si="48"/>
        <v>0.2169811320754717</v>
      </c>
      <c r="T87" s="104">
        <f t="shared" si="49"/>
        <v>262.4983490566038</v>
      </c>
      <c r="U87" s="105">
        <f t="shared" si="50"/>
        <v>1.1238165918384033</v>
      </c>
      <c r="V87" s="87">
        <f t="shared" si="51"/>
        <v>0</v>
      </c>
      <c r="W87" s="88">
        <v>0</v>
      </c>
      <c r="Y87" s="89">
        <f t="shared" si="52"/>
        <v>11.061363636363636</v>
      </c>
      <c r="Z87" s="89">
        <f t="shared" si="53"/>
        <v>12.7875</v>
      </c>
      <c r="AA87" s="89">
        <f t="shared" si="54"/>
        <v>13.13421052631579</v>
      </c>
      <c r="AB87" s="89">
        <f t="shared" si="55"/>
        <v>10.356818181818182</v>
      </c>
      <c r="AC87" s="89">
        <f t="shared" si="56"/>
        <v>10.142391304347827</v>
      </c>
      <c r="AE87" s="50">
        <f>RANK(Y87,$Y$87:$AC$87,1)</f>
        <v>3</v>
      </c>
      <c r="AF87" s="50">
        <f>RANK(Z87,$Y$87:$AC$87,1)</f>
        <v>4</v>
      </c>
      <c r="AG87" s="50">
        <f>RANK(AA87,$Y$87:$AC$87,1)</f>
        <v>5</v>
      </c>
      <c r="AH87" s="50">
        <f>RANK(AB87,$Y$87:$AC$87,1)</f>
        <v>2</v>
      </c>
      <c r="AI87" s="50">
        <f>RANK(AC87,$Y$87:$AC$87,1)</f>
        <v>1</v>
      </c>
      <c r="AK87" s="90">
        <f t="shared" si="57"/>
        <v>10.142391304347827</v>
      </c>
      <c r="AL87" s="91">
        <f t="shared" si="58"/>
        <v>10.356818181818182</v>
      </c>
      <c r="AM87" s="91">
        <f t="shared" si="59"/>
        <v>11.061363636363636</v>
      </c>
      <c r="AN87" s="91">
        <f t="shared" si="60"/>
        <v>12.7875</v>
      </c>
      <c r="AO87" s="90">
        <f t="shared" si="61"/>
        <v>13.13421052631579</v>
      </c>
      <c r="AQ87" s="87">
        <f t="shared" si="62"/>
        <v>0</v>
      </c>
    </row>
    <row r="88" spans="1:43" ht="12.75">
      <c r="A88" s="92" t="s">
        <v>196</v>
      </c>
      <c r="B88" s="93" t="s">
        <v>509</v>
      </c>
      <c r="C88" s="93" t="s">
        <v>507</v>
      </c>
      <c r="D88" s="94" t="s">
        <v>196</v>
      </c>
      <c r="E88" s="95">
        <v>0.9</v>
      </c>
      <c r="F88" s="96">
        <v>60</v>
      </c>
      <c r="G88" s="97">
        <v>38</v>
      </c>
      <c r="H88" s="97">
        <v>58</v>
      </c>
      <c r="I88" s="97">
        <v>71</v>
      </c>
      <c r="J88" s="98">
        <v>47</v>
      </c>
      <c r="K88" s="99">
        <f t="shared" si="42"/>
        <v>54</v>
      </c>
      <c r="L88" s="99">
        <f t="shared" si="43"/>
        <v>34.2</v>
      </c>
      <c r="M88" s="99">
        <f t="shared" si="44"/>
        <v>52.2</v>
      </c>
      <c r="N88" s="99">
        <f t="shared" si="45"/>
        <v>63.9</v>
      </c>
      <c r="O88" s="99">
        <f t="shared" si="46"/>
        <v>42.300000000000004</v>
      </c>
      <c r="P88" s="100">
        <v>50</v>
      </c>
      <c r="Q88" s="101">
        <v>5</v>
      </c>
      <c r="R88" s="102">
        <f t="shared" si="47"/>
        <v>246.60000000000002</v>
      </c>
      <c r="S88" s="103">
        <f t="shared" si="48"/>
        <v>0.2169811320754717</v>
      </c>
      <c r="T88" s="104">
        <f t="shared" si="49"/>
        <v>53.507547169811325</v>
      </c>
      <c r="U88" s="105">
        <f t="shared" si="50"/>
        <v>0.9344476180401283</v>
      </c>
      <c r="V88" s="87">
        <f t="shared" si="51"/>
        <v>0</v>
      </c>
      <c r="W88" s="88">
        <v>0</v>
      </c>
      <c r="Y88" s="89">
        <f t="shared" si="52"/>
        <v>2.4545454545454546</v>
      </c>
      <c r="Z88" s="89">
        <f t="shared" si="53"/>
        <v>1.7100000000000002</v>
      </c>
      <c r="AA88" s="89">
        <f t="shared" si="54"/>
        <v>2.7473684210526317</v>
      </c>
      <c r="AB88" s="89">
        <f t="shared" si="55"/>
        <v>2.9045454545454543</v>
      </c>
      <c r="AC88" s="89">
        <f t="shared" si="56"/>
        <v>1.839130434782609</v>
      </c>
      <c r="AE88" s="50">
        <f>RANK(Y88,$Y$88:$AC$88,1)</f>
        <v>3</v>
      </c>
      <c r="AF88" s="50">
        <f>RANK(Z88,$Y$88:$AC$88,1)</f>
        <v>1</v>
      </c>
      <c r="AG88" s="50">
        <f>RANK(AA88,$Y$88:$AC$88,1)</f>
        <v>4</v>
      </c>
      <c r="AH88" s="50">
        <f>RANK(AB88,$Y$88:$AC$88,1)</f>
        <v>5</v>
      </c>
      <c r="AI88" s="50">
        <f>RANK(AC88,$Y$88:$AC$88,1)</f>
        <v>2</v>
      </c>
      <c r="AK88" s="90">
        <f t="shared" si="57"/>
        <v>1.7100000000000002</v>
      </c>
      <c r="AL88" s="91">
        <f t="shared" si="58"/>
        <v>1.839130434782609</v>
      </c>
      <c r="AM88" s="91">
        <f t="shared" si="59"/>
        <v>2.4545454545454546</v>
      </c>
      <c r="AN88" s="91">
        <f t="shared" si="60"/>
        <v>2.7473684210526317</v>
      </c>
      <c r="AO88" s="90">
        <f t="shared" si="61"/>
        <v>2.9045454545454543</v>
      </c>
      <c r="AQ88" s="87">
        <f t="shared" si="62"/>
        <v>0</v>
      </c>
    </row>
    <row r="89" spans="1:43" ht="12.75">
      <c r="A89" s="92" t="s">
        <v>190</v>
      </c>
      <c r="B89" s="93" t="s">
        <v>510</v>
      </c>
      <c r="C89" s="93" t="s">
        <v>507</v>
      </c>
      <c r="D89" s="94" t="s">
        <v>190</v>
      </c>
      <c r="E89" s="95">
        <v>0.8</v>
      </c>
      <c r="F89" s="96">
        <v>174</v>
      </c>
      <c r="G89" s="97">
        <v>197</v>
      </c>
      <c r="H89" s="97">
        <v>177</v>
      </c>
      <c r="I89" s="97">
        <v>159</v>
      </c>
      <c r="J89" s="98">
        <v>291</v>
      </c>
      <c r="K89" s="99">
        <f t="shared" si="42"/>
        <v>139.20000000000002</v>
      </c>
      <c r="L89" s="99">
        <f t="shared" si="43"/>
        <v>157.60000000000002</v>
      </c>
      <c r="M89" s="99">
        <f t="shared" si="44"/>
        <v>141.6</v>
      </c>
      <c r="N89" s="99">
        <f t="shared" si="45"/>
        <v>127.2</v>
      </c>
      <c r="O89" s="99">
        <f t="shared" si="46"/>
        <v>232.8</v>
      </c>
      <c r="P89" s="100">
        <v>241</v>
      </c>
      <c r="Q89" s="101">
        <v>5</v>
      </c>
      <c r="R89" s="102">
        <f t="shared" si="47"/>
        <v>798.4000000000001</v>
      </c>
      <c r="S89" s="103">
        <f t="shared" si="48"/>
        <v>0.2169811320754717</v>
      </c>
      <c r="T89" s="104">
        <f t="shared" si="49"/>
        <v>173.23773584905663</v>
      </c>
      <c r="U89" s="105">
        <f t="shared" si="50"/>
        <v>1.3911518689553017</v>
      </c>
      <c r="V89" s="87">
        <f t="shared" si="51"/>
        <v>0</v>
      </c>
      <c r="W89" s="88">
        <v>0</v>
      </c>
      <c r="Y89" s="89">
        <f t="shared" si="52"/>
        <v>6.327272727272728</v>
      </c>
      <c r="Z89" s="89">
        <f t="shared" si="53"/>
        <v>7.880000000000001</v>
      </c>
      <c r="AA89" s="89">
        <f t="shared" si="54"/>
        <v>7.4526315789473685</v>
      </c>
      <c r="AB89" s="89">
        <f t="shared" si="55"/>
        <v>5.781818181818182</v>
      </c>
      <c r="AC89" s="89">
        <f t="shared" si="56"/>
        <v>10.121739130434783</v>
      </c>
      <c r="AE89" s="50">
        <f>RANK(Y89,$Y$89:$AC$89,1)</f>
        <v>2</v>
      </c>
      <c r="AF89" s="50">
        <f>RANK(Z89,$Y$89:$AC$89,1)</f>
        <v>4</v>
      </c>
      <c r="AG89" s="50">
        <f>RANK(AA89,$Y$89:$AC$89,1)</f>
        <v>3</v>
      </c>
      <c r="AH89" s="50">
        <f>RANK(AB89,$Y$89:$AC$89,1)</f>
        <v>1</v>
      </c>
      <c r="AI89" s="50">
        <f>RANK(AC89,$Y$89:$AC$89,1)</f>
        <v>5</v>
      </c>
      <c r="AK89" s="90">
        <f t="shared" si="57"/>
        <v>5.781818181818182</v>
      </c>
      <c r="AL89" s="91">
        <f t="shared" si="58"/>
        <v>6.327272727272728</v>
      </c>
      <c r="AM89" s="91">
        <f t="shared" si="59"/>
        <v>7.4526315789473685</v>
      </c>
      <c r="AN89" s="91">
        <f t="shared" si="60"/>
        <v>7.880000000000001</v>
      </c>
      <c r="AO89" s="90">
        <f t="shared" si="61"/>
        <v>10.121739130434783</v>
      </c>
      <c r="AQ89" s="87">
        <f t="shared" si="62"/>
        <v>0</v>
      </c>
    </row>
    <row r="90" spans="1:43" ht="12.75">
      <c r="A90" s="92" t="s">
        <v>188</v>
      </c>
      <c r="B90" s="93" t="s">
        <v>511</v>
      </c>
      <c r="C90" s="93" t="s">
        <v>507</v>
      </c>
      <c r="D90" s="94" t="s">
        <v>188</v>
      </c>
      <c r="E90" s="95">
        <v>0.64</v>
      </c>
      <c r="F90" s="96">
        <v>1071</v>
      </c>
      <c r="G90" s="97">
        <v>962</v>
      </c>
      <c r="H90" s="97">
        <v>802</v>
      </c>
      <c r="I90" s="97">
        <v>1040</v>
      </c>
      <c r="J90" s="98">
        <v>1042</v>
      </c>
      <c r="K90" s="99">
        <f t="shared" si="42"/>
        <v>685.44</v>
      </c>
      <c r="L90" s="99">
        <f t="shared" si="43"/>
        <v>615.6800000000001</v>
      </c>
      <c r="M90" s="99">
        <f t="shared" si="44"/>
        <v>513.28</v>
      </c>
      <c r="N90" s="99">
        <f t="shared" si="45"/>
        <v>665.6</v>
      </c>
      <c r="O90" s="99">
        <f t="shared" si="46"/>
        <v>666.88</v>
      </c>
      <c r="P90" s="100">
        <v>666</v>
      </c>
      <c r="Q90" s="101">
        <v>5</v>
      </c>
      <c r="R90" s="102">
        <f t="shared" si="47"/>
        <v>3146.88</v>
      </c>
      <c r="S90" s="103">
        <f t="shared" si="48"/>
        <v>0.2169811320754717</v>
      </c>
      <c r="T90" s="104">
        <f t="shared" si="49"/>
        <v>682.8135849056604</v>
      </c>
      <c r="U90" s="105">
        <f t="shared" si="50"/>
        <v>0.9753760246173435</v>
      </c>
      <c r="V90" s="87">
        <f t="shared" si="51"/>
        <v>0</v>
      </c>
      <c r="W90" s="88">
        <v>0</v>
      </c>
      <c r="Y90" s="89">
        <f t="shared" si="52"/>
        <v>31.15636363636364</v>
      </c>
      <c r="Z90" s="89">
        <f t="shared" si="53"/>
        <v>30.784000000000002</v>
      </c>
      <c r="AA90" s="89">
        <f t="shared" si="54"/>
        <v>27.01473684210526</v>
      </c>
      <c r="AB90" s="89">
        <f t="shared" si="55"/>
        <v>30.254545454545454</v>
      </c>
      <c r="AC90" s="89">
        <f t="shared" si="56"/>
        <v>28.99478260869565</v>
      </c>
      <c r="AE90" s="50">
        <f>RANK(Y90,$Y$90:$AC$90,1)</f>
        <v>5</v>
      </c>
      <c r="AF90" s="50">
        <f>RANK(Z90,$Y$90:$AC$90,1)</f>
        <v>4</v>
      </c>
      <c r="AG90" s="50">
        <f>RANK(AA90,$Y$90:$AC$90,1)</f>
        <v>1</v>
      </c>
      <c r="AH90" s="50">
        <f>RANK(AB90,$Y$90:$AC$90,1)</f>
        <v>3</v>
      </c>
      <c r="AI90" s="50">
        <f>RANK(AC90,$Y$90:$AC$90,1)</f>
        <v>2</v>
      </c>
      <c r="AK90" s="90">
        <f t="shared" si="57"/>
        <v>27.01473684210526</v>
      </c>
      <c r="AL90" s="91">
        <f t="shared" si="58"/>
        <v>28.99478260869565</v>
      </c>
      <c r="AM90" s="91">
        <f t="shared" si="59"/>
        <v>30.254545454545454</v>
      </c>
      <c r="AN90" s="91">
        <f t="shared" si="60"/>
        <v>30.784000000000002</v>
      </c>
      <c r="AO90" s="90">
        <f t="shared" si="61"/>
        <v>31.15636363636364</v>
      </c>
      <c r="AQ90" s="87">
        <f t="shared" si="62"/>
        <v>0</v>
      </c>
    </row>
    <row r="91" spans="1:43" ht="12.75">
      <c r="A91" s="92" t="s">
        <v>199</v>
      </c>
      <c r="B91" s="93" t="s">
        <v>512</v>
      </c>
      <c r="C91" s="93" t="s">
        <v>507</v>
      </c>
      <c r="D91" s="94" t="s">
        <v>199</v>
      </c>
      <c r="E91" s="95">
        <v>0.7</v>
      </c>
      <c r="F91" s="96">
        <v>545</v>
      </c>
      <c r="G91" s="97">
        <v>569</v>
      </c>
      <c r="H91" s="97">
        <v>538</v>
      </c>
      <c r="I91" s="97">
        <v>522</v>
      </c>
      <c r="J91" s="98">
        <v>578</v>
      </c>
      <c r="K91" s="99">
        <f t="shared" si="42"/>
        <v>381.5</v>
      </c>
      <c r="L91" s="99">
        <f t="shared" si="43"/>
        <v>398.29999999999995</v>
      </c>
      <c r="M91" s="99">
        <f t="shared" si="44"/>
        <v>376.59999999999997</v>
      </c>
      <c r="N91" s="99">
        <f t="shared" si="45"/>
        <v>365.4</v>
      </c>
      <c r="O91" s="99">
        <f t="shared" si="46"/>
        <v>404.59999999999997</v>
      </c>
      <c r="P91" s="100">
        <v>423</v>
      </c>
      <c r="Q91" s="101">
        <v>5</v>
      </c>
      <c r="R91" s="102">
        <f t="shared" si="47"/>
        <v>1926.3999999999996</v>
      </c>
      <c r="S91" s="103">
        <f t="shared" si="48"/>
        <v>0.2169811320754717</v>
      </c>
      <c r="T91" s="104">
        <f t="shared" si="49"/>
        <v>417.9924528301886</v>
      </c>
      <c r="U91" s="105">
        <f t="shared" si="50"/>
        <v>1.0119799942221581</v>
      </c>
      <c r="V91" s="87">
        <f t="shared" si="51"/>
        <v>0</v>
      </c>
      <c r="W91" s="88" t="s">
        <v>592</v>
      </c>
      <c r="Y91" s="89">
        <f t="shared" si="52"/>
        <v>17.34090909090909</v>
      </c>
      <c r="Z91" s="89">
        <f t="shared" si="53"/>
        <v>19.915</v>
      </c>
      <c r="AA91" s="89">
        <f t="shared" si="54"/>
        <v>19.821052631578947</v>
      </c>
      <c r="AB91" s="89">
        <f t="shared" si="55"/>
        <v>16.60909090909091</v>
      </c>
      <c r="AC91" s="89">
        <f t="shared" si="56"/>
        <v>17.591304347826085</v>
      </c>
      <c r="AE91" s="50">
        <f>RANK(Y91,$Y$91:$AC$91,1)</f>
        <v>2</v>
      </c>
      <c r="AF91" s="50">
        <f>RANK(Z91,$Y$91:$AC$91,1)</f>
        <v>5</v>
      </c>
      <c r="AG91" s="50">
        <f>RANK(AA91,$Y$91:$AC$91,1)</f>
        <v>4</v>
      </c>
      <c r="AH91" s="50">
        <f>RANK(AB91,$Y$91:$AC$91,1)</f>
        <v>1</v>
      </c>
      <c r="AI91" s="50">
        <f>RANK(AC91,$Y$91:$AC$91,1)</f>
        <v>3</v>
      </c>
      <c r="AK91" s="90">
        <f t="shared" si="57"/>
        <v>16.60909090909091</v>
      </c>
      <c r="AL91" s="91">
        <f t="shared" si="58"/>
        <v>17.34090909090909</v>
      </c>
      <c r="AM91" s="91">
        <f t="shared" si="59"/>
        <v>17.591304347826085</v>
      </c>
      <c r="AN91" s="91">
        <f t="shared" si="60"/>
        <v>19.821052631578947</v>
      </c>
      <c r="AO91" s="90">
        <f t="shared" si="61"/>
        <v>19.915</v>
      </c>
      <c r="AQ91" s="87">
        <f t="shared" si="62"/>
        <v>0</v>
      </c>
    </row>
    <row r="92" spans="1:43" ht="12.75">
      <c r="A92" s="92" t="s">
        <v>194</v>
      </c>
      <c r="B92" s="93" t="s">
        <v>513</v>
      </c>
      <c r="C92" s="93" t="s">
        <v>507</v>
      </c>
      <c r="D92" s="94" t="s">
        <v>194</v>
      </c>
      <c r="E92" s="95">
        <v>0.9</v>
      </c>
      <c r="F92" s="96">
        <v>715</v>
      </c>
      <c r="G92" s="97">
        <v>699</v>
      </c>
      <c r="H92" s="97">
        <v>737</v>
      </c>
      <c r="I92" s="97">
        <v>776</v>
      </c>
      <c r="J92" s="98">
        <v>765</v>
      </c>
      <c r="K92" s="99">
        <f t="shared" si="42"/>
        <v>643.5</v>
      </c>
      <c r="L92" s="99">
        <f t="shared" si="43"/>
        <v>629.1</v>
      </c>
      <c r="M92" s="99">
        <f t="shared" si="44"/>
        <v>663.3000000000001</v>
      </c>
      <c r="N92" s="99">
        <f t="shared" si="45"/>
        <v>698.4</v>
      </c>
      <c r="O92" s="99">
        <f t="shared" si="46"/>
        <v>688.5</v>
      </c>
      <c r="P92" s="100">
        <v>718</v>
      </c>
      <c r="Q92" s="101">
        <v>5</v>
      </c>
      <c r="R92" s="102">
        <f t="shared" si="47"/>
        <v>3322.8</v>
      </c>
      <c r="S92" s="103">
        <f t="shared" si="48"/>
        <v>0.2169811320754717</v>
      </c>
      <c r="T92" s="104">
        <f t="shared" si="49"/>
        <v>720.9849056603774</v>
      </c>
      <c r="U92" s="105">
        <f t="shared" si="50"/>
        <v>0.9958599609548782</v>
      </c>
      <c r="V92" s="87">
        <f t="shared" si="51"/>
        <v>0</v>
      </c>
      <c r="W92" s="88">
        <v>0</v>
      </c>
      <c r="Y92" s="89">
        <f t="shared" si="52"/>
        <v>29.25</v>
      </c>
      <c r="Z92" s="89">
        <f t="shared" si="53"/>
        <v>31.455000000000002</v>
      </c>
      <c r="AA92" s="89">
        <f t="shared" si="54"/>
        <v>34.910526315789475</v>
      </c>
      <c r="AB92" s="89">
        <f t="shared" si="55"/>
        <v>31.745454545454546</v>
      </c>
      <c r="AC92" s="89">
        <f t="shared" si="56"/>
        <v>29.934782608695652</v>
      </c>
      <c r="AE92" s="50">
        <f>RANK(Y92,$Y$92:$AC$92,1)</f>
        <v>1</v>
      </c>
      <c r="AF92" s="50">
        <f>RANK(Z92,$Y$92:$AC$92,1)</f>
        <v>3</v>
      </c>
      <c r="AG92" s="50">
        <f>RANK(AA92,$Y$92:$AC$92,1)</f>
        <v>5</v>
      </c>
      <c r="AH92" s="50">
        <f>RANK(AB92,$Y$92:$AC$92,1)</f>
        <v>4</v>
      </c>
      <c r="AI92" s="50">
        <f>RANK(AC92,$Y$92:$AC$92,1)</f>
        <v>2</v>
      </c>
      <c r="AK92" s="90">
        <f t="shared" si="57"/>
        <v>29.25</v>
      </c>
      <c r="AL92" s="91">
        <f t="shared" si="58"/>
        <v>29.934782608695652</v>
      </c>
      <c r="AM92" s="91">
        <f t="shared" si="59"/>
        <v>31.455000000000002</v>
      </c>
      <c r="AN92" s="91">
        <f t="shared" si="60"/>
        <v>31.745454545454546</v>
      </c>
      <c r="AO92" s="90">
        <f t="shared" si="61"/>
        <v>34.910526315789475</v>
      </c>
      <c r="AQ92" s="87">
        <f t="shared" si="62"/>
        <v>0</v>
      </c>
    </row>
    <row r="93" spans="1:43" ht="12.75">
      <c r="A93" s="92" t="s">
        <v>192</v>
      </c>
      <c r="B93" s="93" t="s">
        <v>514</v>
      </c>
      <c r="C93" s="93" t="s">
        <v>507</v>
      </c>
      <c r="D93" s="94" t="s">
        <v>192</v>
      </c>
      <c r="E93" s="95">
        <v>0.9</v>
      </c>
      <c r="F93" s="96">
        <v>1279</v>
      </c>
      <c r="G93" s="97">
        <v>1265</v>
      </c>
      <c r="H93" s="97">
        <v>1269</v>
      </c>
      <c r="I93" s="97">
        <v>1351</v>
      </c>
      <c r="J93" s="98">
        <v>1322</v>
      </c>
      <c r="K93" s="99">
        <f t="shared" si="42"/>
        <v>1151.1000000000001</v>
      </c>
      <c r="L93" s="99">
        <f t="shared" si="43"/>
        <v>1138.5</v>
      </c>
      <c r="M93" s="99">
        <f t="shared" si="44"/>
        <v>1142.1000000000001</v>
      </c>
      <c r="N93" s="99">
        <f t="shared" si="45"/>
        <v>1215.9</v>
      </c>
      <c r="O93" s="99">
        <f t="shared" si="46"/>
        <v>1189.8</v>
      </c>
      <c r="P93" s="100">
        <v>1373</v>
      </c>
      <c r="Q93" s="101">
        <v>5</v>
      </c>
      <c r="R93" s="102">
        <f t="shared" si="47"/>
        <v>5837.400000000001</v>
      </c>
      <c r="S93" s="103">
        <f t="shared" si="48"/>
        <v>0.2169811320754717</v>
      </c>
      <c r="T93" s="104">
        <f t="shared" si="49"/>
        <v>1266.6056603773586</v>
      </c>
      <c r="U93" s="105">
        <f t="shared" si="50"/>
        <v>1.0839995769408952</v>
      </c>
      <c r="V93" s="87">
        <f t="shared" si="51"/>
        <v>0</v>
      </c>
      <c r="W93" s="88">
        <v>0</v>
      </c>
      <c r="Y93" s="89">
        <f t="shared" si="52"/>
        <v>52.32272727272728</v>
      </c>
      <c r="Z93" s="89">
        <f t="shared" si="53"/>
        <v>56.925</v>
      </c>
      <c r="AA93" s="89">
        <f t="shared" si="54"/>
        <v>60.11052631578948</v>
      </c>
      <c r="AB93" s="89">
        <f t="shared" si="55"/>
        <v>55.26818181818182</v>
      </c>
      <c r="AC93" s="89">
        <f t="shared" si="56"/>
        <v>51.7304347826087</v>
      </c>
      <c r="AE93" s="50">
        <f>RANK(Y93,$Y$93:$AC$93,1)</f>
        <v>2</v>
      </c>
      <c r="AF93" s="50">
        <f>RANK(Z93,$Y$93:$AC$93,1)</f>
        <v>4</v>
      </c>
      <c r="AG93" s="50">
        <f>RANK(AA93,$Y$93:$AC$93,1)</f>
        <v>5</v>
      </c>
      <c r="AH93" s="50">
        <f>RANK(AB93,$Y$93:$AC$93,1)</f>
        <v>3</v>
      </c>
      <c r="AI93" s="50">
        <f>RANK(AC93,$Y$93:$AC$93,1)</f>
        <v>1</v>
      </c>
      <c r="AK93" s="90">
        <f t="shared" si="57"/>
        <v>51.7304347826087</v>
      </c>
      <c r="AL93" s="91">
        <f t="shared" si="58"/>
        <v>52.32272727272728</v>
      </c>
      <c r="AM93" s="91">
        <f t="shared" si="59"/>
        <v>55.26818181818182</v>
      </c>
      <c r="AN93" s="91">
        <f t="shared" si="60"/>
        <v>56.925</v>
      </c>
      <c r="AO93" s="90">
        <f t="shared" si="61"/>
        <v>60.11052631578948</v>
      </c>
      <c r="AQ93" s="87">
        <f t="shared" si="62"/>
        <v>0</v>
      </c>
    </row>
    <row r="94" spans="1:43" ht="12.75">
      <c r="A94" s="92" t="s">
        <v>195</v>
      </c>
      <c r="B94" s="93" t="s">
        <v>515</v>
      </c>
      <c r="C94" s="93" t="s">
        <v>507</v>
      </c>
      <c r="D94" s="94" t="s">
        <v>195</v>
      </c>
      <c r="E94" s="95">
        <v>0.93</v>
      </c>
      <c r="F94" s="96">
        <v>358</v>
      </c>
      <c r="G94" s="97">
        <v>301</v>
      </c>
      <c r="H94" s="97">
        <v>253</v>
      </c>
      <c r="I94" s="97">
        <v>362</v>
      </c>
      <c r="J94" s="98">
        <v>324</v>
      </c>
      <c r="K94" s="99">
        <f t="shared" si="42"/>
        <v>332.94</v>
      </c>
      <c r="L94" s="99">
        <f t="shared" si="43"/>
        <v>279.93</v>
      </c>
      <c r="M94" s="99">
        <f t="shared" si="44"/>
        <v>235.29000000000002</v>
      </c>
      <c r="N94" s="99">
        <f t="shared" si="45"/>
        <v>336.66</v>
      </c>
      <c r="O94" s="99">
        <f t="shared" si="46"/>
        <v>301.32</v>
      </c>
      <c r="P94" s="100">
        <v>379</v>
      </c>
      <c r="Q94" s="101">
        <v>5</v>
      </c>
      <c r="R94" s="102">
        <f t="shared" si="47"/>
        <v>1486.14</v>
      </c>
      <c r="S94" s="103">
        <f t="shared" si="48"/>
        <v>0.2169811320754717</v>
      </c>
      <c r="T94" s="104">
        <f t="shared" si="49"/>
        <v>322.46433962264155</v>
      </c>
      <c r="U94" s="105">
        <f t="shared" si="50"/>
        <v>1.1753237596551556</v>
      </c>
      <c r="V94" s="87">
        <f t="shared" si="51"/>
        <v>0</v>
      </c>
      <c r="W94" s="88">
        <v>0</v>
      </c>
      <c r="Y94" s="89">
        <f t="shared" si="52"/>
        <v>15.133636363636363</v>
      </c>
      <c r="Z94" s="89">
        <f t="shared" si="53"/>
        <v>13.996500000000001</v>
      </c>
      <c r="AA94" s="89">
        <f t="shared" si="54"/>
        <v>12.383684210526317</v>
      </c>
      <c r="AB94" s="89">
        <f t="shared" si="55"/>
        <v>15.302727272727275</v>
      </c>
      <c r="AC94" s="89">
        <f t="shared" si="56"/>
        <v>13.10086956521739</v>
      </c>
      <c r="AE94" s="50">
        <f>RANK(Y94,$Y$94:$AC$94,1)</f>
        <v>4</v>
      </c>
      <c r="AF94" s="50">
        <f>RANK(Z94,$Y$94:$AC$94,1)</f>
        <v>3</v>
      </c>
      <c r="AG94" s="50">
        <f>RANK(AA94,$Y$94:$AC$94,1)</f>
        <v>1</v>
      </c>
      <c r="AH94" s="50">
        <f>RANK(AB94,$Y$94:$AC$94,1)</f>
        <v>5</v>
      </c>
      <c r="AI94" s="50">
        <f>RANK(AC94,$Y$94:$AC$94,1)</f>
        <v>2</v>
      </c>
      <c r="AK94" s="90">
        <f t="shared" si="57"/>
        <v>12.383684210526317</v>
      </c>
      <c r="AL94" s="91">
        <f t="shared" si="58"/>
        <v>13.10086956521739</v>
      </c>
      <c r="AM94" s="91">
        <f t="shared" si="59"/>
        <v>13.996500000000001</v>
      </c>
      <c r="AN94" s="91">
        <f t="shared" si="60"/>
        <v>15.133636363636363</v>
      </c>
      <c r="AO94" s="90">
        <f t="shared" si="61"/>
        <v>15.302727272727275</v>
      </c>
      <c r="AQ94" s="87">
        <f t="shared" si="62"/>
        <v>0</v>
      </c>
    </row>
    <row r="95" spans="1:43" ht="12.75">
      <c r="A95" s="92" t="s">
        <v>285</v>
      </c>
      <c r="B95" s="93" t="s">
        <v>516</v>
      </c>
      <c r="C95" s="93" t="s">
        <v>507</v>
      </c>
      <c r="D95" s="94" t="s">
        <v>285</v>
      </c>
      <c r="E95" s="95">
        <v>1</v>
      </c>
      <c r="F95" s="96">
        <v>62</v>
      </c>
      <c r="G95" s="97">
        <v>71</v>
      </c>
      <c r="H95" s="97">
        <v>58</v>
      </c>
      <c r="I95" s="97">
        <v>88</v>
      </c>
      <c r="J95" s="98">
        <v>88</v>
      </c>
      <c r="K95" s="99">
        <f t="shared" si="42"/>
        <v>62</v>
      </c>
      <c r="L95" s="99">
        <f t="shared" si="43"/>
        <v>71</v>
      </c>
      <c r="M95" s="99">
        <f t="shared" si="44"/>
        <v>58</v>
      </c>
      <c r="N95" s="99">
        <f t="shared" si="45"/>
        <v>88</v>
      </c>
      <c r="O95" s="99">
        <f t="shared" si="46"/>
        <v>88</v>
      </c>
      <c r="P95" s="100">
        <v>101</v>
      </c>
      <c r="Q95" s="101">
        <v>5</v>
      </c>
      <c r="R95" s="102">
        <f t="shared" si="47"/>
        <v>367</v>
      </c>
      <c r="S95" s="103">
        <f t="shared" si="48"/>
        <v>0.2169811320754717</v>
      </c>
      <c r="T95" s="104">
        <f t="shared" si="49"/>
        <v>79.63207547169812</v>
      </c>
      <c r="U95" s="105">
        <f t="shared" si="50"/>
        <v>1.268333135884374</v>
      </c>
      <c r="V95" s="87">
        <f t="shared" si="51"/>
        <v>0</v>
      </c>
      <c r="W95" s="88">
        <v>0</v>
      </c>
      <c r="Y95" s="89">
        <f t="shared" si="52"/>
        <v>2.8181818181818183</v>
      </c>
      <c r="Z95" s="89">
        <f t="shared" si="53"/>
        <v>3.55</v>
      </c>
      <c r="AA95" s="89">
        <f t="shared" si="54"/>
        <v>3.0526315789473686</v>
      </c>
      <c r="AB95" s="89">
        <f t="shared" si="55"/>
        <v>4</v>
      </c>
      <c r="AC95" s="89">
        <f t="shared" si="56"/>
        <v>3.8260869565217392</v>
      </c>
      <c r="AE95" s="50">
        <f>RANK(Y95,$Y$95:$AC$95,1)</f>
        <v>1</v>
      </c>
      <c r="AF95" s="50">
        <f>RANK(Z95,$Y$95:$AC$95,1)</f>
        <v>3</v>
      </c>
      <c r="AG95" s="50">
        <f>RANK(AA95,$Y$95:$AC$95,1)</f>
        <v>2</v>
      </c>
      <c r="AH95" s="50">
        <f>RANK(AB95,$Y$95:$AC$95,1)</f>
        <v>5</v>
      </c>
      <c r="AI95" s="50">
        <f>RANK(AC95,$Y$95:$AC$95,1)</f>
        <v>4</v>
      </c>
      <c r="AK95" s="90">
        <f t="shared" si="57"/>
        <v>2.8181818181818183</v>
      </c>
      <c r="AL95" s="91">
        <f t="shared" si="58"/>
        <v>3.0526315789473686</v>
      </c>
      <c r="AM95" s="91">
        <f t="shared" si="59"/>
        <v>3.55</v>
      </c>
      <c r="AN95" s="91">
        <f t="shared" si="60"/>
        <v>3.8260869565217392</v>
      </c>
      <c r="AO95" s="90">
        <f t="shared" si="61"/>
        <v>4</v>
      </c>
      <c r="AQ95" s="87">
        <f t="shared" si="62"/>
        <v>0</v>
      </c>
    </row>
    <row r="96" spans="1:43" ht="12.75">
      <c r="A96" s="92" t="s">
        <v>181</v>
      </c>
      <c r="B96" s="93" t="s">
        <v>517</v>
      </c>
      <c r="C96" s="93" t="s">
        <v>518</v>
      </c>
      <c r="D96" s="94" t="s">
        <v>181</v>
      </c>
      <c r="E96" s="95">
        <v>0.11</v>
      </c>
      <c r="F96" s="96">
        <v>821</v>
      </c>
      <c r="G96" s="97">
        <v>790</v>
      </c>
      <c r="H96" s="97">
        <v>743</v>
      </c>
      <c r="I96" s="97">
        <v>879</v>
      </c>
      <c r="J96" s="98">
        <v>746</v>
      </c>
      <c r="K96" s="99">
        <f t="shared" si="42"/>
        <v>90.31</v>
      </c>
      <c r="L96" s="99">
        <f t="shared" si="43"/>
        <v>86.9</v>
      </c>
      <c r="M96" s="99">
        <f t="shared" si="44"/>
        <v>81.73</v>
      </c>
      <c r="N96" s="99">
        <f t="shared" si="45"/>
        <v>96.69</v>
      </c>
      <c r="O96" s="99">
        <f t="shared" si="46"/>
        <v>82.06</v>
      </c>
      <c r="P96" s="100">
        <v>77</v>
      </c>
      <c r="Q96" s="101">
        <v>5</v>
      </c>
      <c r="R96" s="102">
        <f t="shared" si="47"/>
        <v>437.69</v>
      </c>
      <c r="S96" s="103">
        <f t="shared" si="48"/>
        <v>0.2169811320754717</v>
      </c>
      <c r="T96" s="104">
        <f t="shared" si="49"/>
        <v>94.97047169811322</v>
      </c>
      <c r="U96" s="105">
        <f t="shared" si="50"/>
        <v>0.8107783253384616</v>
      </c>
      <c r="V96" s="87">
        <f t="shared" si="51"/>
        <v>0</v>
      </c>
      <c r="W96" s="88">
        <v>0</v>
      </c>
      <c r="Y96" s="89">
        <f t="shared" si="52"/>
        <v>4.105</v>
      </c>
      <c r="Z96" s="89">
        <f t="shared" si="53"/>
        <v>4.345000000000001</v>
      </c>
      <c r="AA96" s="89">
        <f t="shared" si="54"/>
        <v>4.301578947368421</v>
      </c>
      <c r="AB96" s="89">
        <f t="shared" si="55"/>
        <v>4.395</v>
      </c>
      <c r="AC96" s="89">
        <f t="shared" si="56"/>
        <v>3.5678260869565217</v>
      </c>
      <c r="AE96" s="50">
        <f>RANK(Y96,$Y$96:$AC$96,1)</f>
        <v>2</v>
      </c>
      <c r="AF96" s="50">
        <f>RANK(Z96,$Y$96:$AC$96,1)</f>
        <v>4</v>
      </c>
      <c r="AG96" s="50">
        <f>RANK(AA96,$Y$96:$AC$96,1)</f>
        <v>3</v>
      </c>
      <c r="AH96" s="50">
        <f>RANK(AB96,$Y$96:$AC$96,1)</f>
        <v>5</v>
      </c>
      <c r="AI96" s="50">
        <f>RANK(AC96,$Y$96:$AC$96,1)</f>
        <v>1</v>
      </c>
      <c r="AK96" s="90">
        <f t="shared" si="57"/>
        <v>3.5678260869565217</v>
      </c>
      <c r="AL96" s="91">
        <f t="shared" si="58"/>
        <v>4.105</v>
      </c>
      <c r="AM96" s="91">
        <f t="shared" si="59"/>
        <v>4.301578947368421</v>
      </c>
      <c r="AN96" s="91">
        <f t="shared" si="60"/>
        <v>4.345000000000001</v>
      </c>
      <c r="AO96" s="90">
        <f t="shared" si="61"/>
        <v>4.395</v>
      </c>
      <c r="AQ96" s="87">
        <f t="shared" si="62"/>
        <v>0</v>
      </c>
    </row>
    <row r="97" spans="1:43" ht="12.75">
      <c r="A97" s="92" t="s">
        <v>313</v>
      </c>
      <c r="B97" s="93" t="s">
        <v>519</v>
      </c>
      <c r="C97" s="93" t="s">
        <v>518</v>
      </c>
      <c r="D97" s="94" t="s">
        <v>313</v>
      </c>
      <c r="E97" s="95">
        <v>0.13</v>
      </c>
      <c r="F97" s="96">
        <v>447</v>
      </c>
      <c r="G97" s="97">
        <v>565</v>
      </c>
      <c r="H97" s="97">
        <v>542</v>
      </c>
      <c r="I97" s="97">
        <v>507</v>
      </c>
      <c r="J97" s="98">
        <v>495</v>
      </c>
      <c r="K97" s="99">
        <f t="shared" si="42"/>
        <v>58.11</v>
      </c>
      <c r="L97" s="99">
        <f t="shared" si="43"/>
        <v>73.45</v>
      </c>
      <c r="M97" s="99">
        <f t="shared" si="44"/>
        <v>70.46000000000001</v>
      </c>
      <c r="N97" s="99">
        <f t="shared" si="45"/>
        <v>65.91</v>
      </c>
      <c r="O97" s="99">
        <f t="shared" si="46"/>
        <v>64.35000000000001</v>
      </c>
      <c r="P97" s="100">
        <v>202</v>
      </c>
      <c r="Q97" s="101">
        <v>5</v>
      </c>
      <c r="R97" s="102">
        <f t="shared" si="47"/>
        <v>332.28000000000003</v>
      </c>
      <c r="S97" s="103">
        <f t="shared" si="48"/>
        <v>0.2169811320754717</v>
      </c>
      <c r="T97" s="104">
        <f t="shared" si="49"/>
        <v>72.09849056603774</v>
      </c>
      <c r="U97" s="105">
        <f t="shared" si="50"/>
        <v>2.801723009928766</v>
      </c>
      <c r="V97" s="87">
        <f t="shared" si="51"/>
        <v>0</v>
      </c>
      <c r="W97" s="88">
        <v>0</v>
      </c>
      <c r="Y97" s="89">
        <f t="shared" si="52"/>
        <v>2.641363636363636</v>
      </c>
      <c r="Z97" s="89">
        <f t="shared" si="53"/>
        <v>3.6725000000000003</v>
      </c>
      <c r="AA97" s="89">
        <f t="shared" si="54"/>
        <v>3.7084210526315795</v>
      </c>
      <c r="AB97" s="89">
        <f t="shared" si="55"/>
        <v>2.9959090909090906</v>
      </c>
      <c r="AC97" s="89">
        <f t="shared" si="56"/>
        <v>2.797826086956522</v>
      </c>
      <c r="AE97" s="50">
        <f>RANK(Y97,$Y$97:$AC$97,1)</f>
        <v>1</v>
      </c>
      <c r="AF97" s="50">
        <f>RANK(Z97,$Y$97:$AC$97,1)</f>
        <v>4</v>
      </c>
      <c r="AG97" s="50">
        <f>RANK(AA97,$Y$97:$AC$97,1)</f>
        <v>5</v>
      </c>
      <c r="AH97" s="50">
        <f>RANK(AB97,$Y$97:$AC$97,1)</f>
        <v>3</v>
      </c>
      <c r="AI97" s="50">
        <f>RANK(AC97,$Y$97:$AC$97,1)</f>
        <v>2</v>
      </c>
      <c r="AK97" s="90">
        <f t="shared" si="57"/>
        <v>2.641363636363636</v>
      </c>
      <c r="AL97" s="91">
        <f t="shared" si="58"/>
        <v>2.797826086956522</v>
      </c>
      <c r="AM97" s="91">
        <f t="shared" si="59"/>
        <v>2.9959090909090906</v>
      </c>
      <c r="AN97" s="91">
        <f t="shared" si="60"/>
        <v>3.6725000000000003</v>
      </c>
      <c r="AO97" s="90">
        <f t="shared" si="61"/>
        <v>3.7084210526315795</v>
      </c>
      <c r="AQ97" s="87">
        <f t="shared" si="62"/>
        <v>0</v>
      </c>
    </row>
    <row r="98" spans="1:43" ht="12.75">
      <c r="A98" s="92" t="s">
        <v>175</v>
      </c>
      <c r="B98" s="93" t="s">
        <v>520</v>
      </c>
      <c r="C98" s="93" t="s">
        <v>518</v>
      </c>
      <c r="D98" s="94" t="s">
        <v>175</v>
      </c>
      <c r="E98" s="95">
        <v>0.37</v>
      </c>
      <c r="F98" s="96">
        <v>449</v>
      </c>
      <c r="G98" s="97">
        <v>423</v>
      </c>
      <c r="H98" s="97">
        <v>201</v>
      </c>
      <c r="I98" s="97">
        <v>279</v>
      </c>
      <c r="J98" s="98">
        <v>180</v>
      </c>
      <c r="K98" s="99">
        <f t="shared" si="42"/>
        <v>166.13</v>
      </c>
      <c r="L98" s="99">
        <f t="shared" si="43"/>
        <v>156.51</v>
      </c>
      <c r="M98" s="99">
        <f t="shared" si="44"/>
        <v>74.37</v>
      </c>
      <c r="N98" s="99">
        <f t="shared" si="45"/>
        <v>103.23</v>
      </c>
      <c r="O98" s="99">
        <f t="shared" si="46"/>
        <v>66.6</v>
      </c>
      <c r="P98" s="100">
        <v>169</v>
      </c>
      <c r="Q98" s="101">
        <v>3</v>
      </c>
      <c r="R98" s="102">
        <f t="shared" si="47"/>
        <v>244.20000000000002</v>
      </c>
      <c r="S98" s="103">
        <f t="shared" si="48"/>
        <v>0.359375</v>
      </c>
      <c r="T98" s="104">
        <f t="shared" si="49"/>
        <v>87.759375</v>
      </c>
      <c r="U98" s="105">
        <f t="shared" si="50"/>
        <v>1.9257201865897517</v>
      </c>
      <c r="V98" s="87">
        <f t="shared" si="51"/>
        <v>1</v>
      </c>
      <c r="W98" s="88">
        <v>0</v>
      </c>
      <c r="Y98" s="89">
        <f t="shared" si="52"/>
        <v>7.551363636363636</v>
      </c>
      <c r="Z98" s="89">
        <f t="shared" si="53"/>
        <v>7.8255</v>
      </c>
      <c r="AA98" s="89">
        <f t="shared" si="54"/>
        <v>3.91421052631579</v>
      </c>
      <c r="AB98" s="89">
        <f t="shared" si="55"/>
        <v>4.692272727272727</v>
      </c>
      <c r="AC98" s="89">
        <f t="shared" si="56"/>
        <v>2.895652173913043</v>
      </c>
      <c r="AD98" s="108" t="s">
        <v>1</v>
      </c>
      <c r="AE98" s="50">
        <f>RANK(Y98,$Y$98:$AC$98,1)</f>
        <v>4</v>
      </c>
      <c r="AF98" s="50">
        <f>RANK(Z98,$Y$98:$AC$98,1)</f>
        <v>5</v>
      </c>
      <c r="AG98" s="50">
        <f>RANK(AA98,$Y$98:$AC$98,1)</f>
        <v>2</v>
      </c>
      <c r="AH98" s="50">
        <f>RANK(AB98,$Y$98:$AC$98,1)</f>
        <v>3</v>
      </c>
      <c r="AI98" s="50">
        <f>RANK(AC98,$Y$98:$AC$98,1)</f>
        <v>1</v>
      </c>
      <c r="AK98" s="90">
        <f t="shared" si="57"/>
        <v>2.895652173913043</v>
      </c>
      <c r="AL98" s="91">
        <f t="shared" si="58"/>
        <v>3.91421052631579</v>
      </c>
      <c r="AM98" s="91">
        <f t="shared" si="59"/>
        <v>4.692272727272727</v>
      </c>
      <c r="AN98" s="91">
        <f t="shared" si="60"/>
        <v>7.551363636363636</v>
      </c>
      <c r="AO98" s="90">
        <f t="shared" si="61"/>
        <v>7.8255</v>
      </c>
      <c r="AQ98" s="87">
        <f t="shared" si="62"/>
        <v>1</v>
      </c>
    </row>
    <row r="99" spans="1:43" ht="12.75">
      <c r="A99" s="92" t="s">
        <v>178</v>
      </c>
      <c r="B99" s="93" t="s">
        <v>521</v>
      </c>
      <c r="C99" s="93" t="s">
        <v>518</v>
      </c>
      <c r="D99" s="94" t="s">
        <v>178</v>
      </c>
      <c r="E99" s="95">
        <v>0.9</v>
      </c>
      <c r="F99" s="96">
        <v>236</v>
      </c>
      <c r="G99" s="97">
        <v>207</v>
      </c>
      <c r="H99" s="97">
        <v>195</v>
      </c>
      <c r="I99" s="97">
        <v>304</v>
      </c>
      <c r="J99" s="98">
        <v>233</v>
      </c>
      <c r="K99" s="99">
        <f t="shared" si="42"/>
        <v>212.4</v>
      </c>
      <c r="L99" s="99">
        <f t="shared" si="43"/>
        <v>186.3</v>
      </c>
      <c r="M99" s="99">
        <f t="shared" si="44"/>
        <v>175.5</v>
      </c>
      <c r="N99" s="99">
        <f t="shared" si="45"/>
        <v>273.6</v>
      </c>
      <c r="O99" s="99">
        <f t="shared" si="46"/>
        <v>209.70000000000002</v>
      </c>
      <c r="P99" s="100">
        <v>220</v>
      </c>
      <c r="Q99" s="101">
        <v>5</v>
      </c>
      <c r="R99" s="102">
        <f t="shared" si="47"/>
        <v>1057.5</v>
      </c>
      <c r="S99" s="103">
        <f t="shared" si="48"/>
        <v>0.2169811320754717</v>
      </c>
      <c r="T99" s="104">
        <f t="shared" si="49"/>
        <v>229.45754716981133</v>
      </c>
      <c r="U99" s="105">
        <f t="shared" si="50"/>
        <v>0.9587830198375988</v>
      </c>
      <c r="V99" s="87">
        <f t="shared" si="51"/>
        <v>0</v>
      </c>
      <c r="W99" s="88">
        <v>0</v>
      </c>
      <c r="Y99" s="89">
        <f t="shared" si="52"/>
        <v>9.654545454545454</v>
      </c>
      <c r="Z99" s="89">
        <f t="shared" si="53"/>
        <v>9.315000000000001</v>
      </c>
      <c r="AA99" s="89">
        <f t="shared" si="54"/>
        <v>9.236842105263158</v>
      </c>
      <c r="AB99" s="89">
        <f t="shared" si="55"/>
        <v>12.436363636363637</v>
      </c>
      <c r="AC99" s="89">
        <f t="shared" si="56"/>
        <v>9.117391304347827</v>
      </c>
      <c r="AE99" s="50">
        <f>RANK(Y99,$Y$99:$AC$99,1)</f>
        <v>4</v>
      </c>
      <c r="AF99" s="50">
        <f>RANK(Z99,$Y$99:$AC$99,1)</f>
        <v>3</v>
      </c>
      <c r="AG99" s="50">
        <f>RANK(AA99,$Y$99:$AC$99,1)</f>
        <v>2</v>
      </c>
      <c r="AH99" s="50">
        <f>RANK(AB99,$Y$99:$AC$99,1)</f>
        <v>5</v>
      </c>
      <c r="AI99" s="50">
        <f>RANK(AC99,$Y$99:$AC$99,1)</f>
        <v>1</v>
      </c>
      <c r="AK99" s="90">
        <f t="shared" si="57"/>
        <v>9.117391304347827</v>
      </c>
      <c r="AL99" s="91">
        <f t="shared" si="58"/>
        <v>9.236842105263158</v>
      </c>
      <c r="AM99" s="91">
        <f t="shared" si="59"/>
        <v>9.315000000000001</v>
      </c>
      <c r="AN99" s="91">
        <f t="shared" si="60"/>
        <v>9.654545454545454</v>
      </c>
      <c r="AO99" s="90">
        <f t="shared" si="61"/>
        <v>12.436363636363637</v>
      </c>
      <c r="AQ99" s="87">
        <f t="shared" si="62"/>
        <v>0</v>
      </c>
    </row>
    <row r="100" spans="1:43" ht="12.75">
      <c r="A100" s="92" t="s">
        <v>179</v>
      </c>
      <c r="B100" s="93" t="s">
        <v>522</v>
      </c>
      <c r="C100" s="93" t="s">
        <v>518</v>
      </c>
      <c r="D100" s="94" t="s">
        <v>179</v>
      </c>
      <c r="E100" s="95">
        <v>0.8</v>
      </c>
      <c r="F100" s="96">
        <v>175</v>
      </c>
      <c r="G100" s="97">
        <v>162</v>
      </c>
      <c r="H100" s="97">
        <v>175</v>
      </c>
      <c r="I100" s="97">
        <v>186</v>
      </c>
      <c r="J100" s="98">
        <v>221</v>
      </c>
      <c r="K100" s="99">
        <f t="shared" si="42"/>
        <v>140</v>
      </c>
      <c r="L100" s="99">
        <f t="shared" si="43"/>
        <v>129.6</v>
      </c>
      <c r="M100" s="99">
        <f t="shared" si="44"/>
        <v>140</v>
      </c>
      <c r="N100" s="99">
        <f t="shared" si="45"/>
        <v>148.8</v>
      </c>
      <c r="O100" s="99">
        <f t="shared" si="46"/>
        <v>176.8</v>
      </c>
      <c r="P100" s="100">
        <v>189</v>
      </c>
      <c r="Q100" s="101">
        <v>5</v>
      </c>
      <c r="R100" s="102">
        <f t="shared" si="47"/>
        <v>735.2</v>
      </c>
      <c r="S100" s="103">
        <f t="shared" si="48"/>
        <v>0.2169811320754717</v>
      </c>
      <c r="T100" s="104">
        <f t="shared" si="49"/>
        <v>159.52452830188682</v>
      </c>
      <c r="U100" s="105">
        <f t="shared" si="50"/>
        <v>1.1847707810947625</v>
      </c>
      <c r="V100" s="87">
        <f t="shared" si="51"/>
        <v>0</v>
      </c>
      <c r="W100" s="88" t="s">
        <v>592</v>
      </c>
      <c r="Y100" s="89">
        <f t="shared" si="52"/>
        <v>6.363636363636363</v>
      </c>
      <c r="Z100" s="89">
        <f t="shared" si="53"/>
        <v>6.4799999999999995</v>
      </c>
      <c r="AA100" s="89">
        <f t="shared" si="54"/>
        <v>7.368421052631579</v>
      </c>
      <c r="AB100" s="89">
        <f t="shared" si="55"/>
        <v>6.763636363636365</v>
      </c>
      <c r="AC100" s="89">
        <f t="shared" si="56"/>
        <v>7.686956521739131</v>
      </c>
      <c r="AE100" s="50">
        <f>RANK(Y100,$Y$100:$AC$100,1)</f>
        <v>1</v>
      </c>
      <c r="AF100" s="50">
        <f>RANK(Z100,$Y$100:$AC$100,1)</f>
        <v>2</v>
      </c>
      <c r="AG100" s="50">
        <f>RANK(AA100,$Y$100:$AC$100,1)</f>
        <v>4</v>
      </c>
      <c r="AH100" s="50">
        <f>RANK(AB100,$Y$100:$AC$100,1)</f>
        <v>3</v>
      </c>
      <c r="AI100" s="50">
        <f>RANK(AC100,$Y$100:$AC$100,1)</f>
        <v>5</v>
      </c>
      <c r="AK100" s="90">
        <f t="shared" si="57"/>
        <v>6.363636363636363</v>
      </c>
      <c r="AL100" s="91">
        <f t="shared" si="58"/>
        <v>6.4799999999999995</v>
      </c>
      <c r="AM100" s="91">
        <f t="shared" si="59"/>
        <v>6.763636363636365</v>
      </c>
      <c r="AN100" s="91">
        <f t="shared" si="60"/>
        <v>7.368421052631579</v>
      </c>
      <c r="AO100" s="90">
        <f t="shared" si="61"/>
        <v>7.686956521739131</v>
      </c>
      <c r="AQ100" s="87">
        <f t="shared" si="62"/>
        <v>0</v>
      </c>
    </row>
    <row r="101" spans="1:43" ht="12.75">
      <c r="A101" s="92" t="s">
        <v>182</v>
      </c>
      <c r="B101" s="93" t="s">
        <v>523</v>
      </c>
      <c r="C101" s="93" t="s">
        <v>518</v>
      </c>
      <c r="D101" s="94" t="s">
        <v>182</v>
      </c>
      <c r="E101" s="95">
        <v>0.86</v>
      </c>
      <c r="F101" s="96">
        <v>482</v>
      </c>
      <c r="G101" s="97">
        <v>472</v>
      </c>
      <c r="H101" s="97">
        <v>434</v>
      </c>
      <c r="I101" s="97">
        <v>510</v>
      </c>
      <c r="J101" s="98">
        <v>640</v>
      </c>
      <c r="K101" s="99">
        <f aca="true" t="shared" si="63" ref="K101:K132">F101*E101</f>
        <v>414.52</v>
      </c>
      <c r="L101" s="99">
        <f aca="true" t="shared" si="64" ref="L101:L132">G101*E101</f>
        <v>405.92</v>
      </c>
      <c r="M101" s="99">
        <f aca="true" t="shared" si="65" ref="M101:M132">H101*E101</f>
        <v>373.24</v>
      </c>
      <c r="N101" s="99">
        <f aca="true" t="shared" si="66" ref="N101:N132">I101*E101</f>
        <v>438.59999999999997</v>
      </c>
      <c r="O101" s="99">
        <f aca="true" t="shared" si="67" ref="O101:O132">J101*E101</f>
        <v>550.4</v>
      </c>
      <c r="P101" s="100">
        <v>544</v>
      </c>
      <c r="Q101" s="101">
        <v>5</v>
      </c>
      <c r="R101" s="102">
        <f aca="true" t="shared" si="68" ref="R101:R132">IF(SUM(K101:O101)=0,"-",(IF(Q101=5,(SUM(K101:O101)),(IF(Q101=4,(SUM(L101:O101)),(IF(Q101=3,(SUM(M101:O101)),(IF(Q101=2,(SUM(N101:O101)),(IF(Q101=1,O101,"Manual Calculation Required")))))))))))</f>
        <v>2182.68</v>
      </c>
      <c r="S101" s="103">
        <f aca="true" t="shared" si="69" ref="S101:S132">IF(SUM(K101:O101)=0,"-",(IF(Q101=5,($O$1/SUM($K$1:$O$1)),(IF(Q101=4,($O$1/SUM($L$1:$O$1)),(IF(Q101=3,($O$1/SUM($M$1:$O$1)),(IF(Q101=2,($O$1/SUM($N$1:$O$1)),(IF(Q101=1,1,"Manual Calculation Required")))))))))))</f>
        <v>0.2169811320754717</v>
      </c>
      <c r="T101" s="104">
        <f aca="true" t="shared" si="70" ref="T101:T132">IF(SUM(K101:O101)=0,0,(IF(Q101=0,"Manual Calculation Required",(R101*S101))))</f>
        <v>473.60037735849056</v>
      </c>
      <c r="U101" s="105">
        <f aca="true" t="shared" si="71" ref="U101:U132">IF(SUM(K101:O101)=0,"-",P101/T101)</f>
        <v>1.148647733420661</v>
      </c>
      <c r="V101" s="87">
        <f aca="true" t="shared" si="72" ref="V101:V132">AQ101</f>
        <v>0</v>
      </c>
      <c r="W101" s="88" t="s">
        <v>593</v>
      </c>
      <c r="Y101" s="89">
        <f aca="true" t="shared" si="73" ref="Y101:Y132">K101/$K$1</f>
        <v>18.84181818181818</v>
      </c>
      <c r="Z101" s="89">
        <f aca="true" t="shared" si="74" ref="Z101:Z132">L101/$L$1</f>
        <v>20.296</v>
      </c>
      <c r="AA101" s="89">
        <f aca="true" t="shared" si="75" ref="AA101:AA132">M101/$M$1</f>
        <v>19.64421052631579</v>
      </c>
      <c r="AB101" s="89">
        <f aca="true" t="shared" si="76" ref="AB101:AB132">N101/$N$1</f>
        <v>19.936363636363634</v>
      </c>
      <c r="AC101" s="89">
        <f aca="true" t="shared" si="77" ref="AC101:AC132">O101/$O$1</f>
        <v>23.930434782608696</v>
      </c>
      <c r="AE101" s="50">
        <f>RANK(Y101,$Y$101:$AC$101,1)</f>
        <v>1</v>
      </c>
      <c r="AF101" s="50">
        <f>RANK(Z101,$Y$101:$AC$101,1)</f>
        <v>4</v>
      </c>
      <c r="AG101" s="50">
        <f>RANK(AA101,$Y$101:$AC$101,1)</f>
        <v>2</v>
      </c>
      <c r="AH101" s="50">
        <f>RANK(AB101,$Y$101:$AC$101,1)</f>
        <v>3</v>
      </c>
      <c r="AI101" s="50">
        <f>RANK(AC101,$Y$101:$AC$101,1)</f>
        <v>5</v>
      </c>
      <c r="AK101" s="90">
        <f aca="true" t="shared" si="78" ref="AK101:AK132">IF($AE101=1,$Y101,IF($AF101=1,$Z101,IF($AG101=1,$AA101,IF($AH101=1,$AB101,$AC101))))</f>
        <v>18.84181818181818</v>
      </c>
      <c r="AL101" s="91">
        <f aca="true" t="shared" si="79" ref="AL101:AL132">IF($AE101=2,$Y101,IF($AF101=2,$Z101,IF($AG101=2,$AA101,IF($AH101=2,$AB101,$AC101))))</f>
        <v>19.64421052631579</v>
      </c>
      <c r="AM101" s="91">
        <f aca="true" t="shared" si="80" ref="AM101:AM132">IF($AE101=3,$Y101,IF($AF101=3,$Z101,IF($AG101=3,$AA101,IF($AH101=3,$AB101,$AC101))))</f>
        <v>19.936363636363634</v>
      </c>
      <c r="AN101" s="91">
        <f aca="true" t="shared" si="81" ref="AN101:AN132">IF($AE101=4,$Y101,IF($AF101=4,$Z101,IF($AG101=4,$AA101,IF($AH101=4,$AB101,$AC101))))</f>
        <v>20.296</v>
      </c>
      <c r="AO101" s="90">
        <f aca="true" t="shared" si="82" ref="AO101:AO132">IF($AE101=5,$Y101,IF($AF101=5,$Z101,IF($AG101=5,$AA101,IF($AH101=5,$AB101,$AC101))))</f>
        <v>23.930434782608696</v>
      </c>
      <c r="AQ101" s="87">
        <f aca="true" t="shared" si="83" ref="AQ101:AQ132">IF(AK101=0,1,IF((AO101-AK101)/AK101&gt;=1,1,0))</f>
        <v>0</v>
      </c>
    </row>
    <row r="102" spans="1:43" ht="12.75">
      <c r="A102" s="92" t="s">
        <v>173</v>
      </c>
      <c r="B102" s="93" t="s">
        <v>524</v>
      </c>
      <c r="C102" s="93" t="s">
        <v>518</v>
      </c>
      <c r="D102" s="94" t="s">
        <v>173</v>
      </c>
      <c r="E102" s="95">
        <v>1</v>
      </c>
      <c r="F102" s="96">
        <v>373</v>
      </c>
      <c r="G102" s="97">
        <v>353</v>
      </c>
      <c r="H102" s="97">
        <v>275</v>
      </c>
      <c r="I102" s="97">
        <v>337</v>
      </c>
      <c r="J102" s="98">
        <v>358</v>
      </c>
      <c r="K102" s="99">
        <f t="shared" si="63"/>
        <v>373</v>
      </c>
      <c r="L102" s="99">
        <f t="shared" si="64"/>
        <v>353</v>
      </c>
      <c r="M102" s="99">
        <f t="shared" si="65"/>
        <v>275</v>
      </c>
      <c r="N102" s="99">
        <f t="shared" si="66"/>
        <v>337</v>
      </c>
      <c r="O102" s="99">
        <f t="shared" si="67"/>
        <v>358</v>
      </c>
      <c r="P102" s="100">
        <v>312</v>
      </c>
      <c r="Q102" s="101">
        <v>5</v>
      </c>
      <c r="R102" s="102">
        <f t="shared" si="68"/>
        <v>1696</v>
      </c>
      <c r="S102" s="103">
        <f t="shared" si="69"/>
        <v>0.2169811320754717</v>
      </c>
      <c r="T102" s="104">
        <f t="shared" si="70"/>
        <v>368</v>
      </c>
      <c r="U102" s="105">
        <f t="shared" si="71"/>
        <v>0.8478260869565217</v>
      </c>
      <c r="V102" s="87">
        <f t="shared" si="72"/>
        <v>0</v>
      </c>
      <c r="W102" s="88" t="s">
        <v>596</v>
      </c>
      <c r="Y102" s="89">
        <f t="shared" si="73"/>
        <v>16.954545454545453</v>
      </c>
      <c r="Z102" s="89">
        <f t="shared" si="74"/>
        <v>17.65</v>
      </c>
      <c r="AA102" s="89">
        <f t="shared" si="75"/>
        <v>14.473684210526315</v>
      </c>
      <c r="AB102" s="89">
        <f t="shared" si="76"/>
        <v>15.318181818181818</v>
      </c>
      <c r="AC102" s="89">
        <f t="shared" si="77"/>
        <v>15.565217391304348</v>
      </c>
      <c r="AE102" s="50">
        <f>RANK(Y102,$Y$102:$AC$102,1)</f>
        <v>4</v>
      </c>
      <c r="AF102" s="50">
        <f>RANK(Z102,$Y$102:$AC$102,1)</f>
        <v>5</v>
      </c>
      <c r="AG102" s="50">
        <f>RANK(AA102,$Y$102:$AC$102,1)</f>
        <v>1</v>
      </c>
      <c r="AH102" s="50">
        <f>RANK(AB102,$Y$102:$AC$102,1)</f>
        <v>2</v>
      </c>
      <c r="AI102" s="50">
        <f>RANK(AC102,$Y$102:$AC$102,1)</f>
        <v>3</v>
      </c>
      <c r="AK102" s="90">
        <f t="shared" si="78"/>
        <v>14.473684210526315</v>
      </c>
      <c r="AL102" s="91">
        <f t="shared" si="79"/>
        <v>15.318181818181818</v>
      </c>
      <c r="AM102" s="91">
        <f t="shared" si="80"/>
        <v>15.565217391304348</v>
      </c>
      <c r="AN102" s="91">
        <f t="shared" si="81"/>
        <v>16.954545454545453</v>
      </c>
      <c r="AO102" s="90">
        <f t="shared" si="82"/>
        <v>17.65</v>
      </c>
      <c r="AQ102" s="87">
        <f t="shared" si="83"/>
        <v>0</v>
      </c>
    </row>
    <row r="103" spans="1:43" ht="12.75">
      <c r="A103" s="92" t="s">
        <v>184</v>
      </c>
      <c r="B103" s="93" t="s">
        <v>525</v>
      </c>
      <c r="C103" s="93" t="s">
        <v>518</v>
      </c>
      <c r="D103" s="94" t="s">
        <v>184</v>
      </c>
      <c r="E103" s="95">
        <v>0.4</v>
      </c>
      <c r="F103" s="96">
        <v>382</v>
      </c>
      <c r="G103" s="97">
        <v>746</v>
      </c>
      <c r="H103" s="97">
        <v>523</v>
      </c>
      <c r="I103" s="97">
        <v>540</v>
      </c>
      <c r="J103" s="98">
        <v>509</v>
      </c>
      <c r="K103" s="99">
        <f t="shared" si="63"/>
        <v>152.8</v>
      </c>
      <c r="L103" s="99">
        <f t="shared" si="64"/>
        <v>298.40000000000003</v>
      </c>
      <c r="M103" s="99">
        <f t="shared" si="65"/>
        <v>209.20000000000002</v>
      </c>
      <c r="N103" s="99">
        <f t="shared" si="66"/>
        <v>216</v>
      </c>
      <c r="O103" s="99">
        <f t="shared" si="67"/>
        <v>203.60000000000002</v>
      </c>
      <c r="P103" s="100">
        <v>221</v>
      </c>
      <c r="Q103" s="101">
        <v>3</v>
      </c>
      <c r="R103" s="102">
        <f t="shared" si="68"/>
        <v>628.8000000000001</v>
      </c>
      <c r="S103" s="103">
        <f t="shared" si="69"/>
        <v>0.359375</v>
      </c>
      <c r="T103" s="104">
        <f t="shared" si="70"/>
        <v>225.97500000000002</v>
      </c>
      <c r="U103" s="105">
        <f t="shared" si="71"/>
        <v>0.9779842902975991</v>
      </c>
      <c r="V103" s="87">
        <f t="shared" si="72"/>
        <v>1</v>
      </c>
      <c r="W103" s="88">
        <v>0</v>
      </c>
      <c r="Y103" s="89">
        <f t="shared" si="73"/>
        <v>6.945454545454546</v>
      </c>
      <c r="Z103" s="89">
        <f t="shared" si="74"/>
        <v>14.920000000000002</v>
      </c>
      <c r="AA103" s="89">
        <f t="shared" si="75"/>
        <v>11.010526315789475</v>
      </c>
      <c r="AB103" s="89">
        <f t="shared" si="76"/>
        <v>9.818181818181818</v>
      </c>
      <c r="AC103" s="89">
        <f t="shared" si="77"/>
        <v>8.85217391304348</v>
      </c>
      <c r="AE103" s="50">
        <f>RANK(Y103,$Y$103:$AC$103,1)</f>
        <v>1</v>
      </c>
      <c r="AF103" s="50">
        <f>RANK(Z103,$Y$103:$AC$103,1)</f>
        <v>5</v>
      </c>
      <c r="AG103" s="50">
        <f>RANK(AA103,$Y$103:$AC$103,1)</f>
        <v>4</v>
      </c>
      <c r="AH103" s="50">
        <f>RANK(AB103,$Y$103:$AC$103,1)</f>
        <v>3</v>
      </c>
      <c r="AI103" s="50">
        <f>RANK(AC103,$Y$103:$AC$103,1)</f>
        <v>2</v>
      </c>
      <c r="AK103" s="90">
        <f t="shared" si="78"/>
        <v>6.945454545454546</v>
      </c>
      <c r="AL103" s="91">
        <f t="shared" si="79"/>
        <v>8.85217391304348</v>
      </c>
      <c r="AM103" s="91">
        <f t="shared" si="80"/>
        <v>9.818181818181818</v>
      </c>
      <c r="AN103" s="91">
        <f t="shared" si="81"/>
        <v>11.010526315789475</v>
      </c>
      <c r="AO103" s="90">
        <f t="shared" si="82"/>
        <v>14.920000000000002</v>
      </c>
      <c r="AQ103" s="87">
        <f t="shared" si="83"/>
        <v>1</v>
      </c>
    </row>
    <row r="104" spans="1:43" ht="12.75">
      <c r="A104" s="92" t="s">
        <v>176</v>
      </c>
      <c r="B104" s="93" t="s">
        <v>526</v>
      </c>
      <c r="C104" s="93" t="s">
        <v>518</v>
      </c>
      <c r="D104" s="94" t="s">
        <v>176</v>
      </c>
      <c r="E104" s="95">
        <v>0.828</v>
      </c>
      <c r="F104" s="96">
        <v>195</v>
      </c>
      <c r="G104" s="97">
        <v>204</v>
      </c>
      <c r="H104" s="97">
        <v>174</v>
      </c>
      <c r="I104" s="97">
        <v>189</v>
      </c>
      <c r="J104" s="98">
        <v>166</v>
      </c>
      <c r="K104" s="99">
        <f t="shared" si="63"/>
        <v>161.45999999999998</v>
      </c>
      <c r="L104" s="99">
        <f t="shared" si="64"/>
        <v>168.91199999999998</v>
      </c>
      <c r="M104" s="99">
        <f t="shared" si="65"/>
        <v>144.072</v>
      </c>
      <c r="N104" s="99">
        <f t="shared" si="66"/>
        <v>156.492</v>
      </c>
      <c r="O104" s="99">
        <f t="shared" si="67"/>
        <v>137.44799999999998</v>
      </c>
      <c r="P104" s="100">
        <v>154</v>
      </c>
      <c r="Q104" s="101">
        <v>5</v>
      </c>
      <c r="R104" s="102">
        <f t="shared" si="68"/>
        <v>768.3839999999999</v>
      </c>
      <c r="S104" s="103">
        <f t="shared" si="69"/>
        <v>0.2169811320754717</v>
      </c>
      <c r="T104" s="104">
        <f t="shared" si="70"/>
        <v>166.72483018867922</v>
      </c>
      <c r="U104" s="105">
        <f t="shared" si="71"/>
        <v>0.92367765392666</v>
      </c>
      <c r="V104" s="87">
        <f t="shared" si="72"/>
        <v>0</v>
      </c>
      <c r="W104" s="88">
        <v>0</v>
      </c>
      <c r="Y104" s="89">
        <f t="shared" si="73"/>
        <v>7.339090909090908</v>
      </c>
      <c r="Z104" s="89">
        <f t="shared" si="74"/>
        <v>8.445599999999999</v>
      </c>
      <c r="AA104" s="89">
        <f t="shared" si="75"/>
        <v>7.582736842105263</v>
      </c>
      <c r="AB104" s="89">
        <f t="shared" si="76"/>
        <v>7.113272727272727</v>
      </c>
      <c r="AC104" s="89">
        <f t="shared" si="77"/>
        <v>5.975999999999999</v>
      </c>
      <c r="AE104" s="50">
        <f>RANK(Y104,$Y$104:$AC$104,1)</f>
        <v>3</v>
      </c>
      <c r="AF104" s="50">
        <f>RANK(Z104,$Y$104:$AC$104,1)</f>
        <v>5</v>
      </c>
      <c r="AG104" s="50">
        <f>RANK(AA104,$Y$104:$AC$104,1)</f>
        <v>4</v>
      </c>
      <c r="AH104" s="50">
        <f>RANK(AB104,$Y$104:$AC$104,1)</f>
        <v>2</v>
      </c>
      <c r="AI104" s="50">
        <f>RANK(AC104,$Y$104:$AC$104,1)</f>
        <v>1</v>
      </c>
      <c r="AK104" s="90">
        <f t="shared" si="78"/>
        <v>5.975999999999999</v>
      </c>
      <c r="AL104" s="91">
        <f t="shared" si="79"/>
        <v>7.113272727272727</v>
      </c>
      <c r="AM104" s="91">
        <f t="shared" si="80"/>
        <v>7.339090909090908</v>
      </c>
      <c r="AN104" s="91">
        <f t="shared" si="81"/>
        <v>7.582736842105263</v>
      </c>
      <c r="AO104" s="90">
        <f t="shared" si="82"/>
        <v>8.445599999999999</v>
      </c>
      <c r="AQ104" s="87">
        <f t="shared" si="83"/>
        <v>0</v>
      </c>
    </row>
    <row r="105" spans="1:43" ht="12.75">
      <c r="A105" s="92" t="s">
        <v>186</v>
      </c>
      <c r="B105" s="93" t="s">
        <v>527</v>
      </c>
      <c r="C105" s="93" t="s">
        <v>518</v>
      </c>
      <c r="D105" s="94" t="s">
        <v>186</v>
      </c>
      <c r="E105" s="95">
        <v>0.6</v>
      </c>
      <c r="F105" s="96">
        <v>328</v>
      </c>
      <c r="G105" s="97">
        <v>343</v>
      </c>
      <c r="H105" s="97">
        <v>288</v>
      </c>
      <c r="I105" s="97">
        <v>359</v>
      </c>
      <c r="J105" s="98">
        <v>368</v>
      </c>
      <c r="K105" s="99">
        <f t="shared" si="63"/>
        <v>196.79999999999998</v>
      </c>
      <c r="L105" s="99">
        <f t="shared" si="64"/>
        <v>205.79999999999998</v>
      </c>
      <c r="M105" s="99">
        <f t="shared" si="65"/>
        <v>172.79999999999998</v>
      </c>
      <c r="N105" s="99">
        <f t="shared" si="66"/>
        <v>215.4</v>
      </c>
      <c r="O105" s="99">
        <f t="shared" si="67"/>
        <v>220.79999999999998</v>
      </c>
      <c r="P105" s="100">
        <v>291</v>
      </c>
      <c r="Q105" s="101">
        <v>5</v>
      </c>
      <c r="R105" s="102">
        <f t="shared" si="68"/>
        <v>1011.5999999999999</v>
      </c>
      <c r="S105" s="103">
        <f t="shared" si="69"/>
        <v>0.2169811320754717</v>
      </c>
      <c r="T105" s="104">
        <f t="shared" si="70"/>
        <v>219.49811320754716</v>
      </c>
      <c r="U105" s="105">
        <f t="shared" si="71"/>
        <v>1.325751714889886</v>
      </c>
      <c r="V105" s="87">
        <f t="shared" si="72"/>
        <v>0</v>
      </c>
      <c r="W105" s="88">
        <v>0</v>
      </c>
      <c r="Y105" s="89">
        <f t="shared" si="73"/>
        <v>8.945454545454545</v>
      </c>
      <c r="Z105" s="89">
        <f t="shared" si="74"/>
        <v>10.29</v>
      </c>
      <c r="AA105" s="89">
        <f t="shared" si="75"/>
        <v>9.094736842105263</v>
      </c>
      <c r="AB105" s="89">
        <f t="shared" si="76"/>
        <v>9.790909090909091</v>
      </c>
      <c r="AC105" s="89">
        <f t="shared" si="77"/>
        <v>9.6</v>
      </c>
      <c r="AE105" s="50">
        <f>RANK(Y105,$Y$105:$AC$105,1)</f>
        <v>1</v>
      </c>
      <c r="AF105" s="50">
        <f>RANK(Z105,$Y$105:$AC$105,1)</f>
        <v>5</v>
      </c>
      <c r="AG105" s="50">
        <f>RANK(AA105,$Y$105:$AC$105,1)</f>
        <v>2</v>
      </c>
      <c r="AH105" s="50">
        <f>RANK(AB105,$Y$105:$AC$105,1)</f>
        <v>4</v>
      </c>
      <c r="AI105" s="50">
        <f>RANK(AC105,$Y$105:$AC$105,1)</f>
        <v>3</v>
      </c>
      <c r="AK105" s="90">
        <f t="shared" si="78"/>
        <v>8.945454545454545</v>
      </c>
      <c r="AL105" s="91">
        <f t="shared" si="79"/>
        <v>9.094736842105263</v>
      </c>
      <c r="AM105" s="91">
        <f t="shared" si="80"/>
        <v>9.6</v>
      </c>
      <c r="AN105" s="91">
        <f t="shared" si="81"/>
        <v>9.790909090909091</v>
      </c>
      <c r="AO105" s="90">
        <f t="shared" si="82"/>
        <v>10.29</v>
      </c>
      <c r="AQ105" s="87">
        <f t="shared" si="83"/>
        <v>0</v>
      </c>
    </row>
    <row r="106" spans="1:43" ht="12.75">
      <c r="A106" s="92" t="s">
        <v>339</v>
      </c>
      <c r="B106" s="93" t="s">
        <v>528</v>
      </c>
      <c r="C106" s="93" t="s">
        <v>529</v>
      </c>
      <c r="D106" s="94" t="s">
        <v>339</v>
      </c>
      <c r="E106" s="95">
        <v>1</v>
      </c>
      <c r="F106" s="96">
        <v>82</v>
      </c>
      <c r="G106" s="97">
        <v>75</v>
      </c>
      <c r="H106" s="97">
        <v>74</v>
      </c>
      <c r="I106" s="97">
        <v>75</v>
      </c>
      <c r="J106" s="98">
        <v>62</v>
      </c>
      <c r="K106" s="99">
        <f t="shared" si="63"/>
        <v>82</v>
      </c>
      <c r="L106" s="99">
        <f t="shared" si="64"/>
        <v>75</v>
      </c>
      <c r="M106" s="99">
        <f t="shared" si="65"/>
        <v>74</v>
      </c>
      <c r="N106" s="99">
        <f t="shared" si="66"/>
        <v>75</v>
      </c>
      <c r="O106" s="99">
        <f t="shared" si="67"/>
        <v>62</v>
      </c>
      <c r="P106" s="100">
        <v>76</v>
      </c>
      <c r="Q106" s="101">
        <v>5</v>
      </c>
      <c r="R106" s="102">
        <f t="shared" si="68"/>
        <v>368</v>
      </c>
      <c r="S106" s="103">
        <f t="shared" si="69"/>
        <v>0.2169811320754717</v>
      </c>
      <c r="T106" s="104">
        <f t="shared" si="70"/>
        <v>79.84905660377359</v>
      </c>
      <c r="U106" s="105">
        <f t="shared" si="71"/>
        <v>0.9517958412098299</v>
      </c>
      <c r="V106" s="87">
        <f t="shared" si="72"/>
        <v>0</v>
      </c>
      <c r="W106" s="88">
        <v>0</v>
      </c>
      <c r="Y106" s="89">
        <f t="shared" si="73"/>
        <v>3.727272727272727</v>
      </c>
      <c r="Z106" s="89">
        <f t="shared" si="74"/>
        <v>3.75</v>
      </c>
      <c r="AA106" s="89">
        <f t="shared" si="75"/>
        <v>3.8947368421052633</v>
      </c>
      <c r="AB106" s="89">
        <f t="shared" si="76"/>
        <v>3.409090909090909</v>
      </c>
      <c r="AC106" s="89">
        <f t="shared" si="77"/>
        <v>2.6956521739130435</v>
      </c>
      <c r="AE106" s="50">
        <f>RANK(Y106,$Y$106:$AC$106,1)</f>
        <v>3</v>
      </c>
      <c r="AF106" s="50">
        <f>RANK(Z106,$Y$106:$AC$106,1)</f>
        <v>4</v>
      </c>
      <c r="AG106" s="50">
        <f>RANK(AA106,$Y$106:$AC$106,1)</f>
        <v>5</v>
      </c>
      <c r="AH106" s="50">
        <f>RANK(AB106,$Y$106:$AC$106,1)</f>
        <v>2</v>
      </c>
      <c r="AI106" s="50">
        <f>RANK(AC106,$Y$106:$AC$106,1)</f>
        <v>1</v>
      </c>
      <c r="AK106" s="90">
        <f t="shared" si="78"/>
        <v>2.6956521739130435</v>
      </c>
      <c r="AL106" s="91">
        <f t="shared" si="79"/>
        <v>3.409090909090909</v>
      </c>
      <c r="AM106" s="91">
        <f t="shared" si="80"/>
        <v>3.727272727272727</v>
      </c>
      <c r="AN106" s="91">
        <f t="shared" si="81"/>
        <v>3.75</v>
      </c>
      <c r="AO106" s="90">
        <f t="shared" si="82"/>
        <v>3.8947368421052633</v>
      </c>
      <c r="AQ106" s="87">
        <f t="shared" si="83"/>
        <v>0</v>
      </c>
    </row>
    <row r="107" spans="1:43" ht="12.75">
      <c r="A107" s="92" t="s">
        <v>227</v>
      </c>
      <c r="B107" s="93" t="s">
        <v>530</v>
      </c>
      <c r="C107" s="93" t="s">
        <v>529</v>
      </c>
      <c r="D107" s="94" t="s">
        <v>227</v>
      </c>
      <c r="E107" s="95">
        <v>0.24</v>
      </c>
      <c r="F107" s="96">
        <v>532</v>
      </c>
      <c r="G107" s="97">
        <v>469</v>
      </c>
      <c r="H107" s="97">
        <v>493</v>
      </c>
      <c r="I107" s="97">
        <v>564</v>
      </c>
      <c r="J107" s="98">
        <v>567</v>
      </c>
      <c r="K107" s="99">
        <f t="shared" si="63"/>
        <v>127.67999999999999</v>
      </c>
      <c r="L107" s="99">
        <f t="shared" si="64"/>
        <v>112.56</v>
      </c>
      <c r="M107" s="99">
        <f t="shared" si="65"/>
        <v>118.32</v>
      </c>
      <c r="N107" s="99">
        <f t="shared" si="66"/>
        <v>135.35999999999999</v>
      </c>
      <c r="O107" s="99">
        <f t="shared" si="67"/>
        <v>136.07999999999998</v>
      </c>
      <c r="P107" s="100">
        <v>162</v>
      </c>
      <c r="Q107" s="101">
        <v>5</v>
      </c>
      <c r="R107" s="102">
        <f t="shared" si="68"/>
        <v>630</v>
      </c>
      <c r="S107" s="103">
        <f t="shared" si="69"/>
        <v>0.2169811320754717</v>
      </c>
      <c r="T107" s="104">
        <f t="shared" si="70"/>
        <v>136.69811320754718</v>
      </c>
      <c r="U107" s="105">
        <f t="shared" si="71"/>
        <v>1.1850931677018632</v>
      </c>
      <c r="V107" s="87">
        <f t="shared" si="72"/>
        <v>0</v>
      </c>
      <c r="W107" s="88">
        <v>0</v>
      </c>
      <c r="Y107" s="89">
        <f t="shared" si="73"/>
        <v>5.803636363636364</v>
      </c>
      <c r="Z107" s="89">
        <f t="shared" si="74"/>
        <v>5.628</v>
      </c>
      <c r="AA107" s="89">
        <f t="shared" si="75"/>
        <v>6.227368421052631</v>
      </c>
      <c r="AB107" s="89">
        <f t="shared" si="76"/>
        <v>6.152727272727272</v>
      </c>
      <c r="AC107" s="89">
        <f t="shared" si="77"/>
        <v>5.916521739130434</v>
      </c>
      <c r="AE107" s="50">
        <f>RANK(Y107,$Y$107:$AC$107,1)</f>
        <v>2</v>
      </c>
      <c r="AF107" s="50">
        <f>RANK(Z107,$Y$107:$AC$107,1)</f>
        <v>1</v>
      </c>
      <c r="AG107" s="50">
        <f>RANK(AA107,$Y$107:$AC$107,1)</f>
        <v>5</v>
      </c>
      <c r="AH107" s="50">
        <f>RANK(AB107,$Y$107:$AC$107,1)</f>
        <v>4</v>
      </c>
      <c r="AI107" s="50">
        <f>RANK(AC107,$Y$107:$AC$107,1)</f>
        <v>3</v>
      </c>
      <c r="AK107" s="90">
        <f t="shared" si="78"/>
        <v>5.628</v>
      </c>
      <c r="AL107" s="91">
        <f t="shared" si="79"/>
        <v>5.803636363636364</v>
      </c>
      <c r="AM107" s="91">
        <f t="shared" si="80"/>
        <v>5.916521739130434</v>
      </c>
      <c r="AN107" s="91">
        <f t="shared" si="81"/>
        <v>6.152727272727272</v>
      </c>
      <c r="AO107" s="90">
        <f t="shared" si="82"/>
        <v>6.227368421052631</v>
      </c>
      <c r="AQ107" s="87">
        <f t="shared" si="83"/>
        <v>0</v>
      </c>
    </row>
    <row r="108" spans="1:43" ht="12.75">
      <c r="A108" s="92" t="s">
        <v>211</v>
      </c>
      <c r="B108" s="93" t="s">
        <v>531</v>
      </c>
      <c r="C108" s="93" t="s">
        <v>529</v>
      </c>
      <c r="D108" s="94" t="s">
        <v>211</v>
      </c>
      <c r="E108" s="95">
        <v>0.28</v>
      </c>
      <c r="F108" s="96">
        <v>1026</v>
      </c>
      <c r="G108" s="97">
        <v>1125</v>
      </c>
      <c r="H108" s="97">
        <v>1031</v>
      </c>
      <c r="I108" s="97">
        <v>1138</v>
      </c>
      <c r="J108" s="98">
        <v>1168</v>
      </c>
      <c r="K108" s="99">
        <f t="shared" si="63"/>
        <v>287.28000000000003</v>
      </c>
      <c r="L108" s="99">
        <f t="shared" si="64"/>
        <v>315.00000000000006</v>
      </c>
      <c r="M108" s="99">
        <f t="shared" si="65"/>
        <v>288.68</v>
      </c>
      <c r="N108" s="99">
        <f t="shared" si="66"/>
        <v>318.64000000000004</v>
      </c>
      <c r="O108" s="99">
        <f t="shared" si="67"/>
        <v>327.04</v>
      </c>
      <c r="P108" s="100">
        <v>359</v>
      </c>
      <c r="Q108" s="101">
        <v>5</v>
      </c>
      <c r="R108" s="102">
        <f t="shared" si="68"/>
        <v>1536.64</v>
      </c>
      <c r="S108" s="103">
        <f t="shared" si="69"/>
        <v>0.2169811320754717</v>
      </c>
      <c r="T108" s="104">
        <f t="shared" si="70"/>
        <v>333.4218867924529</v>
      </c>
      <c r="U108" s="105">
        <f t="shared" si="71"/>
        <v>1.076713959763142</v>
      </c>
      <c r="V108" s="87">
        <f t="shared" si="72"/>
        <v>0</v>
      </c>
      <c r="W108" s="88">
        <v>0</v>
      </c>
      <c r="Y108" s="89">
        <f t="shared" si="73"/>
        <v>13.05818181818182</v>
      </c>
      <c r="Z108" s="89">
        <f t="shared" si="74"/>
        <v>15.750000000000004</v>
      </c>
      <c r="AA108" s="89">
        <f t="shared" si="75"/>
        <v>15.193684210526316</v>
      </c>
      <c r="AB108" s="89">
        <f t="shared" si="76"/>
        <v>14.483636363636366</v>
      </c>
      <c r="AC108" s="89">
        <f t="shared" si="77"/>
        <v>14.21913043478261</v>
      </c>
      <c r="AE108" s="50">
        <f>RANK(Y108,$Y$108:$AC$108,1)</f>
        <v>1</v>
      </c>
      <c r="AF108" s="50">
        <f>RANK(Z108,$Y$108:$AC$108,1)</f>
        <v>5</v>
      </c>
      <c r="AG108" s="50">
        <f>RANK(AA108,$Y$108:$AC$108,1)</f>
        <v>4</v>
      </c>
      <c r="AH108" s="50">
        <f>RANK(AB108,$Y$108:$AC$108,1)</f>
        <v>3</v>
      </c>
      <c r="AI108" s="50">
        <f>RANK(AC108,$Y$108:$AC$108,1)</f>
        <v>2</v>
      </c>
      <c r="AK108" s="90">
        <f t="shared" si="78"/>
        <v>13.05818181818182</v>
      </c>
      <c r="AL108" s="91">
        <f t="shared" si="79"/>
        <v>14.21913043478261</v>
      </c>
      <c r="AM108" s="91">
        <f t="shared" si="80"/>
        <v>14.483636363636366</v>
      </c>
      <c r="AN108" s="91">
        <f t="shared" si="81"/>
        <v>15.193684210526316</v>
      </c>
      <c r="AO108" s="90">
        <f t="shared" si="82"/>
        <v>15.750000000000004</v>
      </c>
      <c r="AQ108" s="87">
        <f t="shared" si="83"/>
        <v>0</v>
      </c>
    </row>
    <row r="109" spans="1:43" ht="12.75">
      <c r="A109" s="92" t="s">
        <v>220</v>
      </c>
      <c r="B109" s="93" t="s">
        <v>532</v>
      </c>
      <c r="C109" s="93" t="s">
        <v>529</v>
      </c>
      <c r="D109" s="94" t="s">
        <v>220</v>
      </c>
      <c r="E109" s="95">
        <v>0.32</v>
      </c>
      <c r="F109" s="96">
        <v>1212</v>
      </c>
      <c r="G109" s="97">
        <v>1091</v>
      </c>
      <c r="H109" s="97">
        <v>1063</v>
      </c>
      <c r="I109" s="97">
        <v>1080</v>
      </c>
      <c r="J109" s="98">
        <v>1216</v>
      </c>
      <c r="K109" s="99">
        <f t="shared" si="63"/>
        <v>387.84000000000003</v>
      </c>
      <c r="L109" s="99">
        <f t="shared" si="64"/>
        <v>349.12</v>
      </c>
      <c r="M109" s="99">
        <f t="shared" si="65"/>
        <v>340.16</v>
      </c>
      <c r="N109" s="99">
        <f t="shared" si="66"/>
        <v>345.6</v>
      </c>
      <c r="O109" s="99">
        <f t="shared" si="67"/>
        <v>389.12</v>
      </c>
      <c r="P109" s="100">
        <v>426</v>
      </c>
      <c r="Q109" s="101">
        <v>5</v>
      </c>
      <c r="R109" s="102">
        <f t="shared" si="68"/>
        <v>1811.8400000000001</v>
      </c>
      <c r="S109" s="103">
        <f t="shared" si="69"/>
        <v>0.2169811320754717</v>
      </c>
      <c r="T109" s="104">
        <f t="shared" si="70"/>
        <v>393.1350943396227</v>
      </c>
      <c r="U109" s="105">
        <f t="shared" si="71"/>
        <v>1.0835969775620842</v>
      </c>
      <c r="V109" s="87">
        <f t="shared" si="72"/>
        <v>0</v>
      </c>
      <c r="W109" s="88">
        <v>0</v>
      </c>
      <c r="Y109" s="89">
        <f t="shared" si="73"/>
        <v>17.62909090909091</v>
      </c>
      <c r="Z109" s="89">
        <f t="shared" si="74"/>
        <v>17.456</v>
      </c>
      <c r="AA109" s="89">
        <f t="shared" si="75"/>
        <v>17.903157894736843</v>
      </c>
      <c r="AB109" s="89">
        <f t="shared" si="76"/>
        <v>15.70909090909091</v>
      </c>
      <c r="AC109" s="89">
        <f t="shared" si="77"/>
        <v>16.918260869565216</v>
      </c>
      <c r="AE109" s="50">
        <f>RANK(Y109,$Y$109:$AC$109,1)</f>
        <v>4</v>
      </c>
      <c r="AF109" s="50">
        <f>RANK(Z109,$Y$109:$AC$109,1)</f>
        <v>3</v>
      </c>
      <c r="AG109" s="50">
        <f>RANK(AA109,$Y$109:$AC$109,1)</f>
        <v>5</v>
      </c>
      <c r="AH109" s="50">
        <f>RANK(AB109,$Y$109:$AC$109,1)</f>
        <v>1</v>
      </c>
      <c r="AI109" s="50">
        <f>RANK(AC109,$Y$109:$AC$109,1)</f>
        <v>2</v>
      </c>
      <c r="AK109" s="90">
        <f t="shared" si="78"/>
        <v>15.70909090909091</v>
      </c>
      <c r="AL109" s="91">
        <f t="shared" si="79"/>
        <v>16.918260869565216</v>
      </c>
      <c r="AM109" s="91">
        <f t="shared" si="80"/>
        <v>17.456</v>
      </c>
      <c r="AN109" s="91">
        <f t="shared" si="81"/>
        <v>17.62909090909091</v>
      </c>
      <c r="AO109" s="90">
        <f t="shared" si="82"/>
        <v>17.903157894736843</v>
      </c>
      <c r="AQ109" s="87">
        <f t="shared" si="83"/>
        <v>0</v>
      </c>
    </row>
    <row r="110" spans="1:43" ht="12.75">
      <c r="A110" s="92" t="s">
        <v>214</v>
      </c>
      <c r="B110" s="93" t="s">
        <v>533</v>
      </c>
      <c r="C110" s="93" t="s">
        <v>529</v>
      </c>
      <c r="D110" s="94" t="s">
        <v>214</v>
      </c>
      <c r="E110" s="95">
        <v>0.54</v>
      </c>
      <c r="F110" s="96">
        <v>364</v>
      </c>
      <c r="G110" s="97">
        <v>389</v>
      </c>
      <c r="H110" s="97">
        <v>308</v>
      </c>
      <c r="I110" s="97">
        <v>412</v>
      </c>
      <c r="J110" s="98">
        <v>452</v>
      </c>
      <c r="K110" s="99">
        <f t="shared" si="63"/>
        <v>196.56</v>
      </c>
      <c r="L110" s="99">
        <f t="shared" si="64"/>
        <v>210.06</v>
      </c>
      <c r="M110" s="99">
        <f t="shared" si="65"/>
        <v>166.32000000000002</v>
      </c>
      <c r="N110" s="99">
        <f t="shared" si="66"/>
        <v>222.48000000000002</v>
      </c>
      <c r="O110" s="99">
        <f t="shared" si="67"/>
        <v>244.08</v>
      </c>
      <c r="P110" s="100">
        <v>285</v>
      </c>
      <c r="Q110" s="101">
        <v>5</v>
      </c>
      <c r="R110" s="102">
        <f t="shared" si="68"/>
        <v>1039.5</v>
      </c>
      <c r="S110" s="103">
        <f t="shared" si="69"/>
        <v>0.2169811320754717</v>
      </c>
      <c r="T110" s="104">
        <f t="shared" si="70"/>
        <v>225.55188679245285</v>
      </c>
      <c r="U110" s="105">
        <f t="shared" si="71"/>
        <v>1.2635673505238723</v>
      </c>
      <c r="V110" s="87">
        <f t="shared" si="72"/>
        <v>0</v>
      </c>
      <c r="W110" s="88">
        <v>0</v>
      </c>
      <c r="Y110" s="89">
        <f t="shared" si="73"/>
        <v>8.934545454545455</v>
      </c>
      <c r="Z110" s="89">
        <f t="shared" si="74"/>
        <v>10.503</v>
      </c>
      <c r="AA110" s="89">
        <f t="shared" si="75"/>
        <v>8.753684210526316</v>
      </c>
      <c r="AB110" s="89">
        <f t="shared" si="76"/>
        <v>10.112727272727273</v>
      </c>
      <c r="AC110" s="89">
        <f t="shared" si="77"/>
        <v>10.61217391304348</v>
      </c>
      <c r="AE110" s="50">
        <f>RANK(Y110,$Y$110:$AC$110,1)</f>
        <v>2</v>
      </c>
      <c r="AF110" s="50">
        <f>RANK(Z110,$Y$110:$AC$110,1)</f>
        <v>4</v>
      </c>
      <c r="AG110" s="50">
        <f>RANK(AA110,$Y$110:$AC$110,1)</f>
        <v>1</v>
      </c>
      <c r="AH110" s="50">
        <f>RANK(AB110,$Y$110:$AC$110,1)</f>
        <v>3</v>
      </c>
      <c r="AI110" s="50">
        <f>RANK(AC110,$Y$110:$AC$110,1)</f>
        <v>5</v>
      </c>
      <c r="AK110" s="90">
        <f t="shared" si="78"/>
        <v>8.753684210526316</v>
      </c>
      <c r="AL110" s="91">
        <f t="shared" si="79"/>
        <v>8.934545454545455</v>
      </c>
      <c r="AM110" s="91">
        <f t="shared" si="80"/>
        <v>10.112727272727273</v>
      </c>
      <c r="AN110" s="91">
        <f t="shared" si="81"/>
        <v>10.503</v>
      </c>
      <c r="AO110" s="90">
        <f t="shared" si="82"/>
        <v>10.61217391304348</v>
      </c>
      <c r="AQ110" s="87">
        <f t="shared" si="83"/>
        <v>0</v>
      </c>
    </row>
    <row r="111" spans="1:43" ht="12.75">
      <c r="A111" s="92" t="s">
        <v>212</v>
      </c>
      <c r="B111" s="93" t="s">
        <v>534</v>
      </c>
      <c r="C111" s="93" t="s">
        <v>529</v>
      </c>
      <c r="D111" s="94" t="s">
        <v>212</v>
      </c>
      <c r="E111" s="95">
        <v>0.42</v>
      </c>
      <c r="F111" s="96">
        <v>863</v>
      </c>
      <c r="G111" s="97">
        <v>749</v>
      </c>
      <c r="H111" s="97">
        <v>715</v>
      </c>
      <c r="I111" s="97">
        <v>801</v>
      </c>
      <c r="J111" s="98">
        <v>967</v>
      </c>
      <c r="K111" s="99">
        <f t="shared" si="63"/>
        <v>362.46</v>
      </c>
      <c r="L111" s="99">
        <f t="shared" si="64"/>
        <v>314.58</v>
      </c>
      <c r="M111" s="99">
        <f t="shared" si="65"/>
        <v>300.3</v>
      </c>
      <c r="N111" s="99">
        <f t="shared" si="66"/>
        <v>336.42</v>
      </c>
      <c r="O111" s="99">
        <f t="shared" si="67"/>
        <v>406.14</v>
      </c>
      <c r="P111" s="100">
        <v>331</v>
      </c>
      <c r="Q111" s="101">
        <v>5</v>
      </c>
      <c r="R111" s="102">
        <f t="shared" si="68"/>
        <v>1719.9</v>
      </c>
      <c r="S111" s="103">
        <f t="shared" si="69"/>
        <v>0.2169811320754717</v>
      </c>
      <c r="T111" s="104">
        <f t="shared" si="70"/>
        <v>373.1858490566038</v>
      </c>
      <c r="U111" s="105">
        <f t="shared" si="71"/>
        <v>0.8869575329202658</v>
      </c>
      <c r="V111" s="87">
        <f t="shared" si="72"/>
        <v>0</v>
      </c>
      <c r="W111" s="88">
        <v>0</v>
      </c>
      <c r="Y111" s="89">
        <f t="shared" si="73"/>
        <v>16.475454545454543</v>
      </c>
      <c r="Z111" s="89">
        <f t="shared" si="74"/>
        <v>15.729</v>
      </c>
      <c r="AA111" s="89">
        <f t="shared" si="75"/>
        <v>15.805263157894737</v>
      </c>
      <c r="AB111" s="89">
        <f t="shared" si="76"/>
        <v>15.291818181818183</v>
      </c>
      <c r="AC111" s="89">
        <f t="shared" si="77"/>
        <v>17.65826086956522</v>
      </c>
      <c r="AE111" s="50">
        <f>RANK(Y111,$Y$111:$AC$111,1)</f>
        <v>4</v>
      </c>
      <c r="AF111" s="50">
        <f>RANK(Z111,$Y$111:$AC$111,1)</f>
        <v>2</v>
      </c>
      <c r="AG111" s="50">
        <f>RANK(AA111,$Y$111:$AC$111,1)</f>
        <v>3</v>
      </c>
      <c r="AH111" s="50">
        <f>RANK(AB111,$Y$111:$AC$111,1)</f>
        <v>1</v>
      </c>
      <c r="AI111" s="50">
        <f>RANK(AC111,$Y$111:$AC$111,1)</f>
        <v>5</v>
      </c>
      <c r="AK111" s="90">
        <f t="shared" si="78"/>
        <v>15.291818181818183</v>
      </c>
      <c r="AL111" s="91">
        <f t="shared" si="79"/>
        <v>15.729</v>
      </c>
      <c r="AM111" s="91">
        <f t="shared" si="80"/>
        <v>15.805263157894737</v>
      </c>
      <c r="AN111" s="91">
        <f t="shared" si="81"/>
        <v>16.475454545454543</v>
      </c>
      <c r="AO111" s="90">
        <f t="shared" si="82"/>
        <v>17.65826086956522</v>
      </c>
      <c r="AQ111" s="87">
        <f t="shared" si="83"/>
        <v>0</v>
      </c>
    </row>
    <row r="112" spans="1:43" ht="12.75">
      <c r="A112" s="92" t="s">
        <v>218</v>
      </c>
      <c r="B112" s="93" t="s">
        <v>535</v>
      </c>
      <c r="C112" s="93" t="s">
        <v>529</v>
      </c>
      <c r="D112" s="94" t="s">
        <v>218</v>
      </c>
      <c r="E112" s="95">
        <v>0.74</v>
      </c>
      <c r="F112" s="96">
        <v>473</v>
      </c>
      <c r="G112" s="97">
        <v>0</v>
      </c>
      <c r="H112" s="97">
        <v>535</v>
      </c>
      <c r="I112" s="97">
        <v>633</v>
      </c>
      <c r="J112" s="98">
        <v>657</v>
      </c>
      <c r="K112" s="99">
        <f t="shared" si="63"/>
        <v>350.02</v>
      </c>
      <c r="L112" s="99">
        <f t="shared" si="64"/>
        <v>0</v>
      </c>
      <c r="M112" s="99">
        <f t="shared" si="65"/>
        <v>395.9</v>
      </c>
      <c r="N112" s="99">
        <f t="shared" si="66"/>
        <v>468.42</v>
      </c>
      <c r="O112" s="99">
        <f t="shared" si="67"/>
        <v>486.18</v>
      </c>
      <c r="P112" s="100">
        <v>564</v>
      </c>
      <c r="Q112" s="101">
        <v>2</v>
      </c>
      <c r="R112" s="102">
        <f t="shared" si="68"/>
        <v>954.6</v>
      </c>
      <c r="S112" s="103">
        <f t="shared" si="69"/>
        <v>0.5111111111111111</v>
      </c>
      <c r="T112" s="104">
        <f t="shared" si="70"/>
        <v>487.90666666666664</v>
      </c>
      <c r="U112" s="105">
        <f t="shared" si="71"/>
        <v>1.1559587899325008</v>
      </c>
      <c r="V112" s="87">
        <f t="shared" si="72"/>
        <v>1</v>
      </c>
      <c r="W112" s="88">
        <v>0</v>
      </c>
      <c r="Y112" s="89">
        <f t="shared" si="73"/>
        <v>15.909999999999998</v>
      </c>
      <c r="Z112" s="89">
        <f t="shared" si="74"/>
        <v>0</v>
      </c>
      <c r="AA112" s="89">
        <f t="shared" si="75"/>
        <v>20.836842105263155</v>
      </c>
      <c r="AB112" s="89">
        <f t="shared" si="76"/>
        <v>21.291818181818183</v>
      </c>
      <c r="AC112" s="89">
        <f t="shared" si="77"/>
        <v>21.13826086956522</v>
      </c>
      <c r="AE112" s="50">
        <f>RANK(Y112,$Y$112:$AC$112,1)</f>
        <v>2</v>
      </c>
      <c r="AF112" s="50">
        <f>RANK(Z112,$Y$112:$AC$112,1)</f>
        <v>1</v>
      </c>
      <c r="AG112" s="50">
        <f>RANK(AA112,$Y$112:$AC$112,1)</f>
        <v>3</v>
      </c>
      <c r="AH112" s="50">
        <f>RANK(AB112,$Y$112:$AC$112,1)</f>
        <v>5</v>
      </c>
      <c r="AI112" s="50">
        <f>RANK(AC112,$Y$112:$AC$112,1)</f>
        <v>4</v>
      </c>
      <c r="AK112" s="90">
        <f t="shared" si="78"/>
        <v>0</v>
      </c>
      <c r="AL112" s="91">
        <f t="shared" si="79"/>
        <v>15.909999999999998</v>
      </c>
      <c r="AM112" s="91">
        <f t="shared" si="80"/>
        <v>20.836842105263155</v>
      </c>
      <c r="AN112" s="91">
        <f t="shared" si="81"/>
        <v>21.13826086956522</v>
      </c>
      <c r="AO112" s="90">
        <f t="shared" si="82"/>
        <v>21.291818181818183</v>
      </c>
      <c r="AQ112" s="87">
        <f t="shared" si="83"/>
        <v>1</v>
      </c>
    </row>
    <row r="113" spans="1:43" ht="12.75">
      <c r="A113" s="92" t="s">
        <v>223</v>
      </c>
      <c r="B113" s="93" t="s">
        <v>536</v>
      </c>
      <c r="C113" s="93" t="s">
        <v>529</v>
      </c>
      <c r="D113" s="94" t="s">
        <v>223</v>
      </c>
      <c r="E113" s="95">
        <v>0.75</v>
      </c>
      <c r="F113" s="96">
        <v>275</v>
      </c>
      <c r="G113" s="97">
        <v>251</v>
      </c>
      <c r="H113" s="97">
        <v>267</v>
      </c>
      <c r="I113" s="97">
        <v>203</v>
      </c>
      <c r="J113" s="98">
        <v>261</v>
      </c>
      <c r="K113" s="99">
        <f t="shared" si="63"/>
        <v>206.25</v>
      </c>
      <c r="L113" s="99">
        <f t="shared" si="64"/>
        <v>188.25</v>
      </c>
      <c r="M113" s="99">
        <f t="shared" si="65"/>
        <v>200.25</v>
      </c>
      <c r="N113" s="99">
        <f t="shared" si="66"/>
        <v>152.25</v>
      </c>
      <c r="O113" s="99">
        <f t="shared" si="67"/>
        <v>195.75</v>
      </c>
      <c r="P113" s="100">
        <v>209</v>
      </c>
      <c r="Q113" s="101">
        <v>5</v>
      </c>
      <c r="R113" s="102">
        <f t="shared" si="68"/>
        <v>942.75</v>
      </c>
      <c r="S113" s="103">
        <f t="shared" si="69"/>
        <v>0.2169811320754717</v>
      </c>
      <c r="T113" s="104">
        <f t="shared" si="70"/>
        <v>204.55896226415095</v>
      </c>
      <c r="U113" s="105">
        <f t="shared" si="71"/>
        <v>1.0217103063424533</v>
      </c>
      <c r="V113" s="87">
        <f t="shared" si="72"/>
        <v>0</v>
      </c>
      <c r="W113" s="88">
        <v>0</v>
      </c>
      <c r="Y113" s="89">
        <f t="shared" si="73"/>
        <v>9.375</v>
      </c>
      <c r="Z113" s="89">
        <f t="shared" si="74"/>
        <v>9.4125</v>
      </c>
      <c r="AA113" s="89">
        <f t="shared" si="75"/>
        <v>10.539473684210526</v>
      </c>
      <c r="AB113" s="89">
        <f t="shared" si="76"/>
        <v>6.920454545454546</v>
      </c>
      <c r="AC113" s="89">
        <f t="shared" si="77"/>
        <v>8.51086956521739</v>
      </c>
      <c r="AE113" s="50">
        <f>RANK(Y113,$Y$113:$AC$113,1)</f>
        <v>3</v>
      </c>
      <c r="AF113" s="50">
        <f>RANK(Z113,$Y$113:$AC$113,1)</f>
        <v>4</v>
      </c>
      <c r="AG113" s="50">
        <f>RANK(AA113,$Y$113:$AC$113,1)</f>
        <v>5</v>
      </c>
      <c r="AH113" s="50">
        <f>RANK(AB113,$Y$113:$AC$113,1)</f>
        <v>1</v>
      </c>
      <c r="AI113" s="50">
        <f>RANK(AC113,$Y$113:$AC$113,1)</f>
        <v>2</v>
      </c>
      <c r="AK113" s="90">
        <f t="shared" si="78"/>
        <v>6.920454545454546</v>
      </c>
      <c r="AL113" s="91">
        <f t="shared" si="79"/>
        <v>8.51086956521739</v>
      </c>
      <c r="AM113" s="91">
        <f t="shared" si="80"/>
        <v>9.375</v>
      </c>
      <c r="AN113" s="91">
        <f t="shared" si="81"/>
        <v>9.4125</v>
      </c>
      <c r="AO113" s="90">
        <f t="shared" si="82"/>
        <v>10.539473684210526</v>
      </c>
      <c r="AQ113" s="87">
        <f t="shared" si="83"/>
        <v>0</v>
      </c>
    </row>
    <row r="114" spans="1:43" ht="12.75">
      <c r="A114" s="92" t="s">
        <v>206</v>
      </c>
      <c r="B114" s="93" t="s">
        <v>537</v>
      </c>
      <c r="C114" s="93" t="s">
        <v>529</v>
      </c>
      <c r="D114" s="94" t="s">
        <v>206</v>
      </c>
      <c r="E114" s="95">
        <v>0.7767</v>
      </c>
      <c r="F114" s="96">
        <v>104</v>
      </c>
      <c r="G114" s="97">
        <v>81</v>
      </c>
      <c r="H114" s="97">
        <v>107</v>
      </c>
      <c r="I114" s="97">
        <v>128</v>
      </c>
      <c r="J114" s="98">
        <v>110</v>
      </c>
      <c r="K114" s="99">
        <f t="shared" si="63"/>
        <v>80.7768</v>
      </c>
      <c r="L114" s="99">
        <f t="shared" si="64"/>
        <v>62.912699999999994</v>
      </c>
      <c r="M114" s="99">
        <f t="shared" si="65"/>
        <v>83.1069</v>
      </c>
      <c r="N114" s="99">
        <f t="shared" si="66"/>
        <v>99.4176</v>
      </c>
      <c r="O114" s="99">
        <f t="shared" si="67"/>
        <v>85.437</v>
      </c>
      <c r="P114" s="100">
        <v>113</v>
      </c>
      <c r="Q114" s="101">
        <v>5</v>
      </c>
      <c r="R114" s="102">
        <f t="shared" si="68"/>
        <v>411.65099999999995</v>
      </c>
      <c r="S114" s="103">
        <f t="shared" si="69"/>
        <v>0.2169811320754717</v>
      </c>
      <c r="T114" s="104">
        <f t="shared" si="70"/>
        <v>89.3205</v>
      </c>
      <c r="U114" s="105">
        <f t="shared" si="71"/>
        <v>1.265107114268281</v>
      </c>
      <c r="V114" s="87">
        <f t="shared" si="72"/>
        <v>0</v>
      </c>
      <c r="W114" s="88">
        <v>0</v>
      </c>
      <c r="Y114" s="89">
        <f t="shared" si="73"/>
        <v>3.671672727272727</v>
      </c>
      <c r="Z114" s="89">
        <f t="shared" si="74"/>
        <v>3.1456349999999995</v>
      </c>
      <c r="AA114" s="89">
        <f t="shared" si="75"/>
        <v>4.374047368421053</v>
      </c>
      <c r="AB114" s="89">
        <f t="shared" si="76"/>
        <v>4.5189818181818175</v>
      </c>
      <c r="AC114" s="89">
        <f t="shared" si="77"/>
        <v>3.7146521739130436</v>
      </c>
      <c r="AE114" s="50">
        <f>RANK(Y114,$Y$114:$AC$114,1)</f>
        <v>2</v>
      </c>
      <c r="AF114" s="50">
        <f>RANK(Z114,$Y$114:$AC$114,1)</f>
        <v>1</v>
      </c>
      <c r="AG114" s="50">
        <f>RANK(AA114,$Y$114:$AC$114,1)</f>
        <v>4</v>
      </c>
      <c r="AH114" s="50">
        <f>RANK(AB114,$Y$114:$AC$114,1)</f>
        <v>5</v>
      </c>
      <c r="AI114" s="50">
        <f>RANK(AC114,$Y$114:$AC$114,1)</f>
        <v>3</v>
      </c>
      <c r="AK114" s="90">
        <f t="shared" si="78"/>
        <v>3.1456349999999995</v>
      </c>
      <c r="AL114" s="91">
        <f t="shared" si="79"/>
        <v>3.671672727272727</v>
      </c>
      <c r="AM114" s="91">
        <f t="shared" si="80"/>
        <v>3.7146521739130436</v>
      </c>
      <c r="AN114" s="91">
        <f t="shared" si="81"/>
        <v>4.374047368421053</v>
      </c>
      <c r="AO114" s="90">
        <f t="shared" si="82"/>
        <v>4.5189818181818175</v>
      </c>
      <c r="AQ114" s="87">
        <f t="shared" si="83"/>
        <v>0</v>
      </c>
    </row>
    <row r="115" spans="1:43" ht="12.75">
      <c r="A115" s="92" t="s">
        <v>225</v>
      </c>
      <c r="B115" s="93" t="s">
        <v>538</v>
      </c>
      <c r="C115" s="93" t="s">
        <v>529</v>
      </c>
      <c r="D115" s="94" t="s">
        <v>225</v>
      </c>
      <c r="E115" s="95">
        <v>0.79</v>
      </c>
      <c r="F115" s="96">
        <v>424</v>
      </c>
      <c r="G115" s="97">
        <v>316</v>
      </c>
      <c r="H115" s="97">
        <v>376</v>
      </c>
      <c r="I115" s="97">
        <v>392</v>
      </c>
      <c r="J115" s="98">
        <v>418</v>
      </c>
      <c r="K115" s="99">
        <f t="shared" si="63"/>
        <v>334.96000000000004</v>
      </c>
      <c r="L115" s="99">
        <f t="shared" si="64"/>
        <v>249.64000000000001</v>
      </c>
      <c r="M115" s="99">
        <f t="shared" si="65"/>
        <v>297.04</v>
      </c>
      <c r="N115" s="99">
        <f t="shared" si="66"/>
        <v>309.68</v>
      </c>
      <c r="O115" s="99">
        <f t="shared" si="67"/>
        <v>330.22</v>
      </c>
      <c r="P115" s="100">
        <v>339</v>
      </c>
      <c r="Q115" s="101">
        <v>5</v>
      </c>
      <c r="R115" s="102">
        <f t="shared" si="68"/>
        <v>1521.5400000000002</v>
      </c>
      <c r="S115" s="103">
        <f t="shared" si="69"/>
        <v>0.2169811320754717</v>
      </c>
      <c r="T115" s="104">
        <f t="shared" si="70"/>
        <v>330.1454716981133</v>
      </c>
      <c r="U115" s="105">
        <f t="shared" si="71"/>
        <v>1.0268200810277457</v>
      </c>
      <c r="V115" s="87">
        <f t="shared" si="72"/>
        <v>0</v>
      </c>
      <c r="W115" s="88">
        <v>0</v>
      </c>
      <c r="Y115" s="89">
        <f t="shared" si="73"/>
        <v>15.225454545454546</v>
      </c>
      <c r="Z115" s="89">
        <f t="shared" si="74"/>
        <v>12.482000000000001</v>
      </c>
      <c r="AA115" s="89">
        <f t="shared" si="75"/>
        <v>15.633684210526317</v>
      </c>
      <c r="AB115" s="89">
        <f t="shared" si="76"/>
        <v>14.076363636363636</v>
      </c>
      <c r="AC115" s="89">
        <f t="shared" si="77"/>
        <v>14.357391304347827</v>
      </c>
      <c r="AE115" s="50">
        <f>RANK(Y115,$Y$115:$AC$115,1)</f>
        <v>4</v>
      </c>
      <c r="AF115" s="50">
        <f>RANK(Z115,$Y$115:$AC$115,1)</f>
        <v>1</v>
      </c>
      <c r="AG115" s="50">
        <f>RANK(AA115,$Y$115:$AC$115,1)</f>
        <v>5</v>
      </c>
      <c r="AH115" s="50">
        <f>RANK(AB115,$Y$115:$AC$115,1)</f>
        <v>2</v>
      </c>
      <c r="AI115" s="50">
        <f>RANK(AC115,$Y$115:$AC$115,1)</f>
        <v>3</v>
      </c>
      <c r="AK115" s="90">
        <f t="shared" si="78"/>
        <v>12.482000000000001</v>
      </c>
      <c r="AL115" s="91">
        <f t="shared" si="79"/>
        <v>14.076363636363636</v>
      </c>
      <c r="AM115" s="91">
        <f t="shared" si="80"/>
        <v>14.357391304347827</v>
      </c>
      <c r="AN115" s="91">
        <f t="shared" si="81"/>
        <v>15.225454545454546</v>
      </c>
      <c r="AO115" s="90">
        <f t="shared" si="82"/>
        <v>15.633684210526317</v>
      </c>
      <c r="AQ115" s="87">
        <f t="shared" si="83"/>
        <v>0</v>
      </c>
    </row>
    <row r="116" spans="1:43" ht="12.75">
      <c r="A116" s="92" t="s">
        <v>213</v>
      </c>
      <c r="B116" s="93" t="s">
        <v>539</v>
      </c>
      <c r="C116" s="93" t="s">
        <v>529</v>
      </c>
      <c r="D116" s="94" t="s">
        <v>213</v>
      </c>
      <c r="E116" s="95">
        <v>0.8</v>
      </c>
      <c r="F116" s="96">
        <v>221</v>
      </c>
      <c r="G116" s="97">
        <v>215</v>
      </c>
      <c r="H116" s="97">
        <v>175</v>
      </c>
      <c r="I116" s="97">
        <v>266</v>
      </c>
      <c r="J116" s="98">
        <v>267</v>
      </c>
      <c r="K116" s="99">
        <f t="shared" si="63"/>
        <v>176.8</v>
      </c>
      <c r="L116" s="99">
        <f t="shared" si="64"/>
        <v>172</v>
      </c>
      <c r="M116" s="99">
        <f t="shared" si="65"/>
        <v>140</v>
      </c>
      <c r="N116" s="99">
        <f t="shared" si="66"/>
        <v>212.8</v>
      </c>
      <c r="O116" s="99">
        <f t="shared" si="67"/>
        <v>213.60000000000002</v>
      </c>
      <c r="P116" s="100">
        <v>184</v>
      </c>
      <c r="Q116" s="101">
        <v>5</v>
      </c>
      <c r="R116" s="102">
        <f t="shared" si="68"/>
        <v>915.2</v>
      </c>
      <c r="S116" s="103">
        <f t="shared" si="69"/>
        <v>0.2169811320754717</v>
      </c>
      <c r="T116" s="104">
        <f t="shared" si="70"/>
        <v>198.58113207547171</v>
      </c>
      <c r="U116" s="105">
        <f t="shared" si="71"/>
        <v>0.9265734265734265</v>
      </c>
      <c r="V116" s="87">
        <f t="shared" si="72"/>
        <v>0</v>
      </c>
      <c r="W116" s="88">
        <v>0</v>
      </c>
      <c r="Y116" s="89">
        <f t="shared" si="73"/>
        <v>8.036363636363637</v>
      </c>
      <c r="Z116" s="89">
        <f t="shared" si="74"/>
        <v>8.6</v>
      </c>
      <c r="AA116" s="89">
        <f t="shared" si="75"/>
        <v>7.368421052631579</v>
      </c>
      <c r="AB116" s="89">
        <f t="shared" si="76"/>
        <v>9.672727272727274</v>
      </c>
      <c r="AC116" s="89">
        <f t="shared" si="77"/>
        <v>9.286956521739132</v>
      </c>
      <c r="AE116" s="50">
        <f>RANK(Y116,$Y$116:$AC$116,1)</f>
        <v>2</v>
      </c>
      <c r="AF116" s="50">
        <f>RANK(Z116,$Y$116:$AC$116,1)</f>
        <v>3</v>
      </c>
      <c r="AG116" s="50">
        <f>RANK(AA116,$Y$116:$AC$116,1)</f>
        <v>1</v>
      </c>
      <c r="AH116" s="50">
        <f>RANK(AB116,$Y$116:$AC$116,1)</f>
        <v>5</v>
      </c>
      <c r="AI116" s="50">
        <f>RANK(AC116,$Y$116:$AC$116,1)</f>
        <v>4</v>
      </c>
      <c r="AK116" s="90">
        <f t="shared" si="78"/>
        <v>7.368421052631579</v>
      </c>
      <c r="AL116" s="91">
        <f t="shared" si="79"/>
        <v>8.036363636363637</v>
      </c>
      <c r="AM116" s="91">
        <f t="shared" si="80"/>
        <v>8.6</v>
      </c>
      <c r="AN116" s="91">
        <f t="shared" si="81"/>
        <v>9.286956521739132</v>
      </c>
      <c r="AO116" s="90">
        <f t="shared" si="82"/>
        <v>9.672727272727274</v>
      </c>
      <c r="AQ116" s="87">
        <f t="shared" si="83"/>
        <v>0</v>
      </c>
    </row>
    <row r="117" spans="1:43" ht="12.75">
      <c r="A117" s="92" t="s">
        <v>210</v>
      </c>
      <c r="B117" s="93" t="s">
        <v>540</v>
      </c>
      <c r="C117" s="93" t="s">
        <v>529</v>
      </c>
      <c r="D117" s="94" t="s">
        <v>210</v>
      </c>
      <c r="E117" s="95">
        <v>0.84</v>
      </c>
      <c r="F117" s="96">
        <v>672</v>
      </c>
      <c r="G117" s="97">
        <v>528</v>
      </c>
      <c r="H117" s="97">
        <v>601</v>
      </c>
      <c r="I117" s="97">
        <v>671</v>
      </c>
      <c r="J117" s="98">
        <v>763</v>
      </c>
      <c r="K117" s="99">
        <f t="shared" si="63"/>
        <v>564.48</v>
      </c>
      <c r="L117" s="99">
        <f t="shared" si="64"/>
        <v>443.52</v>
      </c>
      <c r="M117" s="99">
        <f t="shared" si="65"/>
        <v>504.84</v>
      </c>
      <c r="N117" s="99">
        <f t="shared" si="66"/>
        <v>563.64</v>
      </c>
      <c r="O117" s="99">
        <f t="shared" si="67"/>
        <v>640.92</v>
      </c>
      <c r="P117" s="100">
        <v>486</v>
      </c>
      <c r="Q117" s="101">
        <v>5</v>
      </c>
      <c r="R117" s="102">
        <f t="shared" si="68"/>
        <v>2717.4</v>
      </c>
      <c r="S117" s="103">
        <f t="shared" si="69"/>
        <v>0.2169811320754717</v>
      </c>
      <c r="T117" s="104">
        <f t="shared" si="70"/>
        <v>589.6245283018868</v>
      </c>
      <c r="U117" s="105">
        <f t="shared" si="71"/>
        <v>0.8242533623892403</v>
      </c>
      <c r="V117" s="87">
        <f t="shared" si="72"/>
        <v>0</v>
      </c>
      <c r="W117" s="88">
        <v>0</v>
      </c>
      <c r="Y117" s="89">
        <f t="shared" si="73"/>
        <v>25.65818181818182</v>
      </c>
      <c r="Z117" s="89">
        <f t="shared" si="74"/>
        <v>22.176</v>
      </c>
      <c r="AA117" s="89">
        <f t="shared" si="75"/>
        <v>26.570526315789472</v>
      </c>
      <c r="AB117" s="89">
        <f t="shared" si="76"/>
        <v>25.62</v>
      </c>
      <c r="AC117" s="89">
        <f t="shared" si="77"/>
        <v>27.866086956521738</v>
      </c>
      <c r="AE117" s="50">
        <f>RANK(Y117,$Y$117:$AC$117,1)</f>
        <v>3</v>
      </c>
      <c r="AF117" s="50">
        <f>RANK(Z117,$Y$117:$AC$117,1)</f>
        <v>1</v>
      </c>
      <c r="AG117" s="50">
        <f>RANK(AA117,$Y$117:$AC$117,1)</f>
        <v>4</v>
      </c>
      <c r="AH117" s="50">
        <f>RANK(AB117,$Y$117:$AC$117,1)</f>
        <v>2</v>
      </c>
      <c r="AI117" s="50">
        <f>RANK(AC117,$Y$117:$AC$117,1)</f>
        <v>5</v>
      </c>
      <c r="AK117" s="90">
        <f t="shared" si="78"/>
        <v>22.176</v>
      </c>
      <c r="AL117" s="91">
        <f t="shared" si="79"/>
        <v>25.62</v>
      </c>
      <c r="AM117" s="91">
        <f t="shared" si="80"/>
        <v>25.65818181818182</v>
      </c>
      <c r="AN117" s="91">
        <f t="shared" si="81"/>
        <v>26.570526315789472</v>
      </c>
      <c r="AO117" s="90">
        <f t="shared" si="82"/>
        <v>27.866086956521738</v>
      </c>
      <c r="AQ117" s="87">
        <f t="shared" si="83"/>
        <v>0</v>
      </c>
    </row>
    <row r="118" spans="1:43" ht="12.75">
      <c r="A118" s="92" t="s">
        <v>204</v>
      </c>
      <c r="B118" s="93" t="s">
        <v>541</v>
      </c>
      <c r="C118" s="93" t="s">
        <v>529</v>
      </c>
      <c r="D118" s="94" t="s">
        <v>204</v>
      </c>
      <c r="E118" s="95">
        <v>0.748</v>
      </c>
      <c r="F118" s="96">
        <v>615</v>
      </c>
      <c r="G118" s="97">
        <v>723</v>
      </c>
      <c r="H118" s="97">
        <v>630</v>
      </c>
      <c r="I118" s="97">
        <v>762</v>
      </c>
      <c r="J118" s="98">
        <v>650</v>
      </c>
      <c r="K118" s="99">
        <f t="shared" si="63"/>
        <v>460.02</v>
      </c>
      <c r="L118" s="99">
        <f t="shared" si="64"/>
        <v>540.804</v>
      </c>
      <c r="M118" s="99">
        <f t="shared" si="65"/>
        <v>471.24</v>
      </c>
      <c r="N118" s="99">
        <f t="shared" si="66"/>
        <v>569.976</v>
      </c>
      <c r="O118" s="99">
        <f t="shared" si="67"/>
        <v>486.2</v>
      </c>
      <c r="P118" s="100">
        <v>632</v>
      </c>
      <c r="Q118" s="101">
        <v>5</v>
      </c>
      <c r="R118" s="102">
        <f t="shared" si="68"/>
        <v>2528.24</v>
      </c>
      <c r="S118" s="103">
        <f t="shared" si="69"/>
        <v>0.2169811320754717</v>
      </c>
      <c r="T118" s="104">
        <f t="shared" si="70"/>
        <v>548.5803773584905</v>
      </c>
      <c r="U118" s="105">
        <f t="shared" si="71"/>
        <v>1.1520645398276719</v>
      </c>
      <c r="V118" s="87">
        <f t="shared" si="72"/>
        <v>0</v>
      </c>
      <c r="W118" s="88">
        <v>0</v>
      </c>
      <c r="Y118" s="89">
        <f t="shared" si="73"/>
        <v>20.91</v>
      </c>
      <c r="Z118" s="89">
        <f t="shared" si="74"/>
        <v>27.0402</v>
      </c>
      <c r="AA118" s="89">
        <f t="shared" si="75"/>
        <v>24.802105263157895</v>
      </c>
      <c r="AB118" s="89">
        <f t="shared" si="76"/>
        <v>25.908</v>
      </c>
      <c r="AC118" s="89">
        <f t="shared" si="77"/>
        <v>21.139130434782608</v>
      </c>
      <c r="AE118" s="50">
        <f>RANK(Y118,$Y$118:$AC$118,1)</f>
        <v>1</v>
      </c>
      <c r="AF118" s="50">
        <f>RANK(Z118,$Y$118:$AC$118,1)</f>
        <v>5</v>
      </c>
      <c r="AG118" s="50">
        <f>RANK(AA118,$Y$118:$AC$118,1)</f>
        <v>3</v>
      </c>
      <c r="AH118" s="50">
        <f>RANK(AB118,$Y$118:$AC$118,1)</f>
        <v>4</v>
      </c>
      <c r="AI118" s="50">
        <f>RANK(AC118,$Y$118:$AC$118,1)</f>
        <v>2</v>
      </c>
      <c r="AK118" s="90">
        <f t="shared" si="78"/>
        <v>20.91</v>
      </c>
      <c r="AL118" s="91">
        <f t="shared" si="79"/>
        <v>21.139130434782608</v>
      </c>
      <c r="AM118" s="91">
        <f t="shared" si="80"/>
        <v>24.802105263157895</v>
      </c>
      <c r="AN118" s="91">
        <f t="shared" si="81"/>
        <v>25.908</v>
      </c>
      <c r="AO118" s="90">
        <f t="shared" si="82"/>
        <v>27.0402</v>
      </c>
      <c r="AQ118" s="87">
        <f t="shared" si="83"/>
        <v>0</v>
      </c>
    </row>
    <row r="119" spans="1:43" ht="12.75">
      <c r="A119" s="92" t="s">
        <v>326</v>
      </c>
      <c r="B119" s="93" t="s">
        <v>542</v>
      </c>
      <c r="C119" s="93" t="s">
        <v>529</v>
      </c>
      <c r="D119" s="94" t="s">
        <v>326</v>
      </c>
      <c r="E119" s="95">
        <v>0.95</v>
      </c>
      <c r="F119" s="96">
        <v>728</v>
      </c>
      <c r="G119" s="97">
        <v>498</v>
      </c>
      <c r="H119" s="97">
        <v>574</v>
      </c>
      <c r="I119" s="97">
        <v>609</v>
      </c>
      <c r="J119" s="98">
        <v>610</v>
      </c>
      <c r="K119" s="99">
        <f t="shared" si="63"/>
        <v>691.6</v>
      </c>
      <c r="L119" s="99">
        <f t="shared" si="64"/>
        <v>473.09999999999997</v>
      </c>
      <c r="M119" s="99">
        <f t="shared" si="65"/>
        <v>545.3</v>
      </c>
      <c r="N119" s="99">
        <f t="shared" si="66"/>
        <v>578.55</v>
      </c>
      <c r="O119" s="99">
        <f t="shared" si="67"/>
        <v>579.5</v>
      </c>
      <c r="P119" s="100">
        <v>618</v>
      </c>
      <c r="Q119" s="101">
        <v>5</v>
      </c>
      <c r="R119" s="102">
        <f t="shared" si="68"/>
        <v>2868.05</v>
      </c>
      <c r="S119" s="103">
        <f t="shared" si="69"/>
        <v>0.2169811320754717</v>
      </c>
      <c r="T119" s="104">
        <f t="shared" si="70"/>
        <v>622.3127358490567</v>
      </c>
      <c r="U119" s="105">
        <f t="shared" si="71"/>
        <v>0.9930698255063467</v>
      </c>
      <c r="V119" s="87">
        <f t="shared" si="72"/>
        <v>0</v>
      </c>
      <c r="W119" s="88">
        <v>0</v>
      </c>
      <c r="Y119" s="89">
        <f t="shared" si="73"/>
        <v>31.436363636363637</v>
      </c>
      <c r="Z119" s="89">
        <f t="shared" si="74"/>
        <v>23.654999999999998</v>
      </c>
      <c r="AA119" s="89">
        <f t="shared" si="75"/>
        <v>28.7</v>
      </c>
      <c r="AB119" s="89">
        <f t="shared" si="76"/>
        <v>26.297727272727272</v>
      </c>
      <c r="AC119" s="89">
        <f t="shared" si="77"/>
        <v>25.195652173913043</v>
      </c>
      <c r="AE119" s="50">
        <f>RANK(Y119,$Y$119:$AC$119,1)</f>
        <v>5</v>
      </c>
      <c r="AF119" s="50">
        <f>RANK(Z119,$Y$119:$AC$119,1)</f>
        <v>1</v>
      </c>
      <c r="AG119" s="50">
        <f>RANK(AA119,$Y$119:$AC$119,1)</f>
        <v>4</v>
      </c>
      <c r="AH119" s="50">
        <f>RANK(AB119,$Y$119:$AC$119,1)</f>
        <v>3</v>
      </c>
      <c r="AI119" s="50">
        <f>RANK(AC119,$Y$119:$AC$119,1)</f>
        <v>2</v>
      </c>
      <c r="AK119" s="90">
        <f t="shared" si="78"/>
        <v>23.654999999999998</v>
      </c>
      <c r="AL119" s="91">
        <f t="shared" si="79"/>
        <v>25.195652173913043</v>
      </c>
      <c r="AM119" s="91">
        <f t="shared" si="80"/>
        <v>26.297727272727272</v>
      </c>
      <c r="AN119" s="91">
        <f t="shared" si="81"/>
        <v>28.7</v>
      </c>
      <c r="AO119" s="90">
        <f t="shared" si="82"/>
        <v>31.436363636363637</v>
      </c>
      <c r="AQ119" s="87">
        <f t="shared" si="83"/>
        <v>0</v>
      </c>
    </row>
    <row r="120" spans="1:43" ht="12.75">
      <c r="A120" s="92" t="s">
        <v>202</v>
      </c>
      <c r="B120" s="93" t="s">
        <v>543</v>
      </c>
      <c r="C120" s="93" t="s">
        <v>529</v>
      </c>
      <c r="D120" s="94" t="s">
        <v>202</v>
      </c>
      <c r="E120" s="95">
        <v>0.95</v>
      </c>
      <c r="F120" s="96">
        <v>37</v>
      </c>
      <c r="G120" s="97">
        <v>47</v>
      </c>
      <c r="H120" s="97">
        <v>34</v>
      </c>
      <c r="I120" s="97">
        <v>67</v>
      </c>
      <c r="J120" s="98">
        <v>90</v>
      </c>
      <c r="K120" s="99">
        <f t="shared" si="63"/>
        <v>35.15</v>
      </c>
      <c r="L120" s="99">
        <f t="shared" si="64"/>
        <v>44.65</v>
      </c>
      <c r="M120" s="99">
        <f t="shared" si="65"/>
        <v>32.3</v>
      </c>
      <c r="N120" s="99">
        <f t="shared" si="66"/>
        <v>63.65</v>
      </c>
      <c r="O120" s="99">
        <f t="shared" si="67"/>
        <v>85.5</v>
      </c>
      <c r="P120" s="100">
        <v>82</v>
      </c>
      <c r="Q120" s="101">
        <v>1</v>
      </c>
      <c r="R120" s="102">
        <f t="shared" si="68"/>
        <v>85.5</v>
      </c>
      <c r="S120" s="103">
        <f t="shared" si="69"/>
        <v>1</v>
      </c>
      <c r="T120" s="104">
        <f t="shared" si="70"/>
        <v>85.5</v>
      </c>
      <c r="U120" s="105">
        <f t="shared" si="71"/>
        <v>0.9590643274853801</v>
      </c>
      <c r="V120" s="87">
        <f t="shared" si="72"/>
        <v>1</v>
      </c>
      <c r="W120" s="88">
        <v>0</v>
      </c>
      <c r="Y120" s="89">
        <f t="shared" si="73"/>
        <v>1.5977272727272727</v>
      </c>
      <c r="Z120" s="89">
        <f t="shared" si="74"/>
        <v>2.2325</v>
      </c>
      <c r="AA120" s="89">
        <f t="shared" si="75"/>
        <v>1.7</v>
      </c>
      <c r="AB120" s="89">
        <f t="shared" si="76"/>
        <v>2.893181818181818</v>
      </c>
      <c r="AC120" s="89">
        <f t="shared" si="77"/>
        <v>3.717391304347826</v>
      </c>
      <c r="AE120" s="50">
        <f>RANK(Y120,$Y$120:$AC$120,1)</f>
        <v>1</v>
      </c>
      <c r="AF120" s="50">
        <f>RANK(Z120,$Y$120:$AC$120,1)</f>
        <v>3</v>
      </c>
      <c r="AG120" s="50">
        <f>RANK(AA120,$Y$120:$AC$120,1)</f>
        <v>2</v>
      </c>
      <c r="AH120" s="50">
        <f>RANK(AB120,$Y$120:$AC$120,1)</f>
        <v>4</v>
      </c>
      <c r="AI120" s="50">
        <f>RANK(AC120,$Y$120:$AC$120,1)</f>
        <v>5</v>
      </c>
      <c r="AK120" s="90">
        <f t="shared" si="78"/>
        <v>1.5977272727272727</v>
      </c>
      <c r="AL120" s="91">
        <f t="shared" si="79"/>
        <v>1.7</v>
      </c>
      <c r="AM120" s="91">
        <f t="shared" si="80"/>
        <v>2.2325</v>
      </c>
      <c r="AN120" s="91">
        <f t="shared" si="81"/>
        <v>2.893181818181818</v>
      </c>
      <c r="AO120" s="90">
        <f t="shared" si="82"/>
        <v>3.717391304347826</v>
      </c>
      <c r="AQ120" s="87">
        <f t="shared" si="83"/>
        <v>1</v>
      </c>
    </row>
    <row r="121" spans="1:43" ht="12.75">
      <c r="A121" s="92" t="s">
        <v>208</v>
      </c>
      <c r="B121" s="93" t="s">
        <v>544</v>
      </c>
      <c r="C121" s="93" t="s">
        <v>529</v>
      </c>
      <c r="D121" s="94" t="s">
        <v>208</v>
      </c>
      <c r="E121" s="95">
        <v>0.68</v>
      </c>
      <c r="F121" s="96">
        <v>188</v>
      </c>
      <c r="G121" s="97">
        <v>213</v>
      </c>
      <c r="H121" s="97">
        <v>182</v>
      </c>
      <c r="I121" s="97">
        <v>187</v>
      </c>
      <c r="J121" s="98">
        <v>204</v>
      </c>
      <c r="K121" s="99">
        <f t="shared" si="63"/>
        <v>127.84</v>
      </c>
      <c r="L121" s="99">
        <f t="shared" si="64"/>
        <v>144.84</v>
      </c>
      <c r="M121" s="99">
        <f t="shared" si="65"/>
        <v>123.76</v>
      </c>
      <c r="N121" s="99">
        <f t="shared" si="66"/>
        <v>127.16000000000001</v>
      </c>
      <c r="O121" s="99">
        <f t="shared" si="67"/>
        <v>138.72</v>
      </c>
      <c r="P121" s="100">
        <v>173</v>
      </c>
      <c r="Q121" s="101">
        <v>5</v>
      </c>
      <c r="R121" s="102">
        <f t="shared" si="68"/>
        <v>662.32</v>
      </c>
      <c r="S121" s="103">
        <f t="shared" si="69"/>
        <v>0.2169811320754717</v>
      </c>
      <c r="T121" s="104">
        <f t="shared" si="70"/>
        <v>143.71094339622644</v>
      </c>
      <c r="U121" s="105">
        <f t="shared" si="71"/>
        <v>1.2038053325070763</v>
      </c>
      <c r="V121" s="87">
        <f t="shared" si="72"/>
        <v>0</v>
      </c>
      <c r="W121" s="88">
        <v>0</v>
      </c>
      <c r="Y121" s="89">
        <f t="shared" si="73"/>
        <v>5.8109090909090915</v>
      </c>
      <c r="Z121" s="89">
        <f t="shared" si="74"/>
        <v>7.242</v>
      </c>
      <c r="AA121" s="89">
        <f t="shared" si="75"/>
        <v>6.513684210526316</v>
      </c>
      <c r="AB121" s="89">
        <f t="shared" si="76"/>
        <v>5.78</v>
      </c>
      <c r="AC121" s="89">
        <f t="shared" si="77"/>
        <v>6.031304347826087</v>
      </c>
      <c r="AE121" s="50">
        <f>RANK(Y121,$Y$121:$AC$121,1)</f>
        <v>2</v>
      </c>
      <c r="AF121" s="50">
        <f>RANK(Z121,$Y$121:$AC$121,1)</f>
        <v>5</v>
      </c>
      <c r="AG121" s="50">
        <f>RANK(AA121,$Y$121:$AC$121,1)</f>
        <v>4</v>
      </c>
      <c r="AH121" s="50">
        <f>RANK(AB121,$Y$121:$AC$121,1)</f>
        <v>1</v>
      </c>
      <c r="AI121" s="50">
        <f>RANK(AC121,$Y$121:$AC$121,1)</f>
        <v>3</v>
      </c>
      <c r="AK121" s="90">
        <f t="shared" si="78"/>
        <v>5.78</v>
      </c>
      <c r="AL121" s="91">
        <f t="shared" si="79"/>
        <v>5.8109090909090915</v>
      </c>
      <c r="AM121" s="91">
        <f t="shared" si="80"/>
        <v>6.031304347826087</v>
      </c>
      <c r="AN121" s="91">
        <f t="shared" si="81"/>
        <v>6.513684210526316</v>
      </c>
      <c r="AO121" s="90">
        <f t="shared" si="82"/>
        <v>7.242</v>
      </c>
      <c r="AQ121" s="87">
        <f t="shared" si="83"/>
        <v>0</v>
      </c>
    </row>
    <row r="122" spans="1:43" ht="12.75">
      <c r="A122" s="92" t="s">
        <v>222</v>
      </c>
      <c r="B122" s="93" t="s">
        <v>545</v>
      </c>
      <c r="C122" s="93" t="s">
        <v>529</v>
      </c>
      <c r="D122" s="94" t="s">
        <v>222</v>
      </c>
      <c r="E122" s="95">
        <v>0.47</v>
      </c>
      <c r="F122" s="96">
        <v>441</v>
      </c>
      <c r="G122" s="97">
        <v>891</v>
      </c>
      <c r="H122" s="97">
        <v>704</v>
      </c>
      <c r="I122" s="97">
        <v>894</v>
      </c>
      <c r="J122" s="98">
        <v>816</v>
      </c>
      <c r="K122" s="99">
        <f t="shared" si="63"/>
        <v>207.26999999999998</v>
      </c>
      <c r="L122" s="99">
        <f t="shared" si="64"/>
        <v>418.77</v>
      </c>
      <c r="M122" s="99">
        <f t="shared" si="65"/>
        <v>330.88</v>
      </c>
      <c r="N122" s="99">
        <f t="shared" si="66"/>
        <v>420.17999999999995</v>
      </c>
      <c r="O122" s="99">
        <f t="shared" si="67"/>
        <v>383.52</v>
      </c>
      <c r="P122" s="100">
        <v>415</v>
      </c>
      <c r="Q122" s="101">
        <v>4</v>
      </c>
      <c r="R122" s="102">
        <f t="shared" si="68"/>
        <v>1553.35</v>
      </c>
      <c r="S122" s="103">
        <f t="shared" si="69"/>
        <v>0.27380952380952384</v>
      </c>
      <c r="T122" s="104">
        <f t="shared" si="70"/>
        <v>425.32202380952384</v>
      </c>
      <c r="U122" s="105">
        <f t="shared" si="71"/>
        <v>0.9757312736428</v>
      </c>
      <c r="V122" s="87">
        <f t="shared" si="72"/>
        <v>1</v>
      </c>
      <c r="W122" s="88" t="s">
        <v>597</v>
      </c>
      <c r="Y122" s="89">
        <f t="shared" si="73"/>
        <v>9.421363636363635</v>
      </c>
      <c r="Z122" s="89">
        <f t="shared" si="74"/>
        <v>20.938499999999998</v>
      </c>
      <c r="AA122" s="89">
        <f t="shared" si="75"/>
        <v>17.414736842105263</v>
      </c>
      <c r="AB122" s="89">
        <f t="shared" si="76"/>
        <v>19.099090909090908</v>
      </c>
      <c r="AC122" s="89">
        <f t="shared" si="77"/>
        <v>16.67478260869565</v>
      </c>
      <c r="AE122" s="50">
        <f>RANK(Y122,$Y$122:$AC$122,1)</f>
        <v>1</v>
      </c>
      <c r="AF122" s="50">
        <f>RANK(Z122,$Y$122:$AC$122,1)</f>
        <v>5</v>
      </c>
      <c r="AG122" s="50">
        <f>RANK(AA122,$Y$122:$AC$122,1)</f>
        <v>3</v>
      </c>
      <c r="AH122" s="50">
        <f>RANK(AB122,$Y$122:$AC$122,1)</f>
        <v>4</v>
      </c>
      <c r="AI122" s="50">
        <f>RANK(AC122,$Y$122:$AC$122,1)</f>
        <v>2</v>
      </c>
      <c r="AK122" s="90">
        <f t="shared" si="78"/>
        <v>9.421363636363635</v>
      </c>
      <c r="AL122" s="91">
        <f t="shared" si="79"/>
        <v>16.67478260869565</v>
      </c>
      <c r="AM122" s="91">
        <f t="shared" si="80"/>
        <v>17.414736842105263</v>
      </c>
      <c r="AN122" s="91">
        <f t="shared" si="81"/>
        <v>19.099090909090908</v>
      </c>
      <c r="AO122" s="90">
        <f t="shared" si="82"/>
        <v>20.938499999999998</v>
      </c>
      <c r="AQ122" s="87">
        <f t="shared" si="83"/>
        <v>1</v>
      </c>
    </row>
    <row r="123" spans="1:43" ht="12.75">
      <c r="A123" s="92" t="s">
        <v>216</v>
      </c>
      <c r="B123" s="93" t="s">
        <v>546</v>
      </c>
      <c r="C123" s="93" t="s">
        <v>529</v>
      </c>
      <c r="D123" s="94" t="s">
        <v>216</v>
      </c>
      <c r="E123" s="95">
        <v>1</v>
      </c>
      <c r="F123" s="96">
        <v>358</v>
      </c>
      <c r="G123" s="97">
        <v>253</v>
      </c>
      <c r="H123" s="97">
        <v>262</v>
      </c>
      <c r="I123" s="97">
        <v>382</v>
      </c>
      <c r="J123" s="98">
        <v>408</v>
      </c>
      <c r="K123" s="99">
        <f t="shared" si="63"/>
        <v>358</v>
      </c>
      <c r="L123" s="99">
        <f t="shared" si="64"/>
        <v>253</v>
      </c>
      <c r="M123" s="99">
        <f t="shared" si="65"/>
        <v>262</v>
      </c>
      <c r="N123" s="99">
        <f t="shared" si="66"/>
        <v>382</v>
      </c>
      <c r="O123" s="99">
        <f t="shared" si="67"/>
        <v>408</v>
      </c>
      <c r="P123" s="100">
        <v>391</v>
      </c>
      <c r="Q123" s="101">
        <v>5</v>
      </c>
      <c r="R123" s="102">
        <f t="shared" si="68"/>
        <v>1663</v>
      </c>
      <c r="S123" s="103">
        <f t="shared" si="69"/>
        <v>0.2169811320754717</v>
      </c>
      <c r="T123" s="104">
        <f t="shared" si="70"/>
        <v>360.83962264150944</v>
      </c>
      <c r="U123" s="105">
        <f t="shared" si="71"/>
        <v>1.0835838845460013</v>
      </c>
      <c r="V123" s="87">
        <f t="shared" si="72"/>
        <v>0</v>
      </c>
      <c r="W123" s="88">
        <v>0</v>
      </c>
      <c r="Y123" s="89">
        <f t="shared" si="73"/>
        <v>16.272727272727273</v>
      </c>
      <c r="Z123" s="89">
        <f t="shared" si="74"/>
        <v>12.65</v>
      </c>
      <c r="AA123" s="89">
        <f t="shared" si="75"/>
        <v>13.789473684210526</v>
      </c>
      <c r="AB123" s="89">
        <f t="shared" si="76"/>
        <v>17.363636363636363</v>
      </c>
      <c r="AC123" s="89">
        <f t="shared" si="77"/>
        <v>17.73913043478261</v>
      </c>
      <c r="AE123" s="50">
        <f>RANK(Y123,$Y$123:$AC$123,1)</f>
        <v>3</v>
      </c>
      <c r="AF123" s="50">
        <f>RANK(Z123,$Y$123:$AC$123,1)</f>
        <v>1</v>
      </c>
      <c r="AG123" s="50">
        <f>RANK(AA123,$Y$123:$AC$123,1)</f>
        <v>2</v>
      </c>
      <c r="AH123" s="50">
        <f>RANK(AB123,$Y$123:$AC$123,1)</f>
        <v>4</v>
      </c>
      <c r="AI123" s="50">
        <f>RANK(AC123,$Y$123:$AC$123,1)</f>
        <v>5</v>
      </c>
      <c r="AK123" s="90">
        <f t="shared" si="78"/>
        <v>12.65</v>
      </c>
      <c r="AL123" s="91">
        <f t="shared" si="79"/>
        <v>13.789473684210526</v>
      </c>
      <c r="AM123" s="91">
        <f t="shared" si="80"/>
        <v>16.272727272727273</v>
      </c>
      <c r="AN123" s="91">
        <f t="shared" si="81"/>
        <v>17.363636363636363</v>
      </c>
      <c r="AO123" s="90">
        <f t="shared" si="82"/>
        <v>17.73913043478261</v>
      </c>
      <c r="AQ123" s="87">
        <f t="shared" si="83"/>
        <v>0</v>
      </c>
    </row>
    <row r="124" spans="1:43" ht="12.75">
      <c r="A124" s="92" t="s">
        <v>112</v>
      </c>
      <c r="B124" s="93" t="s">
        <v>547</v>
      </c>
      <c r="C124" s="93" t="s">
        <v>548</v>
      </c>
      <c r="D124" s="94" t="s">
        <v>112</v>
      </c>
      <c r="E124" s="95">
        <v>0.1</v>
      </c>
      <c r="F124" s="96">
        <v>917</v>
      </c>
      <c r="G124" s="97">
        <v>806</v>
      </c>
      <c r="H124" s="97">
        <v>801</v>
      </c>
      <c r="I124" s="97">
        <v>783</v>
      </c>
      <c r="J124" s="98">
        <v>939</v>
      </c>
      <c r="K124" s="99">
        <f t="shared" si="63"/>
        <v>91.7</v>
      </c>
      <c r="L124" s="99">
        <f t="shared" si="64"/>
        <v>80.60000000000001</v>
      </c>
      <c r="M124" s="99">
        <f t="shared" si="65"/>
        <v>80.10000000000001</v>
      </c>
      <c r="N124" s="99">
        <f t="shared" si="66"/>
        <v>78.30000000000001</v>
      </c>
      <c r="O124" s="99">
        <f t="shared" si="67"/>
        <v>93.9</v>
      </c>
      <c r="P124" s="100">
        <v>109</v>
      </c>
      <c r="Q124" s="101">
        <v>5</v>
      </c>
      <c r="R124" s="102">
        <f t="shared" si="68"/>
        <v>424.6</v>
      </c>
      <c r="S124" s="103">
        <f t="shared" si="69"/>
        <v>0.2169811320754717</v>
      </c>
      <c r="T124" s="104">
        <f t="shared" si="70"/>
        <v>92.1301886792453</v>
      </c>
      <c r="U124" s="105">
        <f t="shared" si="71"/>
        <v>1.1831083986974953</v>
      </c>
      <c r="V124" s="87">
        <f t="shared" si="72"/>
        <v>0</v>
      </c>
      <c r="W124" s="88">
        <v>0</v>
      </c>
      <c r="Y124" s="89">
        <f t="shared" si="73"/>
        <v>4.168181818181818</v>
      </c>
      <c r="Z124" s="89">
        <f t="shared" si="74"/>
        <v>4.03</v>
      </c>
      <c r="AA124" s="89">
        <f t="shared" si="75"/>
        <v>4.215789473684211</v>
      </c>
      <c r="AB124" s="89">
        <f t="shared" si="76"/>
        <v>3.5590909090909095</v>
      </c>
      <c r="AC124" s="89">
        <f t="shared" si="77"/>
        <v>4.0826086956521745</v>
      </c>
      <c r="AE124" s="50">
        <f>RANK(Y124,$Y$124:$AC$124,1)</f>
        <v>4</v>
      </c>
      <c r="AF124" s="50">
        <f>RANK(Z124,$Y$124:$AC$124,1)</f>
        <v>2</v>
      </c>
      <c r="AG124" s="50">
        <f>RANK(AA124,$Y$124:$AC$124,1)</f>
        <v>5</v>
      </c>
      <c r="AH124" s="50">
        <f>RANK(AB124,$Y$124:$AC$124,1)</f>
        <v>1</v>
      </c>
      <c r="AI124" s="50">
        <f>RANK(AC124,$Y$124:$AC$124,1)</f>
        <v>3</v>
      </c>
      <c r="AK124" s="90">
        <f t="shared" si="78"/>
        <v>3.5590909090909095</v>
      </c>
      <c r="AL124" s="91">
        <f t="shared" si="79"/>
        <v>4.03</v>
      </c>
      <c r="AM124" s="91">
        <f t="shared" si="80"/>
        <v>4.0826086956521745</v>
      </c>
      <c r="AN124" s="91">
        <f t="shared" si="81"/>
        <v>4.168181818181818</v>
      </c>
      <c r="AO124" s="90">
        <f t="shared" si="82"/>
        <v>4.215789473684211</v>
      </c>
      <c r="AQ124" s="87">
        <f t="shared" si="83"/>
        <v>0</v>
      </c>
    </row>
    <row r="125" spans="1:43" ht="12.75">
      <c r="A125" s="92" t="s">
        <v>102</v>
      </c>
      <c r="B125" s="93" t="s">
        <v>549</v>
      </c>
      <c r="C125" s="93" t="s">
        <v>548</v>
      </c>
      <c r="D125" s="94" t="s">
        <v>102</v>
      </c>
      <c r="E125" s="95">
        <v>0.23</v>
      </c>
      <c r="F125" s="96">
        <v>472</v>
      </c>
      <c r="G125" s="97">
        <v>468</v>
      </c>
      <c r="H125" s="97">
        <v>466</v>
      </c>
      <c r="I125" s="97">
        <v>466</v>
      </c>
      <c r="J125" s="98">
        <v>441</v>
      </c>
      <c r="K125" s="99">
        <f t="shared" si="63"/>
        <v>108.56</v>
      </c>
      <c r="L125" s="99">
        <f t="shared" si="64"/>
        <v>107.64</v>
      </c>
      <c r="M125" s="99">
        <f t="shared" si="65"/>
        <v>107.18</v>
      </c>
      <c r="N125" s="99">
        <f t="shared" si="66"/>
        <v>107.18</v>
      </c>
      <c r="O125" s="99">
        <f t="shared" si="67"/>
        <v>101.43</v>
      </c>
      <c r="P125" s="100">
        <v>117</v>
      </c>
      <c r="Q125" s="101">
        <v>5</v>
      </c>
      <c r="R125" s="102">
        <f t="shared" si="68"/>
        <v>531.99</v>
      </c>
      <c r="S125" s="103">
        <f t="shared" si="69"/>
        <v>0.2169811320754717</v>
      </c>
      <c r="T125" s="104">
        <f t="shared" si="70"/>
        <v>115.4317924528302</v>
      </c>
      <c r="U125" s="105">
        <f t="shared" si="71"/>
        <v>1.0135855773686495</v>
      </c>
      <c r="V125" s="87">
        <f t="shared" si="72"/>
        <v>0</v>
      </c>
      <c r="W125" s="88">
        <v>0</v>
      </c>
      <c r="Y125" s="89">
        <f t="shared" si="73"/>
        <v>4.934545454545455</v>
      </c>
      <c r="Z125" s="89">
        <f t="shared" si="74"/>
        <v>5.382</v>
      </c>
      <c r="AA125" s="89">
        <f t="shared" si="75"/>
        <v>5.6410526315789475</v>
      </c>
      <c r="AB125" s="89">
        <f t="shared" si="76"/>
        <v>4.871818181818182</v>
      </c>
      <c r="AC125" s="89">
        <f t="shared" si="77"/>
        <v>4.41</v>
      </c>
      <c r="AE125" s="50">
        <f>RANK(Y125,$Y$125:$AC$125,1)</f>
        <v>3</v>
      </c>
      <c r="AF125" s="50">
        <f>RANK(Z125,$Y$125:$AC$125,1)</f>
        <v>4</v>
      </c>
      <c r="AG125" s="50">
        <f>RANK(AA125,$Y$125:$AC$125,1)</f>
        <v>5</v>
      </c>
      <c r="AH125" s="50">
        <f>RANK(AB125,$Y$125:$AC$125,1)</f>
        <v>2</v>
      </c>
      <c r="AI125" s="50">
        <f>RANK(AC125,$Y$125:$AC$125,1)</f>
        <v>1</v>
      </c>
      <c r="AK125" s="90">
        <f t="shared" si="78"/>
        <v>4.41</v>
      </c>
      <c r="AL125" s="91">
        <f t="shared" si="79"/>
        <v>4.871818181818182</v>
      </c>
      <c r="AM125" s="91">
        <f t="shared" si="80"/>
        <v>4.934545454545455</v>
      </c>
      <c r="AN125" s="91">
        <f t="shared" si="81"/>
        <v>5.382</v>
      </c>
      <c r="AO125" s="90">
        <f t="shared" si="82"/>
        <v>5.6410526315789475</v>
      </c>
      <c r="AQ125" s="87">
        <f t="shared" si="83"/>
        <v>0</v>
      </c>
    </row>
    <row r="126" spans="1:43" ht="12.75">
      <c r="A126" s="92" t="s">
        <v>106</v>
      </c>
      <c r="B126" s="93" t="s">
        <v>550</v>
      </c>
      <c r="C126" s="93" t="s">
        <v>548</v>
      </c>
      <c r="D126" s="94" t="s">
        <v>106</v>
      </c>
      <c r="E126" s="95">
        <v>0.33</v>
      </c>
      <c r="F126" s="96">
        <v>331</v>
      </c>
      <c r="G126" s="97">
        <v>353</v>
      </c>
      <c r="H126" s="97">
        <v>325</v>
      </c>
      <c r="I126" s="97">
        <v>367</v>
      </c>
      <c r="J126" s="98">
        <v>403</v>
      </c>
      <c r="K126" s="99">
        <f t="shared" si="63"/>
        <v>109.23</v>
      </c>
      <c r="L126" s="99">
        <f t="shared" si="64"/>
        <v>116.49000000000001</v>
      </c>
      <c r="M126" s="99">
        <f t="shared" si="65"/>
        <v>107.25</v>
      </c>
      <c r="N126" s="99">
        <f t="shared" si="66"/>
        <v>121.11</v>
      </c>
      <c r="O126" s="99">
        <f t="shared" si="67"/>
        <v>132.99</v>
      </c>
      <c r="P126" s="100">
        <v>136</v>
      </c>
      <c r="Q126" s="101">
        <v>5</v>
      </c>
      <c r="R126" s="102">
        <f t="shared" si="68"/>
        <v>587.07</v>
      </c>
      <c r="S126" s="103">
        <f t="shared" si="69"/>
        <v>0.2169811320754717</v>
      </c>
      <c r="T126" s="104">
        <f t="shared" si="70"/>
        <v>127.38311320754718</v>
      </c>
      <c r="U126" s="105">
        <f t="shared" si="71"/>
        <v>1.067645440400041</v>
      </c>
      <c r="V126" s="87">
        <f t="shared" si="72"/>
        <v>0</v>
      </c>
      <c r="W126" s="88">
        <v>0</v>
      </c>
      <c r="Y126" s="89">
        <f t="shared" si="73"/>
        <v>4.965</v>
      </c>
      <c r="Z126" s="89">
        <f t="shared" si="74"/>
        <v>5.8245000000000005</v>
      </c>
      <c r="AA126" s="89">
        <f t="shared" si="75"/>
        <v>5.644736842105263</v>
      </c>
      <c r="AB126" s="89">
        <f t="shared" si="76"/>
        <v>5.505</v>
      </c>
      <c r="AC126" s="89">
        <f t="shared" si="77"/>
        <v>5.782173913043478</v>
      </c>
      <c r="AE126" s="50">
        <f>RANK(Y126,$Y$126:$AC$126,1)</f>
        <v>1</v>
      </c>
      <c r="AF126" s="50">
        <f>RANK(Z126,$Y$126:$AC$126,1)</f>
        <v>5</v>
      </c>
      <c r="AG126" s="50">
        <f>RANK(AA126,$Y$126:$AC$126,1)</f>
        <v>3</v>
      </c>
      <c r="AH126" s="50">
        <f>RANK(AB126,$Y$126:$AC$126,1)</f>
        <v>2</v>
      </c>
      <c r="AI126" s="50">
        <f>RANK(AC126,$Y$126:$AC$126,1)</f>
        <v>4</v>
      </c>
      <c r="AK126" s="90">
        <f t="shared" si="78"/>
        <v>4.965</v>
      </c>
      <c r="AL126" s="91">
        <f t="shared" si="79"/>
        <v>5.505</v>
      </c>
      <c r="AM126" s="91">
        <f t="shared" si="80"/>
        <v>5.644736842105263</v>
      </c>
      <c r="AN126" s="91">
        <f t="shared" si="81"/>
        <v>5.782173913043478</v>
      </c>
      <c r="AO126" s="90">
        <f t="shared" si="82"/>
        <v>5.8245000000000005</v>
      </c>
      <c r="AQ126" s="87">
        <f t="shared" si="83"/>
        <v>0</v>
      </c>
    </row>
    <row r="127" spans="1:43" s="107" customFormat="1" ht="12.75">
      <c r="A127" s="92" t="s">
        <v>304</v>
      </c>
      <c r="B127" s="93" t="s">
        <v>551</v>
      </c>
      <c r="C127" s="93" t="s">
        <v>548</v>
      </c>
      <c r="D127" s="94" t="s">
        <v>304</v>
      </c>
      <c r="E127" s="95">
        <v>0.3</v>
      </c>
      <c r="F127" s="109">
        <v>661</v>
      </c>
      <c r="G127" s="110">
        <v>764</v>
      </c>
      <c r="H127" s="110">
        <v>688</v>
      </c>
      <c r="I127" s="110">
        <v>896</v>
      </c>
      <c r="J127" s="111">
        <v>864</v>
      </c>
      <c r="K127" s="99">
        <f t="shared" si="63"/>
        <v>198.29999999999998</v>
      </c>
      <c r="L127" s="99">
        <f t="shared" si="64"/>
        <v>229.2</v>
      </c>
      <c r="M127" s="99">
        <f t="shared" si="65"/>
        <v>206.4</v>
      </c>
      <c r="N127" s="99">
        <f t="shared" si="66"/>
        <v>268.8</v>
      </c>
      <c r="O127" s="99">
        <f t="shared" si="67"/>
        <v>259.2</v>
      </c>
      <c r="P127" s="100">
        <v>269</v>
      </c>
      <c r="Q127" s="101">
        <v>5</v>
      </c>
      <c r="R127" s="102">
        <f t="shared" si="68"/>
        <v>1161.9</v>
      </c>
      <c r="S127" s="103">
        <f t="shared" si="69"/>
        <v>0.2169811320754717</v>
      </c>
      <c r="T127" s="104">
        <f t="shared" si="70"/>
        <v>252.11037735849058</v>
      </c>
      <c r="U127" s="112">
        <f t="shared" si="71"/>
        <v>1.0669929687880046</v>
      </c>
      <c r="V127" s="113">
        <f t="shared" si="72"/>
        <v>0</v>
      </c>
      <c r="W127" s="88" t="s">
        <v>598</v>
      </c>
      <c r="Y127" s="114">
        <f t="shared" si="73"/>
        <v>9.013636363636364</v>
      </c>
      <c r="Z127" s="114">
        <f t="shared" si="74"/>
        <v>11.459999999999999</v>
      </c>
      <c r="AA127" s="114">
        <f t="shared" si="75"/>
        <v>10.863157894736842</v>
      </c>
      <c r="AB127" s="114">
        <f t="shared" si="76"/>
        <v>12.218181818181819</v>
      </c>
      <c r="AC127" s="114">
        <f t="shared" si="77"/>
        <v>11.269565217391303</v>
      </c>
      <c r="AE127" s="107">
        <f>RANK(Y127,$Y$127:$AC$127,1)</f>
        <v>1</v>
      </c>
      <c r="AF127" s="107">
        <f>RANK(Z127,$Y$127:$AC$127,1)</f>
        <v>4</v>
      </c>
      <c r="AG127" s="107">
        <f>RANK(AA127,$Y$127:$AC$127,1)</f>
        <v>2</v>
      </c>
      <c r="AH127" s="107">
        <f>RANK(AB127,$Y$127:$AC$127,1)</f>
        <v>5</v>
      </c>
      <c r="AI127" s="107">
        <f>RANK(AC127,$Y$127:$AC$127,1)</f>
        <v>3</v>
      </c>
      <c r="AK127" s="90">
        <f t="shared" si="78"/>
        <v>9.013636363636364</v>
      </c>
      <c r="AL127" s="91">
        <f t="shared" si="79"/>
        <v>10.863157894736842</v>
      </c>
      <c r="AM127" s="91">
        <f t="shared" si="80"/>
        <v>11.269565217391303</v>
      </c>
      <c r="AN127" s="91">
        <f t="shared" si="81"/>
        <v>11.459999999999999</v>
      </c>
      <c r="AO127" s="90">
        <f t="shared" si="82"/>
        <v>12.218181818181819</v>
      </c>
      <c r="AQ127" s="113">
        <f t="shared" si="83"/>
        <v>0</v>
      </c>
    </row>
    <row r="128" spans="1:43" ht="12.75">
      <c r="A128" s="92" t="s">
        <v>103</v>
      </c>
      <c r="B128" s="93" t="s">
        <v>552</v>
      </c>
      <c r="C128" s="93" t="s">
        <v>548</v>
      </c>
      <c r="D128" s="94" t="s">
        <v>103</v>
      </c>
      <c r="E128" s="95">
        <v>0.42</v>
      </c>
      <c r="F128" s="96">
        <v>808</v>
      </c>
      <c r="G128" s="97">
        <v>747</v>
      </c>
      <c r="H128" s="97">
        <v>839</v>
      </c>
      <c r="I128" s="97">
        <v>919</v>
      </c>
      <c r="J128" s="98">
        <v>704</v>
      </c>
      <c r="K128" s="99">
        <f t="shared" si="63"/>
        <v>339.36</v>
      </c>
      <c r="L128" s="99">
        <f t="shared" si="64"/>
        <v>313.74</v>
      </c>
      <c r="M128" s="99">
        <f t="shared" si="65"/>
        <v>352.38</v>
      </c>
      <c r="N128" s="99">
        <f t="shared" si="66"/>
        <v>385.97999999999996</v>
      </c>
      <c r="O128" s="99">
        <f t="shared" si="67"/>
        <v>295.68</v>
      </c>
      <c r="P128" s="100">
        <v>310</v>
      </c>
      <c r="Q128" s="101">
        <v>5</v>
      </c>
      <c r="R128" s="102">
        <f t="shared" si="68"/>
        <v>1687.14</v>
      </c>
      <c r="S128" s="103">
        <f t="shared" si="69"/>
        <v>0.2169811320754717</v>
      </c>
      <c r="T128" s="104">
        <f t="shared" si="70"/>
        <v>366.07754716981134</v>
      </c>
      <c r="U128" s="105">
        <f t="shared" si="71"/>
        <v>0.8468151144385843</v>
      </c>
      <c r="V128" s="87">
        <f t="shared" si="72"/>
        <v>0</v>
      </c>
      <c r="W128" s="88">
        <v>0</v>
      </c>
      <c r="Y128" s="89">
        <f t="shared" si="73"/>
        <v>15.425454545454546</v>
      </c>
      <c r="Z128" s="89">
        <f t="shared" si="74"/>
        <v>15.687000000000001</v>
      </c>
      <c r="AA128" s="89">
        <f t="shared" si="75"/>
        <v>18.546315789473685</v>
      </c>
      <c r="AB128" s="89">
        <f t="shared" si="76"/>
        <v>17.544545454545453</v>
      </c>
      <c r="AC128" s="89">
        <f t="shared" si="77"/>
        <v>12.855652173913043</v>
      </c>
      <c r="AE128" s="50">
        <f>RANK(Y128,$Y$128:$AC$128,1)</f>
        <v>2</v>
      </c>
      <c r="AF128" s="50">
        <f>RANK(Z128,$Y$128:$AC$128,1)</f>
        <v>3</v>
      </c>
      <c r="AG128" s="50">
        <f>RANK(AA128,$Y$128:$AC$128,1)</f>
        <v>5</v>
      </c>
      <c r="AH128" s="50">
        <f>RANK(AB128,$Y$128:$AC$128,1)</f>
        <v>4</v>
      </c>
      <c r="AI128" s="50">
        <f>RANK(AC128,$Y$128:$AC$128,1)</f>
        <v>1</v>
      </c>
      <c r="AK128" s="90">
        <f t="shared" si="78"/>
        <v>12.855652173913043</v>
      </c>
      <c r="AL128" s="91">
        <f t="shared" si="79"/>
        <v>15.425454545454546</v>
      </c>
      <c r="AM128" s="91">
        <f t="shared" si="80"/>
        <v>15.687000000000001</v>
      </c>
      <c r="AN128" s="91">
        <f t="shared" si="81"/>
        <v>17.544545454545453</v>
      </c>
      <c r="AO128" s="90">
        <f t="shared" si="82"/>
        <v>18.546315789473685</v>
      </c>
      <c r="AQ128" s="87">
        <f t="shared" si="83"/>
        <v>0</v>
      </c>
    </row>
    <row r="129" spans="1:43" ht="12.75">
      <c r="A129" s="92" t="s">
        <v>114</v>
      </c>
      <c r="B129" s="93" t="s">
        <v>553</v>
      </c>
      <c r="C129" s="93" t="s">
        <v>548</v>
      </c>
      <c r="D129" s="94" t="s">
        <v>114</v>
      </c>
      <c r="E129" s="95">
        <v>0.43</v>
      </c>
      <c r="F129" s="96">
        <v>1153</v>
      </c>
      <c r="G129" s="97">
        <v>1131</v>
      </c>
      <c r="H129" s="97">
        <v>1077</v>
      </c>
      <c r="I129" s="97">
        <v>1170</v>
      </c>
      <c r="J129" s="98">
        <v>1194</v>
      </c>
      <c r="K129" s="99">
        <f t="shared" si="63"/>
        <v>495.79</v>
      </c>
      <c r="L129" s="99">
        <f t="shared" si="64"/>
        <v>486.33</v>
      </c>
      <c r="M129" s="99">
        <f t="shared" si="65"/>
        <v>463.11</v>
      </c>
      <c r="N129" s="99">
        <f t="shared" si="66"/>
        <v>503.09999999999997</v>
      </c>
      <c r="O129" s="99">
        <f t="shared" si="67"/>
        <v>513.42</v>
      </c>
      <c r="P129" s="100">
        <v>569</v>
      </c>
      <c r="Q129" s="101">
        <v>5</v>
      </c>
      <c r="R129" s="102">
        <f t="shared" si="68"/>
        <v>2461.75</v>
      </c>
      <c r="S129" s="103">
        <f t="shared" si="69"/>
        <v>0.2169811320754717</v>
      </c>
      <c r="T129" s="104">
        <f t="shared" si="70"/>
        <v>534.1533018867925</v>
      </c>
      <c r="U129" s="105">
        <f t="shared" si="71"/>
        <v>1.0652372605207499</v>
      </c>
      <c r="V129" s="87">
        <f t="shared" si="72"/>
        <v>0</v>
      </c>
      <c r="W129" s="88">
        <v>0</v>
      </c>
      <c r="Y129" s="89">
        <f t="shared" si="73"/>
        <v>22.53590909090909</v>
      </c>
      <c r="Z129" s="89">
        <f t="shared" si="74"/>
        <v>24.316499999999998</v>
      </c>
      <c r="AA129" s="89">
        <f t="shared" si="75"/>
        <v>24.37421052631579</v>
      </c>
      <c r="AB129" s="89">
        <f t="shared" si="76"/>
        <v>22.868181818181817</v>
      </c>
      <c r="AC129" s="89">
        <f t="shared" si="77"/>
        <v>22.32260869565217</v>
      </c>
      <c r="AE129" s="50">
        <f>RANK(Y129,$Y$129:$AC$129,1)</f>
        <v>2</v>
      </c>
      <c r="AF129" s="50">
        <f>RANK(Z129,$Y$129:$AC$129,1)</f>
        <v>4</v>
      </c>
      <c r="AG129" s="50">
        <f>RANK(AA129,$Y$129:$AC$129,1)</f>
        <v>5</v>
      </c>
      <c r="AH129" s="50">
        <f>RANK(AB129,$Y$129:$AC$129,1)</f>
        <v>3</v>
      </c>
      <c r="AI129" s="50">
        <f>RANK(AC129,$Y$129:$AC$129,1)</f>
        <v>1</v>
      </c>
      <c r="AK129" s="90">
        <f t="shared" si="78"/>
        <v>22.32260869565217</v>
      </c>
      <c r="AL129" s="91">
        <f t="shared" si="79"/>
        <v>22.53590909090909</v>
      </c>
      <c r="AM129" s="91">
        <f t="shared" si="80"/>
        <v>22.868181818181817</v>
      </c>
      <c r="AN129" s="91">
        <f t="shared" si="81"/>
        <v>24.316499999999998</v>
      </c>
      <c r="AO129" s="90">
        <f t="shared" si="82"/>
        <v>24.37421052631579</v>
      </c>
      <c r="AQ129" s="87">
        <f t="shared" si="83"/>
        <v>0</v>
      </c>
    </row>
    <row r="130" spans="1:43" ht="12.75">
      <c r="A130" s="92" t="s">
        <v>104</v>
      </c>
      <c r="B130" s="93" t="s">
        <v>554</v>
      </c>
      <c r="C130" s="93" t="s">
        <v>548</v>
      </c>
      <c r="D130" s="94" t="s">
        <v>104</v>
      </c>
      <c r="E130" s="95">
        <v>0.45</v>
      </c>
      <c r="F130" s="96">
        <v>401</v>
      </c>
      <c r="G130" s="97">
        <v>405</v>
      </c>
      <c r="H130" s="97">
        <v>418</v>
      </c>
      <c r="I130" s="97">
        <v>462</v>
      </c>
      <c r="J130" s="98">
        <v>329</v>
      </c>
      <c r="K130" s="99">
        <f t="shared" si="63"/>
        <v>180.45000000000002</v>
      </c>
      <c r="L130" s="99">
        <f t="shared" si="64"/>
        <v>182.25</v>
      </c>
      <c r="M130" s="99">
        <f t="shared" si="65"/>
        <v>188.1</v>
      </c>
      <c r="N130" s="99">
        <f t="shared" si="66"/>
        <v>207.9</v>
      </c>
      <c r="O130" s="99">
        <f t="shared" si="67"/>
        <v>148.05</v>
      </c>
      <c r="P130" s="100">
        <v>146</v>
      </c>
      <c r="Q130" s="101">
        <v>5</v>
      </c>
      <c r="R130" s="102">
        <f t="shared" si="68"/>
        <v>906.75</v>
      </c>
      <c r="S130" s="103">
        <f t="shared" si="69"/>
        <v>0.2169811320754717</v>
      </c>
      <c r="T130" s="104">
        <f t="shared" si="70"/>
        <v>196.74764150943398</v>
      </c>
      <c r="U130" s="105">
        <f t="shared" si="71"/>
        <v>0.7420673451528991</v>
      </c>
      <c r="V130" s="87">
        <f t="shared" si="72"/>
        <v>0</v>
      </c>
      <c r="W130" s="88">
        <v>0</v>
      </c>
      <c r="Y130" s="89">
        <f t="shared" si="73"/>
        <v>8.202272727272728</v>
      </c>
      <c r="Z130" s="89">
        <f t="shared" si="74"/>
        <v>9.1125</v>
      </c>
      <c r="AA130" s="89">
        <f t="shared" si="75"/>
        <v>9.9</v>
      </c>
      <c r="AB130" s="89">
        <f t="shared" si="76"/>
        <v>9.450000000000001</v>
      </c>
      <c r="AC130" s="89">
        <f t="shared" si="77"/>
        <v>6.436956521739131</v>
      </c>
      <c r="AE130" s="50">
        <f>RANK(Y130,$Y$130:$AC$130,1)</f>
        <v>2</v>
      </c>
      <c r="AF130" s="50">
        <f>RANK(Z130,$Y$130:$AC$130,1)</f>
        <v>3</v>
      </c>
      <c r="AG130" s="50">
        <f>RANK(AA130,$Y$130:$AC$130,1)</f>
        <v>5</v>
      </c>
      <c r="AH130" s="50">
        <f>RANK(AB130,$Y$130:$AC$130,1)</f>
        <v>4</v>
      </c>
      <c r="AI130" s="50">
        <f>RANK(AC130,$Y$130:$AC$130,1)</f>
        <v>1</v>
      </c>
      <c r="AK130" s="90">
        <f t="shared" si="78"/>
        <v>6.436956521739131</v>
      </c>
      <c r="AL130" s="91">
        <f t="shared" si="79"/>
        <v>8.202272727272728</v>
      </c>
      <c r="AM130" s="91">
        <f t="shared" si="80"/>
        <v>9.1125</v>
      </c>
      <c r="AN130" s="91">
        <f t="shared" si="81"/>
        <v>9.450000000000001</v>
      </c>
      <c r="AO130" s="90">
        <f t="shared" si="82"/>
        <v>9.9</v>
      </c>
      <c r="AQ130" s="87">
        <f t="shared" si="83"/>
        <v>0</v>
      </c>
    </row>
    <row r="131" spans="1:43" ht="12.75">
      <c r="A131" s="92" t="s">
        <v>116</v>
      </c>
      <c r="B131" s="93" t="s">
        <v>555</v>
      </c>
      <c r="C131" s="93" t="s">
        <v>548</v>
      </c>
      <c r="D131" s="94" t="s">
        <v>116</v>
      </c>
      <c r="E131" s="95">
        <v>0.47</v>
      </c>
      <c r="F131" s="96">
        <v>958</v>
      </c>
      <c r="G131" s="97">
        <v>926</v>
      </c>
      <c r="H131" s="97">
        <v>957</v>
      </c>
      <c r="I131" s="97">
        <v>1167</v>
      </c>
      <c r="J131" s="98">
        <v>1099</v>
      </c>
      <c r="K131" s="99">
        <f t="shared" si="63"/>
        <v>450.26</v>
      </c>
      <c r="L131" s="99">
        <f t="shared" si="64"/>
        <v>435.21999999999997</v>
      </c>
      <c r="M131" s="99">
        <f t="shared" si="65"/>
        <v>449.78999999999996</v>
      </c>
      <c r="N131" s="99">
        <f t="shared" si="66"/>
        <v>548.49</v>
      </c>
      <c r="O131" s="99">
        <f t="shared" si="67"/>
        <v>516.53</v>
      </c>
      <c r="P131" s="100">
        <v>436</v>
      </c>
      <c r="Q131" s="101">
        <v>5</v>
      </c>
      <c r="R131" s="102">
        <f t="shared" si="68"/>
        <v>2400.29</v>
      </c>
      <c r="S131" s="103">
        <f t="shared" si="69"/>
        <v>0.2169811320754717</v>
      </c>
      <c r="T131" s="104">
        <f t="shared" si="70"/>
        <v>520.817641509434</v>
      </c>
      <c r="U131" s="105">
        <f t="shared" si="71"/>
        <v>0.8371452217639643</v>
      </c>
      <c r="V131" s="87">
        <f t="shared" si="72"/>
        <v>0</v>
      </c>
      <c r="W131" s="88">
        <v>0</v>
      </c>
      <c r="Y131" s="89">
        <f t="shared" si="73"/>
        <v>20.466363636363635</v>
      </c>
      <c r="Z131" s="89">
        <f t="shared" si="74"/>
        <v>21.761</v>
      </c>
      <c r="AA131" s="89">
        <f t="shared" si="75"/>
        <v>23.67315789473684</v>
      </c>
      <c r="AB131" s="89">
        <f t="shared" si="76"/>
        <v>24.93136363636364</v>
      </c>
      <c r="AC131" s="89">
        <f t="shared" si="77"/>
        <v>22.45782608695652</v>
      </c>
      <c r="AE131" s="50">
        <f>RANK(Y131,$Y$131:$AC$131,1)</f>
        <v>1</v>
      </c>
      <c r="AF131" s="50">
        <f>RANK(Z131,$Y$131:$AC$131,1)</f>
        <v>2</v>
      </c>
      <c r="AG131" s="50">
        <f>RANK(AA131,$Y$131:$AC$131,1)</f>
        <v>4</v>
      </c>
      <c r="AH131" s="50">
        <f>RANK(AB131,$Y$131:$AC$131,1)</f>
        <v>5</v>
      </c>
      <c r="AI131" s="50">
        <f>RANK(AC131,$Y$131:$AC$131,1)</f>
        <v>3</v>
      </c>
      <c r="AK131" s="90">
        <f t="shared" si="78"/>
        <v>20.466363636363635</v>
      </c>
      <c r="AL131" s="91">
        <f t="shared" si="79"/>
        <v>21.761</v>
      </c>
      <c r="AM131" s="91">
        <f t="shared" si="80"/>
        <v>22.45782608695652</v>
      </c>
      <c r="AN131" s="91">
        <f t="shared" si="81"/>
        <v>23.67315789473684</v>
      </c>
      <c r="AO131" s="90">
        <f t="shared" si="82"/>
        <v>24.93136363636364</v>
      </c>
      <c r="AQ131" s="87">
        <f t="shared" si="83"/>
        <v>0</v>
      </c>
    </row>
    <row r="132" spans="1:43" ht="12.75">
      <c r="A132" s="92" t="s">
        <v>99</v>
      </c>
      <c r="B132" s="93" t="s">
        <v>556</v>
      </c>
      <c r="C132" s="93" t="s">
        <v>548</v>
      </c>
      <c r="D132" s="94" t="s">
        <v>99</v>
      </c>
      <c r="E132" s="95">
        <v>0.25</v>
      </c>
      <c r="F132" s="96">
        <v>454</v>
      </c>
      <c r="G132" s="97">
        <v>414</v>
      </c>
      <c r="H132" s="97">
        <v>410</v>
      </c>
      <c r="I132" s="97">
        <v>471</v>
      </c>
      <c r="J132" s="98">
        <v>570</v>
      </c>
      <c r="K132" s="99">
        <f t="shared" si="63"/>
        <v>113.5</v>
      </c>
      <c r="L132" s="99">
        <f t="shared" si="64"/>
        <v>103.5</v>
      </c>
      <c r="M132" s="99">
        <f t="shared" si="65"/>
        <v>102.5</v>
      </c>
      <c r="N132" s="99">
        <f t="shared" si="66"/>
        <v>117.75</v>
      </c>
      <c r="O132" s="99">
        <f t="shared" si="67"/>
        <v>142.5</v>
      </c>
      <c r="P132" s="100">
        <v>131</v>
      </c>
      <c r="Q132" s="101">
        <v>5</v>
      </c>
      <c r="R132" s="102">
        <f t="shared" si="68"/>
        <v>579.75</v>
      </c>
      <c r="S132" s="103">
        <f t="shared" si="69"/>
        <v>0.2169811320754717</v>
      </c>
      <c r="T132" s="104">
        <f t="shared" si="70"/>
        <v>125.79481132075472</v>
      </c>
      <c r="U132" s="105">
        <f t="shared" si="71"/>
        <v>1.0413784052346402</v>
      </c>
      <c r="V132" s="87">
        <f t="shared" si="72"/>
        <v>0</v>
      </c>
      <c r="W132" s="88">
        <v>0</v>
      </c>
      <c r="Y132" s="89">
        <f t="shared" si="73"/>
        <v>5.159090909090909</v>
      </c>
      <c r="Z132" s="89">
        <f t="shared" si="74"/>
        <v>5.175</v>
      </c>
      <c r="AA132" s="89">
        <f t="shared" si="75"/>
        <v>5.394736842105263</v>
      </c>
      <c r="AB132" s="89">
        <f t="shared" si="76"/>
        <v>5.3522727272727275</v>
      </c>
      <c r="AC132" s="89">
        <f t="shared" si="77"/>
        <v>6.195652173913044</v>
      </c>
      <c r="AE132" s="50">
        <f>RANK(Y132,$Y$132:$AC$132,1)</f>
        <v>1</v>
      </c>
      <c r="AF132" s="50">
        <f>RANK(Z132,$Y$132:$AC$132,1)</f>
        <v>2</v>
      </c>
      <c r="AG132" s="50">
        <f>RANK(AA132,$Y$132:$AC$132,1)</f>
        <v>4</v>
      </c>
      <c r="AH132" s="50">
        <f>RANK(AB132,$Y$132:$AC$132,1)</f>
        <v>3</v>
      </c>
      <c r="AI132" s="50">
        <f>RANK(AC132,$Y$132:$AC$132,1)</f>
        <v>5</v>
      </c>
      <c r="AK132" s="90">
        <f t="shared" si="78"/>
        <v>5.159090909090909</v>
      </c>
      <c r="AL132" s="91">
        <f t="shared" si="79"/>
        <v>5.175</v>
      </c>
      <c r="AM132" s="91">
        <f t="shared" si="80"/>
        <v>5.3522727272727275</v>
      </c>
      <c r="AN132" s="91">
        <f t="shared" si="81"/>
        <v>5.394736842105263</v>
      </c>
      <c r="AO132" s="90">
        <f t="shared" si="82"/>
        <v>6.195652173913044</v>
      </c>
      <c r="AQ132" s="87">
        <f t="shared" si="83"/>
        <v>0</v>
      </c>
    </row>
    <row r="133" spans="1:43" ht="12.75">
      <c r="A133" s="92" t="s">
        <v>110</v>
      </c>
      <c r="B133" s="93" t="s">
        <v>557</v>
      </c>
      <c r="C133" s="93" t="s">
        <v>548</v>
      </c>
      <c r="D133" s="94" t="s">
        <v>110</v>
      </c>
      <c r="E133" s="95">
        <v>0.13</v>
      </c>
      <c r="F133" s="96">
        <v>789</v>
      </c>
      <c r="G133" s="97">
        <v>723</v>
      </c>
      <c r="H133" s="97">
        <v>711</v>
      </c>
      <c r="I133" s="97">
        <v>906</v>
      </c>
      <c r="J133" s="98">
        <v>892</v>
      </c>
      <c r="K133" s="99">
        <f aca="true" t="shared" si="84" ref="K133:K161">F133*E133</f>
        <v>102.57000000000001</v>
      </c>
      <c r="L133" s="99">
        <f aca="true" t="shared" si="85" ref="L133:L161">G133*E133</f>
        <v>93.99000000000001</v>
      </c>
      <c r="M133" s="99">
        <f aca="true" t="shared" si="86" ref="M133:M163">H133*E133</f>
        <v>92.43</v>
      </c>
      <c r="N133" s="99">
        <f aca="true" t="shared" si="87" ref="N133:N163">I133*E133</f>
        <v>117.78</v>
      </c>
      <c r="O133" s="99">
        <f aca="true" t="shared" si="88" ref="O133:O163">J133*E133</f>
        <v>115.96000000000001</v>
      </c>
      <c r="P133" s="100">
        <v>67</v>
      </c>
      <c r="Q133" s="101">
        <v>5</v>
      </c>
      <c r="R133" s="102">
        <f aca="true" t="shared" si="89" ref="R133:R163">IF(SUM(K133:O133)=0,"-",(IF(Q133=5,(SUM(K133:O133)),(IF(Q133=4,(SUM(L133:O133)),(IF(Q133=3,(SUM(M133:O133)),(IF(Q133=2,(SUM(N133:O133)),(IF(Q133=1,O133,"Manual Calculation Required")))))))))))</f>
        <v>522.73</v>
      </c>
      <c r="S133" s="103">
        <f aca="true" t="shared" si="90" ref="S133:S163">IF(SUM(K133:O133)=0,"-",(IF(Q133=5,($O$1/SUM($K$1:$O$1)),(IF(Q133=4,($O$1/SUM($L$1:$O$1)),(IF(Q133=3,($O$1/SUM($M$1:$O$1)),(IF(Q133=2,($O$1/SUM($N$1:$O$1)),(IF(Q133=1,1,"Manual Calculation Required")))))))))))</f>
        <v>0.2169811320754717</v>
      </c>
      <c r="T133" s="104">
        <f aca="true" t="shared" si="91" ref="T133:T163">IF(SUM(K133:O133)=0,0,(IF(Q133=0,"Manual Calculation Required",(R133*S133))))</f>
        <v>113.42254716981132</v>
      </c>
      <c r="U133" s="105">
        <f aca="true" t="shared" si="92" ref="U133:U163">IF(SUM(K133:O133)=0,"-",P133/T133)</f>
        <v>0.5907114737926887</v>
      </c>
      <c r="V133" s="87">
        <f aca="true" t="shared" si="93" ref="V133:V163">AQ133</f>
        <v>0</v>
      </c>
      <c r="W133" s="88">
        <v>0</v>
      </c>
      <c r="Y133" s="89">
        <f aca="true" t="shared" si="94" ref="Y133:Y163">K133/$K$1</f>
        <v>4.662272727272728</v>
      </c>
      <c r="Z133" s="89">
        <f aca="true" t="shared" si="95" ref="Z133:Z163">L133/$L$1</f>
        <v>4.6995000000000005</v>
      </c>
      <c r="AA133" s="89">
        <f aca="true" t="shared" si="96" ref="AA133:AA163">M133/$M$1</f>
        <v>4.8647368421052635</v>
      </c>
      <c r="AB133" s="89">
        <f aca="true" t="shared" si="97" ref="AB133:AB163">N133/$N$1</f>
        <v>5.3536363636363635</v>
      </c>
      <c r="AC133" s="89">
        <f aca="true" t="shared" si="98" ref="AC133:AC163">O133/$O$1</f>
        <v>5.041739130434783</v>
      </c>
      <c r="AE133" s="50">
        <f>RANK(Y133,$Y$133:$AC$133,1)</f>
        <v>1</v>
      </c>
      <c r="AF133" s="50">
        <f>RANK(Z133,$Y$133:$AC$133,1)</f>
        <v>2</v>
      </c>
      <c r="AG133" s="50">
        <f>RANK(AA133,$Y$133:$AC$133,1)</f>
        <v>3</v>
      </c>
      <c r="AH133" s="50">
        <f>RANK(AB133,$Y$133:$AC$133,1)</f>
        <v>5</v>
      </c>
      <c r="AI133" s="50">
        <f>RANK(AC133,$Y$133:$AC$133,1)</f>
        <v>4</v>
      </c>
      <c r="AK133" s="90">
        <f aca="true" t="shared" si="99" ref="AK133:AK163">IF($AE133=1,$Y133,IF($AF133=1,$Z133,IF($AG133=1,$AA133,IF($AH133=1,$AB133,$AC133))))</f>
        <v>4.662272727272728</v>
      </c>
      <c r="AL133" s="91">
        <f aca="true" t="shared" si="100" ref="AL133:AL163">IF($AE133=2,$Y133,IF($AF133=2,$Z133,IF($AG133=2,$AA133,IF($AH133=2,$AB133,$AC133))))</f>
        <v>4.6995000000000005</v>
      </c>
      <c r="AM133" s="91">
        <f aca="true" t="shared" si="101" ref="AM133:AM163">IF($AE133=3,$Y133,IF($AF133=3,$Z133,IF($AG133=3,$AA133,IF($AH133=3,$AB133,$AC133))))</f>
        <v>4.8647368421052635</v>
      </c>
      <c r="AN133" s="91">
        <f aca="true" t="shared" si="102" ref="AN133:AN163">IF($AE133=4,$Y133,IF($AF133=4,$Z133,IF($AG133=4,$AA133,IF($AH133=4,$AB133,$AC133))))</f>
        <v>5.041739130434783</v>
      </c>
      <c r="AO133" s="90">
        <f aca="true" t="shared" si="103" ref="AO133:AO163">IF($AE133=5,$Y133,IF($AF133=5,$Z133,IF($AG133=5,$AA133,IF($AH133=5,$AB133,$AC133))))</f>
        <v>5.3536363636363635</v>
      </c>
      <c r="AQ133" s="87">
        <f aca="true" t="shared" si="104" ref="AQ133:AQ163">IF(AK133=0,1,IF((AO133-AK133)/AK133&gt;=1,1,0))</f>
        <v>0</v>
      </c>
    </row>
    <row r="134" spans="1:43" ht="12.75">
      <c r="A134" s="92" t="s">
        <v>97</v>
      </c>
      <c r="B134" s="93" t="s">
        <v>558</v>
      </c>
      <c r="C134" s="93" t="s">
        <v>548</v>
      </c>
      <c r="D134" s="94" t="s">
        <v>97</v>
      </c>
      <c r="E134" s="95">
        <v>0.6</v>
      </c>
      <c r="F134" s="96">
        <v>603</v>
      </c>
      <c r="G134" s="97">
        <v>492</v>
      </c>
      <c r="H134" s="97">
        <v>371</v>
      </c>
      <c r="I134" s="97">
        <v>319</v>
      </c>
      <c r="J134" s="98">
        <v>357</v>
      </c>
      <c r="K134" s="99">
        <f t="shared" si="84"/>
        <v>361.8</v>
      </c>
      <c r="L134" s="99">
        <f t="shared" si="85"/>
        <v>295.2</v>
      </c>
      <c r="M134" s="99">
        <f t="shared" si="86"/>
        <v>222.6</v>
      </c>
      <c r="N134" s="99">
        <f t="shared" si="87"/>
        <v>191.4</v>
      </c>
      <c r="O134" s="99">
        <f t="shared" si="88"/>
        <v>214.2</v>
      </c>
      <c r="P134" s="100">
        <v>120</v>
      </c>
      <c r="Q134" s="101">
        <v>5</v>
      </c>
      <c r="R134" s="102">
        <f t="shared" si="89"/>
        <v>1285.2</v>
      </c>
      <c r="S134" s="103">
        <f t="shared" si="90"/>
        <v>0.2169811320754717</v>
      </c>
      <c r="T134" s="104">
        <f t="shared" si="91"/>
        <v>278.8641509433962</v>
      </c>
      <c r="U134" s="105">
        <f t="shared" si="92"/>
        <v>0.43031705435797507</v>
      </c>
      <c r="V134" s="87">
        <f t="shared" si="93"/>
        <v>0</v>
      </c>
      <c r="W134" s="88">
        <v>0</v>
      </c>
      <c r="Y134" s="89">
        <f t="shared" si="94"/>
        <v>16.445454545454545</v>
      </c>
      <c r="Z134" s="89">
        <f t="shared" si="95"/>
        <v>14.76</v>
      </c>
      <c r="AA134" s="89">
        <f t="shared" si="96"/>
        <v>11.715789473684211</v>
      </c>
      <c r="AB134" s="89">
        <f t="shared" si="97"/>
        <v>8.700000000000001</v>
      </c>
      <c r="AC134" s="89">
        <f t="shared" si="98"/>
        <v>9.31304347826087</v>
      </c>
      <c r="AE134" s="50">
        <f>RANK(Y134,$Y$134:$AC$134,1)</f>
        <v>5</v>
      </c>
      <c r="AF134" s="50">
        <f>RANK(Z134,$Y$134:$AC$134,1)</f>
        <v>4</v>
      </c>
      <c r="AG134" s="50">
        <f>RANK(AA134,$Y$134:$AC$134,1)</f>
        <v>3</v>
      </c>
      <c r="AH134" s="50">
        <f>RANK(AB134,$Y$134:$AC$134,1)</f>
        <v>1</v>
      </c>
      <c r="AI134" s="50">
        <f>RANK(AC134,$Y$134:$AC$134,1)</f>
        <v>2</v>
      </c>
      <c r="AK134" s="90">
        <f t="shared" si="99"/>
        <v>8.700000000000001</v>
      </c>
      <c r="AL134" s="91">
        <f t="shared" si="100"/>
        <v>9.31304347826087</v>
      </c>
      <c r="AM134" s="91">
        <f t="shared" si="101"/>
        <v>11.715789473684211</v>
      </c>
      <c r="AN134" s="91">
        <f t="shared" si="102"/>
        <v>14.76</v>
      </c>
      <c r="AO134" s="90">
        <f t="shared" si="103"/>
        <v>16.445454545454545</v>
      </c>
      <c r="AQ134" s="87">
        <f t="shared" si="104"/>
        <v>0</v>
      </c>
    </row>
    <row r="135" spans="1:43" ht="12.75">
      <c r="A135" s="92" t="s">
        <v>105</v>
      </c>
      <c r="B135" s="93" t="s">
        <v>559</v>
      </c>
      <c r="C135" s="93" t="s">
        <v>548</v>
      </c>
      <c r="D135" s="94" t="s">
        <v>105</v>
      </c>
      <c r="E135" s="95">
        <v>0.41</v>
      </c>
      <c r="F135" s="96">
        <v>791</v>
      </c>
      <c r="G135" s="97">
        <v>773</v>
      </c>
      <c r="H135" s="97">
        <v>690</v>
      </c>
      <c r="I135" s="97">
        <v>851</v>
      </c>
      <c r="J135" s="98">
        <v>830</v>
      </c>
      <c r="K135" s="99">
        <f t="shared" si="84"/>
        <v>324.31</v>
      </c>
      <c r="L135" s="99">
        <f t="shared" si="85"/>
        <v>316.93</v>
      </c>
      <c r="M135" s="99">
        <f t="shared" si="86"/>
        <v>282.9</v>
      </c>
      <c r="N135" s="99">
        <f t="shared" si="87"/>
        <v>348.90999999999997</v>
      </c>
      <c r="O135" s="99">
        <f t="shared" si="88"/>
        <v>340.29999999999995</v>
      </c>
      <c r="P135" s="100">
        <v>352</v>
      </c>
      <c r="Q135" s="101">
        <v>5</v>
      </c>
      <c r="R135" s="102">
        <f t="shared" si="89"/>
        <v>1613.35</v>
      </c>
      <c r="S135" s="103">
        <f t="shared" si="90"/>
        <v>0.2169811320754717</v>
      </c>
      <c r="T135" s="104">
        <f t="shared" si="91"/>
        <v>350.06650943396227</v>
      </c>
      <c r="U135" s="105">
        <f t="shared" si="92"/>
        <v>1.0055232092014859</v>
      </c>
      <c r="V135" s="87">
        <f t="shared" si="93"/>
        <v>0</v>
      </c>
      <c r="W135" s="88">
        <v>0</v>
      </c>
      <c r="Y135" s="89">
        <f t="shared" si="94"/>
        <v>14.741363636363637</v>
      </c>
      <c r="Z135" s="89">
        <f t="shared" si="95"/>
        <v>15.8465</v>
      </c>
      <c r="AA135" s="89">
        <f t="shared" si="96"/>
        <v>14.889473684210525</v>
      </c>
      <c r="AB135" s="89">
        <f t="shared" si="97"/>
        <v>15.859545454545453</v>
      </c>
      <c r="AC135" s="89">
        <f t="shared" si="98"/>
        <v>14.79565217391304</v>
      </c>
      <c r="AE135" s="50">
        <f>RANK(Y135,$Y$135:$AC$135,1)</f>
        <v>1</v>
      </c>
      <c r="AF135" s="50">
        <f>RANK(Z135,$Y$135:$AC$135,1)</f>
        <v>4</v>
      </c>
      <c r="AG135" s="50">
        <f>RANK(AA135,$Y$135:$AC$135,1)</f>
        <v>3</v>
      </c>
      <c r="AH135" s="50">
        <f>RANK(AB135,$Y$135:$AC$135,1)</f>
        <v>5</v>
      </c>
      <c r="AI135" s="50">
        <f>RANK(AC135,$Y$135:$AC$135,1)</f>
        <v>2</v>
      </c>
      <c r="AK135" s="90">
        <f t="shared" si="99"/>
        <v>14.741363636363637</v>
      </c>
      <c r="AL135" s="91">
        <f t="shared" si="100"/>
        <v>14.79565217391304</v>
      </c>
      <c r="AM135" s="91">
        <f t="shared" si="101"/>
        <v>14.889473684210525</v>
      </c>
      <c r="AN135" s="91">
        <f t="shared" si="102"/>
        <v>15.8465</v>
      </c>
      <c r="AO135" s="90">
        <f t="shared" si="103"/>
        <v>15.859545454545453</v>
      </c>
      <c r="AQ135" s="87">
        <f t="shared" si="104"/>
        <v>0</v>
      </c>
    </row>
    <row r="136" spans="1:43" ht="12.75">
      <c r="A136" s="92" t="s">
        <v>101</v>
      </c>
      <c r="B136" s="93" t="s">
        <v>560</v>
      </c>
      <c r="C136" s="93" t="s">
        <v>548</v>
      </c>
      <c r="D136" s="94" t="s">
        <v>101</v>
      </c>
      <c r="E136" s="95">
        <v>0.34</v>
      </c>
      <c r="F136" s="96">
        <v>598</v>
      </c>
      <c r="G136" s="97">
        <v>349</v>
      </c>
      <c r="H136" s="97">
        <v>455</v>
      </c>
      <c r="I136" s="97">
        <v>495</v>
      </c>
      <c r="J136" s="98">
        <v>497</v>
      </c>
      <c r="K136" s="99">
        <f t="shared" si="84"/>
        <v>203.32000000000002</v>
      </c>
      <c r="L136" s="99">
        <f t="shared" si="85"/>
        <v>118.66000000000001</v>
      </c>
      <c r="M136" s="99">
        <f t="shared" si="86"/>
        <v>154.70000000000002</v>
      </c>
      <c r="N136" s="99">
        <f t="shared" si="87"/>
        <v>168.3</v>
      </c>
      <c r="O136" s="99">
        <f t="shared" si="88"/>
        <v>168.98000000000002</v>
      </c>
      <c r="P136" s="100">
        <v>287</v>
      </c>
      <c r="Q136" s="101">
        <v>5</v>
      </c>
      <c r="R136" s="102">
        <f t="shared" si="89"/>
        <v>813.96</v>
      </c>
      <c r="S136" s="103">
        <f t="shared" si="90"/>
        <v>0.2169811320754717</v>
      </c>
      <c r="T136" s="104">
        <f t="shared" si="91"/>
        <v>176.61396226415096</v>
      </c>
      <c r="U136" s="105">
        <f t="shared" si="92"/>
        <v>1.6250130868518269</v>
      </c>
      <c r="V136" s="87">
        <f t="shared" si="93"/>
        <v>0</v>
      </c>
      <c r="W136" s="88">
        <v>0</v>
      </c>
      <c r="Y136" s="89">
        <f t="shared" si="94"/>
        <v>9.241818181818182</v>
      </c>
      <c r="Z136" s="89">
        <f t="shared" si="95"/>
        <v>5.933000000000001</v>
      </c>
      <c r="AA136" s="89">
        <f t="shared" si="96"/>
        <v>8.142105263157896</v>
      </c>
      <c r="AB136" s="89">
        <f t="shared" si="97"/>
        <v>7.65</v>
      </c>
      <c r="AC136" s="89">
        <f t="shared" si="98"/>
        <v>7.3469565217391315</v>
      </c>
      <c r="AE136" s="50">
        <f>RANK(Y136,$Y$136:$AC$136,1)</f>
        <v>5</v>
      </c>
      <c r="AF136" s="50">
        <f>RANK(Z136,$Y$136:$AC$136,1)</f>
        <v>1</v>
      </c>
      <c r="AG136" s="50">
        <f>RANK(AA136,$Y$136:$AC$136,1)</f>
        <v>4</v>
      </c>
      <c r="AH136" s="50">
        <f>RANK(AB136,$Y$136:$AC$136,1)</f>
        <v>3</v>
      </c>
      <c r="AI136" s="50">
        <f>RANK(AC136,$Y$136:$AC$136,1)</f>
        <v>2</v>
      </c>
      <c r="AK136" s="90">
        <f t="shared" si="99"/>
        <v>5.933000000000001</v>
      </c>
      <c r="AL136" s="91">
        <f t="shared" si="100"/>
        <v>7.3469565217391315</v>
      </c>
      <c r="AM136" s="91">
        <f t="shared" si="101"/>
        <v>7.65</v>
      </c>
      <c r="AN136" s="91">
        <f t="shared" si="102"/>
        <v>8.142105263157896</v>
      </c>
      <c r="AO136" s="90">
        <f t="shared" si="103"/>
        <v>9.241818181818182</v>
      </c>
      <c r="AQ136" s="87">
        <f t="shared" si="104"/>
        <v>0</v>
      </c>
    </row>
    <row r="137" spans="1:43" ht="12.75">
      <c r="A137" s="92" t="s">
        <v>298</v>
      </c>
      <c r="B137" s="93" t="s">
        <v>561</v>
      </c>
      <c r="C137" s="93" t="s">
        <v>548</v>
      </c>
      <c r="D137" s="94" t="s">
        <v>298</v>
      </c>
      <c r="E137" s="95">
        <v>1</v>
      </c>
      <c r="F137" s="96">
        <v>71</v>
      </c>
      <c r="G137" s="97">
        <v>85</v>
      </c>
      <c r="H137" s="97">
        <v>100</v>
      </c>
      <c r="I137" s="97">
        <v>92</v>
      </c>
      <c r="J137" s="98">
        <v>80</v>
      </c>
      <c r="K137" s="99">
        <f t="shared" si="84"/>
        <v>71</v>
      </c>
      <c r="L137" s="99">
        <f t="shared" si="85"/>
        <v>85</v>
      </c>
      <c r="M137" s="99">
        <f t="shared" si="86"/>
        <v>100</v>
      </c>
      <c r="N137" s="99">
        <f t="shared" si="87"/>
        <v>92</v>
      </c>
      <c r="O137" s="99">
        <f t="shared" si="88"/>
        <v>80</v>
      </c>
      <c r="P137" s="100">
        <v>80</v>
      </c>
      <c r="Q137" s="101">
        <v>5</v>
      </c>
      <c r="R137" s="102">
        <f t="shared" si="89"/>
        <v>428</v>
      </c>
      <c r="S137" s="103">
        <f t="shared" si="90"/>
        <v>0.2169811320754717</v>
      </c>
      <c r="T137" s="104">
        <f t="shared" si="91"/>
        <v>92.86792452830188</v>
      </c>
      <c r="U137" s="105">
        <f t="shared" si="92"/>
        <v>0.8614384396586754</v>
      </c>
      <c r="V137" s="87">
        <f t="shared" si="93"/>
        <v>0</v>
      </c>
      <c r="W137" s="88">
        <v>0</v>
      </c>
      <c r="Y137" s="89">
        <f t="shared" si="94"/>
        <v>3.227272727272727</v>
      </c>
      <c r="Z137" s="89">
        <f t="shared" si="95"/>
        <v>4.25</v>
      </c>
      <c r="AA137" s="89">
        <f t="shared" si="96"/>
        <v>5.2631578947368425</v>
      </c>
      <c r="AB137" s="89">
        <f t="shared" si="97"/>
        <v>4.181818181818182</v>
      </c>
      <c r="AC137" s="89">
        <f t="shared" si="98"/>
        <v>3.4782608695652173</v>
      </c>
      <c r="AE137" s="50">
        <f>RANK(Y137,$Y$137:$AC$137,1)</f>
        <v>1</v>
      </c>
      <c r="AF137" s="50">
        <f>RANK(Z137,$Y$137:$AC$137,1)</f>
        <v>4</v>
      </c>
      <c r="AG137" s="50">
        <f>RANK(AA137,$Y$137:$AC$137,1)</f>
        <v>5</v>
      </c>
      <c r="AH137" s="50">
        <f>RANK(AB137,$Y$137:$AC$137,1)</f>
        <v>3</v>
      </c>
      <c r="AI137" s="50">
        <f>RANK(AC137,$Y$137:$AC$137,1)</f>
        <v>2</v>
      </c>
      <c r="AK137" s="90">
        <f t="shared" si="99"/>
        <v>3.227272727272727</v>
      </c>
      <c r="AL137" s="91">
        <f t="shared" si="100"/>
        <v>3.4782608695652173</v>
      </c>
      <c r="AM137" s="91">
        <f t="shared" si="101"/>
        <v>4.181818181818182</v>
      </c>
      <c r="AN137" s="91">
        <f t="shared" si="102"/>
        <v>4.25</v>
      </c>
      <c r="AO137" s="90">
        <f t="shared" si="103"/>
        <v>5.2631578947368425</v>
      </c>
      <c r="AQ137" s="87">
        <f t="shared" si="104"/>
        <v>0</v>
      </c>
    </row>
    <row r="138" spans="1:43" ht="12.75">
      <c r="A138" s="92" t="s">
        <v>117</v>
      </c>
      <c r="B138" s="93" t="s">
        <v>562</v>
      </c>
      <c r="C138" s="93" t="s">
        <v>548</v>
      </c>
      <c r="D138" s="94" t="s">
        <v>117</v>
      </c>
      <c r="E138" s="95">
        <v>0.8</v>
      </c>
      <c r="F138" s="96">
        <v>372</v>
      </c>
      <c r="G138" s="97">
        <v>391</v>
      </c>
      <c r="H138" s="97">
        <v>333</v>
      </c>
      <c r="I138" s="97">
        <v>356</v>
      </c>
      <c r="J138" s="98">
        <v>411</v>
      </c>
      <c r="K138" s="99">
        <f t="shared" si="84"/>
        <v>297.6</v>
      </c>
      <c r="L138" s="99">
        <f t="shared" si="85"/>
        <v>312.8</v>
      </c>
      <c r="M138" s="99">
        <f t="shared" si="86"/>
        <v>266.40000000000003</v>
      </c>
      <c r="N138" s="99">
        <f t="shared" si="87"/>
        <v>284.8</v>
      </c>
      <c r="O138" s="99">
        <f t="shared" si="88"/>
        <v>328.8</v>
      </c>
      <c r="P138" s="100">
        <v>356</v>
      </c>
      <c r="Q138" s="101">
        <v>5</v>
      </c>
      <c r="R138" s="102">
        <f t="shared" si="89"/>
        <v>1490.4</v>
      </c>
      <c r="S138" s="103">
        <f t="shared" si="90"/>
        <v>0.2169811320754717</v>
      </c>
      <c r="T138" s="104">
        <f t="shared" si="91"/>
        <v>323.3886792452831</v>
      </c>
      <c r="U138" s="105">
        <f t="shared" si="92"/>
        <v>1.1008424934070804</v>
      </c>
      <c r="V138" s="87">
        <f t="shared" si="93"/>
        <v>0</v>
      </c>
      <c r="W138" s="88">
        <v>0</v>
      </c>
      <c r="Y138" s="89">
        <f t="shared" si="94"/>
        <v>13.52727272727273</v>
      </c>
      <c r="Z138" s="89">
        <f t="shared" si="95"/>
        <v>15.64</v>
      </c>
      <c r="AA138" s="89">
        <f t="shared" si="96"/>
        <v>14.021052631578948</v>
      </c>
      <c r="AB138" s="89">
        <f t="shared" si="97"/>
        <v>12.945454545454545</v>
      </c>
      <c r="AC138" s="89">
        <f t="shared" si="98"/>
        <v>14.295652173913044</v>
      </c>
      <c r="AE138" s="50">
        <f>RANK(Y138,$Y$138:$AC$138,1)</f>
        <v>2</v>
      </c>
      <c r="AF138" s="50">
        <f>RANK(Z138,$Y$138:$AC$138,1)</f>
        <v>5</v>
      </c>
      <c r="AG138" s="50">
        <f>RANK(AA138,$Y$138:$AC$138,1)</f>
        <v>3</v>
      </c>
      <c r="AH138" s="50">
        <f>RANK(AB138,$Y$138:$AC$138,1)</f>
        <v>1</v>
      </c>
      <c r="AI138" s="50">
        <f>RANK(AC138,$Y$138:$AC$138,1)</f>
        <v>4</v>
      </c>
      <c r="AK138" s="90">
        <f t="shared" si="99"/>
        <v>12.945454545454545</v>
      </c>
      <c r="AL138" s="91">
        <f t="shared" si="100"/>
        <v>13.52727272727273</v>
      </c>
      <c r="AM138" s="91">
        <f t="shared" si="101"/>
        <v>14.021052631578948</v>
      </c>
      <c r="AN138" s="91">
        <f t="shared" si="102"/>
        <v>14.295652173913044</v>
      </c>
      <c r="AO138" s="90">
        <f t="shared" si="103"/>
        <v>15.64</v>
      </c>
      <c r="AQ138" s="87">
        <f t="shared" si="104"/>
        <v>0</v>
      </c>
    </row>
    <row r="139" spans="1:43" ht="12.75">
      <c r="A139" s="92" t="s">
        <v>325</v>
      </c>
      <c r="B139" s="93" t="s">
        <v>563</v>
      </c>
      <c r="C139" s="93" t="s">
        <v>548</v>
      </c>
      <c r="D139" s="94" t="e">
        <v>#N/A</v>
      </c>
      <c r="E139" s="95">
        <v>0.35</v>
      </c>
      <c r="F139" s="96">
        <v>113</v>
      </c>
      <c r="G139" s="97">
        <v>58</v>
      </c>
      <c r="H139" s="97">
        <v>58</v>
      </c>
      <c r="I139" s="97">
        <v>127</v>
      </c>
      <c r="J139" s="98">
        <v>0</v>
      </c>
      <c r="K139" s="99">
        <f t="shared" si="84"/>
        <v>39.55</v>
      </c>
      <c r="L139" s="99">
        <f t="shared" si="85"/>
        <v>20.299999999999997</v>
      </c>
      <c r="M139" s="99">
        <f t="shared" si="86"/>
        <v>20.299999999999997</v>
      </c>
      <c r="N139" s="99">
        <f t="shared" si="87"/>
        <v>44.449999999999996</v>
      </c>
      <c r="O139" s="99">
        <f t="shared" si="88"/>
        <v>0</v>
      </c>
      <c r="P139" s="100">
        <v>0</v>
      </c>
      <c r="Q139" s="101">
        <v>5</v>
      </c>
      <c r="R139" s="102">
        <f t="shared" si="89"/>
        <v>124.6</v>
      </c>
      <c r="S139" s="103">
        <f t="shared" si="90"/>
        <v>0.2169811320754717</v>
      </c>
      <c r="T139" s="104">
        <f t="shared" si="91"/>
        <v>27.035849056603773</v>
      </c>
      <c r="U139" s="105">
        <f t="shared" si="92"/>
        <v>0</v>
      </c>
      <c r="V139" s="87">
        <f t="shared" si="93"/>
        <v>1</v>
      </c>
      <c r="W139" s="88">
        <v>0</v>
      </c>
      <c r="Y139" s="89">
        <f t="shared" si="94"/>
        <v>1.7977272727272726</v>
      </c>
      <c r="Z139" s="89">
        <f t="shared" si="95"/>
        <v>1.015</v>
      </c>
      <c r="AA139" s="89">
        <f t="shared" si="96"/>
        <v>1.0684210526315787</v>
      </c>
      <c r="AB139" s="89">
        <f t="shared" si="97"/>
        <v>2.020454545454545</v>
      </c>
      <c r="AC139" s="89">
        <f t="shared" si="98"/>
        <v>0</v>
      </c>
      <c r="AE139" s="50">
        <f>RANK(Y139,$Y$139:$AC$139,1)</f>
        <v>4</v>
      </c>
      <c r="AF139" s="50">
        <f>RANK(Z139,$Y$139:$AC$139,1)</f>
        <v>2</v>
      </c>
      <c r="AG139" s="50">
        <f>RANK(AA139,$Y$139:$AC$139,1)</f>
        <v>3</v>
      </c>
      <c r="AH139" s="50">
        <f>RANK(AB139,$Y$139:$AC$139,1)</f>
        <v>5</v>
      </c>
      <c r="AI139" s="50">
        <f>RANK(AC139,$Y$139:$AC$139,1)</f>
        <v>1</v>
      </c>
      <c r="AK139" s="90">
        <f t="shared" si="99"/>
        <v>0</v>
      </c>
      <c r="AL139" s="91">
        <f t="shared" si="100"/>
        <v>1.015</v>
      </c>
      <c r="AM139" s="91">
        <f t="shared" si="101"/>
        <v>1.0684210526315787</v>
      </c>
      <c r="AN139" s="91">
        <f t="shared" si="102"/>
        <v>1.7977272727272726</v>
      </c>
      <c r="AO139" s="90">
        <f t="shared" si="103"/>
        <v>2.020454545454545</v>
      </c>
      <c r="AQ139" s="87">
        <f t="shared" si="104"/>
        <v>1</v>
      </c>
    </row>
    <row r="140" spans="1:43" ht="12.75">
      <c r="A140" s="92" t="s">
        <v>108</v>
      </c>
      <c r="B140" s="93" t="s">
        <v>564</v>
      </c>
      <c r="C140" s="93" t="s">
        <v>548</v>
      </c>
      <c r="D140" s="94" t="s">
        <v>108</v>
      </c>
      <c r="E140" s="95">
        <v>1</v>
      </c>
      <c r="F140" s="96">
        <v>67</v>
      </c>
      <c r="G140" s="97">
        <v>55</v>
      </c>
      <c r="H140" s="97">
        <v>50</v>
      </c>
      <c r="I140" s="97">
        <v>64</v>
      </c>
      <c r="J140" s="98">
        <v>50</v>
      </c>
      <c r="K140" s="99">
        <f t="shared" si="84"/>
        <v>67</v>
      </c>
      <c r="L140" s="99">
        <f t="shared" si="85"/>
        <v>55</v>
      </c>
      <c r="M140" s="99">
        <f t="shared" si="86"/>
        <v>50</v>
      </c>
      <c r="N140" s="99">
        <f t="shared" si="87"/>
        <v>64</v>
      </c>
      <c r="O140" s="99">
        <f t="shared" si="88"/>
        <v>50</v>
      </c>
      <c r="P140" s="100">
        <v>50</v>
      </c>
      <c r="Q140" s="101">
        <v>5</v>
      </c>
      <c r="R140" s="102">
        <f t="shared" si="89"/>
        <v>286</v>
      </c>
      <c r="S140" s="103">
        <f t="shared" si="90"/>
        <v>0.2169811320754717</v>
      </c>
      <c r="T140" s="104">
        <f t="shared" si="91"/>
        <v>62.05660377358491</v>
      </c>
      <c r="U140" s="105">
        <f t="shared" si="92"/>
        <v>0.8057160231073274</v>
      </c>
      <c r="V140" s="87">
        <f t="shared" si="93"/>
        <v>0</v>
      </c>
      <c r="W140" s="88">
        <v>0</v>
      </c>
      <c r="Y140" s="89">
        <f t="shared" si="94"/>
        <v>3.0454545454545454</v>
      </c>
      <c r="Z140" s="89">
        <f t="shared" si="95"/>
        <v>2.75</v>
      </c>
      <c r="AA140" s="89">
        <f t="shared" si="96"/>
        <v>2.6315789473684212</v>
      </c>
      <c r="AB140" s="89">
        <f t="shared" si="97"/>
        <v>2.909090909090909</v>
      </c>
      <c r="AC140" s="89">
        <f t="shared" si="98"/>
        <v>2.1739130434782608</v>
      </c>
      <c r="AE140" s="50">
        <f>RANK(Y140,$Y$140:$AC$140,1)</f>
        <v>5</v>
      </c>
      <c r="AF140" s="50">
        <f>RANK(Z140,$Y$140:$AC$140,1)</f>
        <v>3</v>
      </c>
      <c r="AG140" s="50">
        <f>RANK(AA140,$Y$140:$AC$140,1)</f>
        <v>2</v>
      </c>
      <c r="AH140" s="50">
        <f>RANK(AB140,$Y$140:$AC$140,1)</f>
        <v>4</v>
      </c>
      <c r="AI140" s="50">
        <f>RANK(AC140,$Y$140:$AC$140,1)</f>
        <v>1</v>
      </c>
      <c r="AK140" s="90">
        <f t="shared" si="99"/>
        <v>2.1739130434782608</v>
      </c>
      <c r="AL140" s="91">
        <f t="shared" si="100"/>
        <v>2.6315789473684212</v>
      </c>
      <c r="AM140" s="91">
        <f t="shared" si="101"/>
        <v>2.75</v>
      </c>
      <c r="AN140" s="91">
        <f t="shared" si="102"/>
        <v>2.909090909090909</v>
      </c>
      <c r="AO140" s="90">
        <f t="shared" si="103"/>
        <v>3.0454545454545454</v>
      </c>
      <c r="AQ140" s="87">
        <f t="shared" si="104"/>
        <v>0</v>
      </c>
    </row>
    <row r="141" spans="1:43" ht="12.75">
      <c r="A141" s="92" t="s">
        <v>75</v>
      </c>
      <c r="B141" s="93" t="s">
        <v>565</v>
      </c>
      <c r="C141" s="93" t="s">
        <v>566</v>
      </c>
      <c r="D141" s="94" t="s">
        <v>75</v>
      </c>
      <c r="E141" s="95">
        <v>0.53</v>
      </c>
      <c r="F141" s="96">
        <v>641</v>
      </c>
      <c r="G141" s="97">
        <v>525</v>
      </c>
      <c r="H141" s="97">
        <v>589</v>
      </c>
      <c r="I141" s="97">
        <v>605</v>
      </c>
      <c r="J141" s="98">
        <v>657</v>
      </c>
      <c r="K141" s="99">
        <f t="shared" si="84"/>
        <v>339.73</v>
      </c>
      <c r="L141" s="99">
        <f t="shared" si="85"/>
        <v>278.25</v>
      </c>
      <c r="M141" s="99">
        <f t="shared" si="86"/>
        <v>312.17</v>
      </c>
      <c r="N141" s="99">
        <f t="shared" si="87"/>
        <v>320.65000000000003</v>
      </c>
      <c r="O141" s="99">
        <f t="shared" si="88"/>
        <v>348.21000000000004</v>
      </c>
      <c r="P141" s="100">
        <v>340</v>
      </c>
      <c r="Q141" s="101">
        <v>5</v>
      </c>
      <c r="R141" s="102">
        <f t="shared" si="89"/>
        <v>1599.0100000000002</v>
      </c>
      <c r="S141" s="103">
        <f t="shared" si="90"/>
        <v>0.2169811320754717</v>
      </c>
      <c r="T141" s="104">
        <f t="shared" si="91"/>
        <v>346.95500000000004</v>
      </c>
      <c r="U141" s="105">
        <f t="shared" si="92"/>
        <v>0.9799541727313339</v>
      </c>
      <c r="V141" s="87">
        <f t="shared" si="93"/>
        <v>0</v>
      </c>
      <c r="W141" s="88" t="s">
        <v>593</v>
      </c>
      <c r="Y141" s="89">
        <f t="shared" si="94"/>
        <v>15.442272727272728</v>
      </c>
      <c r="Z141" s="89">
        <f t="shared" si="95"/>
        <v>13.9125</v>
      </c>
      <c r="AA141" s="89">
        <f t="shared" si="96"/>
        <v>16.43</v>
      </c>
      <c r="AB141" s="89">
        <f t="shared" si="97"/>
        <v>14.575000000000001</v>
      </c>
      <c r="AC141" s="89">
        <f t="shared" si="98"/>
        <v>15.139565217391306</v>
      </c>
      <c r="AE141" s="50">
        <f>RANK(Y141,$Y$141:$AC$141,1)</f>
        <v>4</v>
      </c>
      <c r="AF141" s="50">
        <f>RANK(Z141,$Y$141:$AC$141,1)</f>
        <v>1</v>
      </c>
      <c r="AG141" s="50">
        <f>RANK(AA141,$Y$141:$AC$141,1)</f>
        <v>5</v>
      </c>
      <c r="AH141" s="50">
        <f>RANK(AB141,$Y$141:$AC$141,1)</f>
        <v>2</v>
      </c>
      <c r="AI141" s="50">
        <f>RANK(AC141,$Y$141:$AC$141,1)</f>
        <v>3</v>
      </c>
      <c r="AK141" s="90">
        <f t="shared" si="99"/>
        <v>13.9125</v>
      </c>
      <c r="AL141" s="91">
        <f t="shared" si="100"/>
        <v>14.575000000000001</v>
      </c>
      <c r="AM141" s="91">
        <f t="shared" si="101"/>
        <v>15.139565217391306</v>
      </c>
      <c r="AN141" s="91">
        <f t="shared" si="102"/>
        <v>15.442272727272728</v>
      </c>
      <c r="AO141" s="90">
        <f t="shared" si="103"/>
        <v>16.43</v>
      </c>
      <c r="AQ141" s="87">
        <f t="shared" si="104"/>
        <v>0</v>
      </c>
    </row>
    <row r="142" spans="1:43" ht="12.75">
      <c r="A142" s="92" t="s">
        <v>77</v>
      </c>
      <c r="B142" s="93" t="s">
        <v>567</v>
      </c>
      <c r="C142" s="93" t="s">
        <v>566</v>
      </c>
      <c r="D142" s="94" t="s">
        <v>77</v>
      </c>
      <c r="E142" s="95">
        <v>0.37</v>
      </c>
      <c r="F142" s="96">
        <v>1257</v>
      </c>
      <c r="G142" s="97">
        <v>1310</v>
      </c>
      <c r="H142" s="97">
        <v>1082</v>
      </c>
      <c r="I142" s="97">
        <v>1409</v>
      </c>
      <c r="J142" s="98">
        <v>1221</v>
      </c>
      <c r="K142" s="99">
        <f t="shared" si="84"/>
        <v>465.09</v>
      </c>
      <c r="L142" s="99">
        <f t="shared" si="85"/>
        <v>484.7</v>
      </c>
      <c r="M142" s="99">
        <f t="shared" si="86"/>
        <v>400.34</v>
      </c>
      <c r="N142" s="99">
        <f t="shared" si="87"/>
        <v>521.33</v>
      </c>
      <c r="O142" s="99">
        <f t="shared" si="88"/>
        <v>451.77</v>
      </c>
      <c r="P142" s="100">
        <v>542</v>
      </c>
      <c r="Q142" s="101">
        <v>5</v>
      </c>
      <c r="R142" s="102">
        <f t="shared" si="89"/>
        <v>2323.23</v>
      </c>
      <c r="S142" s="103">
        <f t="shared" si="90"/>
        <v>0.2169811320754717</v>
      </c>
      <c r="T142" s="104">
        <f t="shared" si="91"/>
        <v>504.09707547169813</v>
      </c>
      <c r="U142" s="105">
        <f t="shared" si="92"/>
        <v>1.0751897330347235</v>
      </c>
      <c r="V142" s="87">
        <f t="shared" si="93"/>
        <v>0</v>
      </c>
      <c r="W142" s="88">
        <v>0</v>
      </c>
      <c r="Y142" s="89">
        <f t="shared" si="94"/>
        <v>21.140454545454546</v>
      </c>
      <c r="Z142" s="89">
        <f t="shared" si="95"/>
        <v>24.235</v>
      </c>
      <c r="AA142" s="89">
        <f t="shared" si="96"/>
        <v>21.070526315789472</v>
      </c>
      <c r="AB142" s="89">
        <f t="shared" si="97"/>
        <v>23.696818181818184</v>
      </c>
      <c r="AC142" s="89">
        <f t="shared" si="98"/>
        <v>19.64217391304348</v>
      </c>
      <c r="AE142" s="50">
        <f>RANK(Y142,$Y$142:$AC$142,1)</f>
        <v>3</v>
      </c>
      <c r="AF142" s="50">
        <f>RANK(Z142,$Y$142:$AC$142,1)</f>
        <v>5</v>
      </c>
      <c r="AG142" s="50">
        <f>RANK(AA142,$Y$142:$AC$142,1)</f>
        <v>2</v>
      </c>
      <c r="AH142" s="50">
        <f>RANK(AB142,$Y$142:$AC$142,1)</f>
        <v>4</v>
      </c>
      <c r="AI142" s="50">
        <f>RANK(AC142,$Y$142:$AC$142,1)</f>
        <v>1</v>
      </c>
      <c r="AK142" s="90">
        <f t="shared" si="99"/>
        <v>19.64217391304348</v>
      </c>
      <c r="AL142" s="91">
        <f t="shared" si="100"/>
        <v>21.070526315789472</v>
      </c>
      <c r="AM142" s="91">
        <f t="shared" si="101"/>
        <v>21.140454545454546</v>
      </c>
      <c r="AN142" s="91">
        <f t="shared" si="102"/>
        <v>23.696818181818184</v>
      </c>
      <c r="AO142" s="90">
        <f t="shared" si="103"/>
        <v>24.235</v>
      </c>
      <c r="AQ142" s="87">
        <f t="shared" si="104"/>
        <v>0</v>
      </c>
    </row>
    <row r="143" spans="1:43" ht="12.75">
      <c r="A143" s="92" t="s">
        <v>68</v>
      </c>
      <c r="B143" s="93" t="s">
        <v>568</v>
      </c>
      <c r="C143" s="93" t="s">
        <v>566</v>
      </c>
      <c r="D143" s="94" t="s">
        <v>68</v>
      </c>
      <c r="E143" s="95">
        <v>0.31</v>
      </c>
      <c r="F143" s="96">
        <v>899</v>
      </c>
      <c r="G143" s="97">
        <v>760</v>
      </c>
      <c r="H143" s="97">
        <v>631</v>
      </c>
      <c r="I143" s="97">
        <v>820</v>
      </c>
      <c r="J143" s="98">
        <v>806</v>
      </c>
      <c r="K143" s="99">
        <f t="shared" si="84"/>
        <v>278.69</v>
      </c>
      <c r="L143" s="99">
        <f t="shared" si="85"/>
        <v>235.6</v>
      </c>
      <c r="M143" s="99">
        <f t="shared" si="86"/>
        <v>195.60999999999999</v>
      </c>
      <c r="N143" s="99">
        <f t="shared" si="87"/>
        <v>254.2</v>
      </c>
      <c r="O143" s="99">
        <f t="shared" si="88"/>
        <v>249.85999999999999</v>
      </c>
      <c r="P143" s="100">
        <v>230</v>
      </c>
      <c r="Q143" s="101">
        <v>5</v>
      </c>
      <c r="R143" s="102">
        <f t="shared" si="89"/>
        <v>1213.9599999999998</v>
      </c>
      <c r="S143" s="103">
        <f t="shared" si="90"/>
        <v>0.2169811320754717</v>
      </c>
      <c r="T143" s="104">
        <f t="shared" si="91"/>
        <v>263.4064150943396</v>
      </c>
      <c r="U143" s="105">
        <f t="shared" si="92"/>
        <v>0.8731753929289269</v>
      </c>
      <c r="V143" s="87">
        <f t="shared" si="93"/>
        <v>0</v>
      </c>
      <c r="W143" s="88">
        <v>0</v>
      </c>
      <c r="Y143" s="89">
        <f t="shared" si="94"/>
        <v>12.667727272727273</v>
      </c>
      <c r="Z143" s="89">
        <f t="shared" si="95"/>
        <v>11.78</v>
      </c>
      <c r="AA143" s="89">
        <f t="shared" si="96"/>
        <v>10.295263157894736</v>
      </c>
      <c r="AB143" s="89">
        <f t="shared" si="97"/>
        <v>11.554545454545455</v>
      </c>
      <c r="AC143" s="89">
        <f t="shared" si="98"/>
        <v>10.863478260869565</v>
      </c>
      <c r="AE143" s="50">
        <f>RANK(Y143,$Y$143:$AC$143,1)</f>
        <v>5</v>
      </c>
      <c r="AF143" s="50">
        <f>RANK(Z143,$Y$143:$AC$143,1)</f>
        <v>4</v>
      </c>
      <c r="AG143" s="50">
        <f>RANK(AA143,$Y$143:$AC$143,1)</f>
        <v>1</v>
      </c>
      <c r="AH143" s="50">
        <f>RANK(AB143,$Y$143:$AC$143,1)</f>
        <v>3</v>
      </c>
      <c r="AI143" s="50">
        <f>RANK(AC143,$Y$143:$AC$143,1)</f>
        <v>2</v>
      </c>
      <c r="AK143" s="90">
        <f t="shared" si="99"/>
        <v>10.295263157894736</v>
      </c>
      <c r="AL143" s="91">
        <f t="shared" si="100"/>
        <v>10.863478260869565</v>
      </c>
      <c r="AM143" s="91">
        <f t="shared" si="101"/>
        <v>11.554545454545455</v>
      </c>
      <c r="AN143" s="91">
        <f t="shared" si="102"/>
        <v>11.78</v>
      </c>
      <c r="AO143" s="90">
        <f t="shared" si="103"/>
        <v>12.667727272727273</v>
      </c>
      <c r="AQ143" s="87">
        <f t="shared" si="104"/>
        <v>0</v>
      </c>
    </row>
    <row r="144" spans="1:43" ht="12.75">
      <c r="A144" s="92" t="s">
        <v>56</v>
      </c>
      <c r="B144" s="93" t="s">
        <v>569</v>
      </c>
      <c r="C144" s="93" t="s">
        <v>566</v>
      </c>
      <c r="D144" s="94" t="s">
        <v>56</v>
      </c>
      <c r="E144" s="95">
        <v>0.7</v>
      </c>
      <c r="F144" s="96">
        <v>482</v>
      </c>
      <c r="G144" s="97">
        <v>267</v>
      </c>
      <c r="H144" s="97">
        <v>276</v>
      </c>
      <c r="I144" s="97">
        <v>273</v>
      </c>
      <c r="J144" s="98">
        <v>403</v>
      </c>
      <c r="K144" s="99">
        <f t="shared" si="84"/>
        <v>337.4</v>
      </c>
      <c r="L144" s="99">
        <f t="shared" si="85"/>
        <v>186.89999999999998</v>
      </c>
      <c r="M144" s="99">
        <f t="shared" si="86"/>
        <v>193.2</v>
      </c>
      <c r="N144" s="99">
        <f t="shared" si="87"/>
        <v>191.1</v>
      </c>
      <c r="O144" s="99">
        <f t="shared" si="88"/>
        <v>282.09999999999997</v>
      </c>
      <c r="P144" s="100">
        <v>326</v>
      </c>
      <c r="Q144" s="101">
        <v>4</v>
      </c>
      <c r="R144" s="102">
        <f t="shared" si="89"/>
        <v>853.3</v>
      </c>
      <c r="S144" s="103">
        <f t="shared" si="90"/>
        <v>0.27380952380952384</v>
      </c>
      <c r="T144" s="104">
        <f t="shared" si="91"/>
        <v>233.64166666666668</v>
      </c>
      <c r="U144" s="105">
        <f t="shared" si="92"/>
        <v>1.3952990690872775</v>
      </c>
      <c r="V144" s="87">
        <f t="shared" si="93"/>
        <v>0</v>
      </c>
      <c r="W144" s="88" t="s">
        <v>597</v>
      </c>
      <c r="Y144" s="89">
        <f t="shared" si="94"/>
        <v>15.336363636363636</v>
      </c>
      <c r="Z144" s="89">
        <f t="shared" si="95"/>
        <v>9.344999999999999</v>
      </c>
      <c r="AA144" s="89">
        <f t="shared" si="96"/>
        <v>10.168421052631578</v>
      </c>
      <c r="AB144" s="89">
        <f t="shared" si="97"/>
        <v>8.686363636363636</v>
      </c>
      <c r="AC144" s="89">
        <f t="shared" si="98"/>
        <v>12.265217391304347</v>
      </c>
      <c r="AE144" s="50">
        <f>RANK(Y144,$Y$144:$AC$144,1)</f>
        <v>5</v>
      </c>
      <c r="AF144" s="50">
        <f>RANK(Z144,$Y$144:$AC$144,1)</f>
        <v>2</v>
      </c>
      <c r="AG144" s="50">
        <f>RANK(AA144,$Y$144:$AC$144,1)</f>
        <v>3</v>
      </c>
      <c r="AH144" s="50">
        <f>RANK(AB144,$Y$144:$AC$144,1)</f>
        <v>1</v>
      </c>
      <c r="AI144" s="50">
        <f>RANK(AC144,$Y$144:$AC$144,1)</f>
        <v>4</v>
      </c>
      <c r="AK144" s="90">
        <f t="shared" si="99"/>
        <v>8.686363636363636</v>
      </c>
      <c r="AL144" s="91">
        <f t="shared" si="100"/>
        <v>9.344999999999999</v>
      </c>
      <c r="AM144" s="91">
        <f t="shared" si="101"/>
        <v>10.168421052631578</v>
      </c>
      <c r="AN144" s="91">
        <f t="shared" si="102"/>
        <v>12.265217391304347</v>
      </c>
      <c r="AO144" s="90">
        <f t="shared" si="103"/>
        <v>15.336363636363636</v>
      </c>
      <c r="AQ144" s="87">
        <f t="shared" si="104"/>
        <v>0</v>
      </c>
    </row>
    <row r="145" spans="1:43" ht="12.75">
      <c r="A145" s="92" t="s">
        <v>52</v>
      </c>
      <c r="B145" s="93" t="s">
        <v>570</v>
      </c>
      <c r="C145" s="93" t="s">
        <v>566</v>
      </c>
      <c r="D145" s="94" t="s">
        <v>52</v>
      </c>
      <c r="E145" s="95">
        <v>0.45</v>
      </c>
      <c r="F145" s="96">
        <v>525</v>
      </c>
      <c r="G145" s="97">
        <v>639</v>
      </c>
      <c r="H145" s="97">
        <v>676</v>
      </c>
      <c r="I145" s="97">
        <v>748</v>
      </c>
      <c r="J145" s="98">
        <v>647</v>
      </c>
      <c r="K145" s="99">
        <f t="shared" si="84"/>
        <v>236.25</v>
      </c>
      <c r="L145" s="99">
        <f t="shared" si="85"/>
        <v>287.55</v>
      </c>
      <c r="M145" s="99">
        <f t="shared" si="86"/>
        <v>304.2</v>
      </c>
      <c r="N145" s="99">
        <f t="shared" si="87"/>
        <v>336.6</v>
      </c>
      <c r="O145" s="99">
        <f t="shared" si="88"/>
        <v>291.15000000000003</v>
      </c>
      <c r="P145" s="100">
        <v>108</v>
      </c>
      <c r="Q145" s="101">
        <v>5</v>
      </c>
      <c r="R145" s="102">
        <f t="shared" si="89"/>
        <v>1455.75</v>
      </c>
      <c r="S145" s="103">
        <f t="shared" si="90"/>
        <v>0.2169811320754717</v>
      </c>
      <c r="T145" s="104">
        <f t="shared" si="91"/>
        <v>315.87028301886795</v>
      </c>
      <c r="U145" s="105">
        <f t="shared" si="92"/>
        <v>0.3419125058799812</v>
      </c>
      <c r="V145" s="87">
        <f t="shared" si="93"/>
        <v>0</v>
      </c>
      <c r="W145" s="88" t="s">
        <v>599</v>
      </c>
      <c r="Y145" s="89">
        <f t="shared" si="94"/>
        <v>10.738636363636363</v>
      </c>
      <c r="Z145" s="89">
        <f t="shared" si="95"/>
        <v>14.377500000000001</v>
      </c>
      <c r="AA145" s="89">
        <f t="shared" si="96"/>
        <v>16.010526315789473</v>
      </c>
      <c r="AB145" s="89">
        <f t="shared" si="97"/>
        <v>15.3</v>
      </c>
      <c r="AC145" s="89">
        <f t="shared" si="98"/>
        <v>12.658695652173915</v>
      </c>
      <c r="AE145" s="50">
        <f>RANK(Y145,$Y$145:$AC$145,1)</f>
        <v>1</v>
      </c>
      <c r="AF145" s="50">
        <f>RANK(Z145,$Y$145:$AC$145,1)</f>
        <v>3</v>
      </c>
      <c r="AG145" s="50">
        <f>RANK(AA145,$Y$145:$AC$145,1)</f>
        <v>5</v>
      </c>
      <c r="AH145" s="50">
        <f>RANK(AB145,$Y$145:$AC$145,1)</f>
        <v>4</v>
      </c>
      <c r="AI145" s="50">
        <f>RANK(AC145,$Y$145:$AC$145,1)</f>
        <v>2</v>
      </c>
      <c r="AK145" s="90">
        <f t="shared" si="99"/>
        <v>10.738636363636363</v>
      </c>
      <c r="AL145" s="91">
        <f t="shared" si="100"/>
        <v>12.658695652173915</v>
      </c>
      <c r="AM145" s="91">
        <f t="shared" si="101"/>
        <v>14.377500000000001</v>
      </c>
      <c r="AN145" s="91">
        <f t="shared" si="102"/>
        <v>15.3</v>
      </c>
      <c r="AO145" s="90">
        <f t="shared" si="103"/>
        <v>16.010526315789473</v>
      </c>
      <c r="AQ145" s="87">
        <f t="shared" si="104"/>
        <v>0</v>
      </c>
    </row>
    <row r="146" spans="1:43" ht="12.75">
      <c r="A146" s="92" t="s">
        <v>69</v>
      </c>
      <c r="B146" s="93" t="s">
        <v>571</v>
      </c>
      <c r="C146" s="93" t="s">
        <v>566</v>
      </c>
      <c r="D146" s="94" t="s">
        <v>69</v>
      </c>
      <c r="E146" s="95">
        <v>0.84</v>
      </c>
      <c r="F146" s="96">
        <v>523</v>
      </c>
      <c r="G146" s="97">
        <v>542</v>
      </c>
      <c r="H146" s="97">
        <v>501</v>
      </c>
      <c r="I146" s="97">
        <v>567</v>
      </c>
      <c r="J146" s="98">
        <v>449</v>
      </c>
      <c r="K146" s="99">
        <f t="shared" si="84"/>
        <v>439.32</v>
      </c>
      <c r="L146" s="99">
        <f t="shared" si="85"/>
        <v>455.28</v>
      </c>
      <c r="M146" s="99">
        <f t="shared" si="86"/>
        <v>420.84</v>
      </c>
      <c r="N146" s="99">
        <f t="shared" si="87"/>
        <v>476.28</v>
      </c>
      <c r="O146" s="99">
        <f t="shared" si="88"/>
        <v>377.15999999999997</v>
      </c>
      <c r="P146" s="100">
        <v>490</v>
      </c>
      <c r="Q146" s="101">
        <v>4</v>
      </c>
      <c r="R146" s="102">
        <f t="shared" si="89"/>
        <v>1729.56</v>
      </c>
      <c r="S146" s="103">
        <f t="shared" si="90"/>
        <v>0.27380952380952384</v>
      </c>
      <c r="T146" s="104">
        <f t="shared" si="91"/>
        <v>473.57000000000005</v>
      </c>
      <c r="U146" s="105">
        <f t="shared" si="92"/>
        <v>1.034693920645311</v>
      </c>
      <c r="V146" s="87">
        <f t="shared" si="93"/>
        <v>0</v>
      </c>
      <c r="W146" s="88" t="s">
        <v>597</v>
      </c>
      <c r="Y146" s="89">
        <f t="shared" si="94"/>
        <v>19.96909090909091</v>
      </c>
      <c r="Z146" s="89">
        <f t="shared" si="95"/>
        <v>22.764</v>
      </c>
      <c r="AA146" s="89">
        <f t="shared" si="96"/>
        <v>22.149473684210523</v>
      </c>
      <c r="AB146" s="89">
        <f t="shared" si="97"/>
        <v>21.64909090909091</v>
      </c>
      <c r="AC146" s="89">
        <f t="shared" si="98"/>
        <v>16.398260869565217</v>
      </c>
      <c r="AE146" s="50">
        <f>RANK(Y146,$Y$146:$AC$146,1)</f>
        <v>2</v>
      </c>
      <c r="AF146" s="50">
        <f>RANK(Z146,$Y$146:$AC$146,1)</f>
        <v>5</v>
      </c>
      <c r="AG146" s="50">
        <f>RANK(AA146,$Y$146:$AC$146,1)</f>
        <v>4</v>
      </c>
      <c r="AH146" s="50">
        <f>RANK(AB146,$Y$146:$AC$146,1)</f>
        <v>3</v>
      </c>
      <c r="AI146" s="50">
        <f>RANK(AC146,$Y$146:$AC$146,1)</f>
        <v>1</v>
      </c>
      <c r="AK146" s="90">
        <f t="shared" si="99"/>
        <v>16.398260869565217</v>
      </c>
      <c r="AL146" s="91">
        <f t="shared" si="100"/>
        <v>19.96909090909091</v>
      </c>
      <c r="AM146" s="91">
        <f t="shared" si="101"/>
        <v>21.64909090909091</v>
      </c>
      <c r="AN146" s="91">
        <f t="shared" si="102"/>
        <v>22.149473684210523</v>
      </c>
      <c r="AO146" s="90">
        <f t="shared" si="103"/>
        <v>22.764</v>
      </c>
      <c r="AQ146" s="87">
        <f t="shared" si="104"/>
        <v>0</v>
      </c>
    </row>
    <row r="147" spans="1:43" ht="12.75">
      <c r="A147" s="92" t="s">
        <v>66</v>
      </c>
      <c r="B147" s="93" t="s">
        <v>572</v>
      </c>
      <c r="C147" s="93" t="s">
        <v>566</v>
      </c>
      <c r="D147" s="94" t="s">
        <v>66</v>
      </c>
      <c r="E147" s="95">
        <v>0.35</v>
      </c>
      <c r="F147" s="96">
        <v>394</v>
      </c>
      <c r="G147" s="97">
        <v>394</v>
      </c>
      <c r="H147" s="97">
        <v>429</v>
      </c>
      <c r="I147" s="97">
        <v>401</v>
      </c>
      <c r="J147" s="98">
        <v>428</v>
      </c>
      <c r="K147" s="99">
        <f t="shared" si="84"/>
        <v>137.89999999999998</v>
      </c>
      <c r="L147" s="99">
        <f t="shared" si="85"/>
        <v>137.89999999999998</v>
      </c>
      <c r="M147" s="99">
        <f t="shared" si="86"/>
        <v>150.14999999999998</v>
      </c>
      <c r="N147" s="99">
        <f t="shared" si="87"/>
        <v>140.35</v>
      </c>
      <c r="O147" s="99">
        <f t="shared" si="88"/>
        <v>149.79999999999998</v>
      </c>
      <c r="P147" s="100">
        <v>148</v>
      </c>
      <c r="Q147" s="101">
        <v>5</v>
      </c>
      <c r="R147" s="102">
        <f t="shared" si="89"/>
        <v>716.0999999999999</v>
      </c>
      <c r="S147" s="103">
        <f t="shared" si="90"/>
        <v>0.2169811320754717</v>
      </c>
      <c r="T147" s="104">
        <f t="shared" si="91"/>
        <v>155.38018867924526</v>
      </c>
      <c r="U147" s="105">
        <f t="shared" si="92"/>
        <v>0.9525023830774183</v>
      </c>
      <c r="V147" s="87">
        <f t="shared" si="93"/>
        <v>0</v>
      </c>
      <c r="W147" s="88">
        <v>0</v>
      </c>
      <c r="Y147" s="89">
        <f t="shared" si="94"/>
        <v>6.268181818181817</v>
      </c>
      <c r="Z147" s="89">
        <f t="shared" si="95"/>
        <v>6.894999999999999</v>
      </c>
      <c r="AA147" s="89">
        <f t="shared" si="96"/>
        <v>7.902631578947367</v>
      </c>
      <c r="AB147" s="89">
        <f t="shared" si="97"/>
        <v>6.379545454545454</v>
      </c>
      <c r="AC147" s="89">
        <f t="shared" si="98"/>
        <v>6.513043478260869</v>
      </c>
      <c r="AE147" s="50">
        <f>RANK(Y147,$Y$147:$AC$147,1)</f>
        <v>1</v>
      </c>
      <c r="AF147" s="50">
        <f>RANK(Z147,$Y$147:$AC$147,1)</f>
        <v>4</v>
      </c>
      <c r="AG147" s="50">
        <f>RANK(AA147,$Y$147:$AC$147,1)</f>
        <v>5</v>
      </c>
      <c r="AH147" s="50">
        <f>RANK(AB147,$Y$147:$AC$147,1)</f>
        <v>2</v>
      </c>
      <c r="AI147" s="50">
        <f>RANK(AC147,$Y$147:$AC$147,1)</f>
        <v>3</v>
      </c>
      <c r="AK147" s="90">
        <f t="shared" si="99"/>
        <v>6.268181818181817</v>
      </c>
      <c r="AL147" s="91">
        <f t="shared" si="100"/>
        <v>6.379545454545454</v>
      </c>
      <c r="AM147" s="91">
        <f t="shared" si="101"/>
        <v>6.513043478260869</v>
      </c>
      <c r="AN147" s="91">
        <f t="shared" si="102"/>
        <v>6.894999999999999</v>
      </c>
      <c r="AO147" s="90">
        <f t="shared" si="103"/>
        <v>7.902631578947367</v>
      </c>
      <c r="AQ147" s="87">
        <f t="shared" si="104"/>
        <v>0</v>
      </c>
    </row>
    <row r="148" spans="1:43" ht="12.75">
      <c r="A148" s="92" t="s">
        <v>73</v>
      </c>
      <c r="B148" s="93" t="s">
        <v>573</v>
      </c>
      <c r="C148" s="93" t="s">
        <v>566</v>
      </c>
      <c r="D148" s="94" t="s">
        <v>73</v>
      </c>
      <c r="E148" s="95">
        <v>0.7</v>
      </c>
      <c r="F148" s="96">
        <v>534</v>
      </c>
      <c r="G148" s="97">
        <v>547</v>
      </c>
      <c r="H148" s="97">
        <v>532</v>
      </c>
      <c r="I148" s="97">
        <v>693</v>
      </c>
      <c r="J148" s="98">
        <v>600</v>
      </c>
      <c r="K148" s="99">
        <f t="shared" si="84"/>
        <v>373.79999999999995</v>
      </c>
      <c r="L148" s="99">
        <f t="shared" si="85"/>
        <v>382.9</v>
      </c>
      <c r="M148" s="99">
        <f t="shared" si="86"/>
        <v>372.4</v>
      </c>
      <c r="N148" s="99">
        <f t="shared" si="87"/>
        <v>485.09999999999997</v>
      </c>
      <c r="O148" s="99">
        <f t="shared" si="88"/>
        <v>420</v>
      </c>
      <c r="P148" s="100">
        <v>473</v>
      </c>
      <c r="Q148" s="101">
        <v>5</v>
      </c>
      <c r="R148" s="102">
        <f t="shared" si="89"/>
        <v>2034.1999999999998</v>
      </c>
      <c r="S148" s="103">
        <f t="shared" si="90"/>
        <v>0.2169811320754717</v>
      </c>
      <c r="T148" s="104">
        <f t="shared" si="91"/>
        <v>441.3830188679245</v>
      </c>
      <c r="U148" s="105">
        <f t="shared" si="92"/>
        <v>1.071631621019694</v>
      </c>
      <c r="V148" s="87">
        <f t="shared" si="93"/>
        <v>0</v>
      </c>
      <c r="W148" s="88">
        <v>0</v>
      </c>
      <c r="Y148" s="89">
        <f t="shared" si="94"/>
        <v>16.99090909090909</v>
      </c>
      <c r="Z148" s="89">
        <f t="shared" si="95"/>
        <v>19.145</v>
      </c>
      <c r="AA148" s="89">
        <f t="shared" si="96"/>
        <v>19.599999999999998</v>
      </c>
      <c r="AB148" s="89">
        <f t="shared" si="97"/>
        <v>22.049999999999997</v>
      </c>
      <c r="AC148" s="89">
        <f t="shared" si="98"/>
        <v>18.26086956521739</v>
      </c>
      <c r="AE148" s="50">
        <f>RANK(Y148,$Y$148:$AC$148,1)</f>
        <v>1</v>
      </c>
      <c r="AF148" s="50">
        <f>RANK(Z148,$Y$148:$AC$148,1)</f>
        <v>3</v>
      </c>
      <c r="AG148" s="50">
        <f>RANK(AA148,$Y$148:$AC$148,1)</f>
        <v>4</v>
      </c>
      <c r="AH148" s="50">
        <f>RANK(AB148,$Y$148:$AC$148,1)</f>
        <v>5</v>
      </c>
      <c r="AI148" s="50">
        <f>RANK(AC148,$Y$148:$AC$148,1)</f>
        <v>2</v>
      </c>
      <c r="AK148" s="90">
        <f t="shared" si="99"/>
        <v>16.99090909090909</v>
      </c>
      <c r="AL148" s="91">
        <f t="shared" si="100"/>
        <v>18.26086956521739</v>
      </c>
      <c r="AM148" s="91">
        <f t="shared" si="101"/>
        <v>19.145</v>
      </c>
      <c r="AN148" s="91">
        <f t="shared" si="102"/>
        <v>19.599999999999998</v>
      </c>
      <c r="AO148" s="90">
        <f t="shared" si="103"/>
        <v>22.049999999999997</v>
      </c>
      <c r="AQ148" s="87">
        <f t="shared" si="104"/>
        <v>0</v>
      </c>
    </row>
    <row r="149" spans="1:43" ht="12.75">
      <c r="A149" s="92" t="s">
        <v>63</v>
      </c>
      <c r="B149" s="93" t="s">
        <v>574</v>
      </c>
      <c r="C149" s="93" t="s">
        <v>566</v>
      </c>
      <c r="D149" s="94" t="s">
        <v>63</v>
      </c>
      <c r="E149" s="95">
        <v>0.53</v>
      </c>
      <c r="F149" s="96">
        <v>161</v>
      </c>
      <c r="G149" s="97">
        <v>135</v>
      </c>
      <c r="H149" s="97">
        <v>137</v>
      </c>
      <c r="I149" s="97">
        <v>189</v>
      </c>
      <c r="J149" s="98">
        <v>189</v>
      </c>
      <c r="K149" s="99">
        <f t="shared" si="84"/>
        <v>85.33</v>
      </c>
      <c r="L149" s="99">
        <f t="shared" si="85"/>
        <v>71.55</v>
      </c>
      <c r="M149" s="99">
        <f t="shared" si="86"/>
        <v>72.61</v>
      </c>
      <c r="N149" s="99">
        <f t="shared" si="87"/>
        <v>100.17</v>
      </c>
      <c r="O149" s="99">
        <f t="shared" si="88"/>
        <v>100.17</v>
      </c>
      <c r="P149" s="100">
        <v>101</v>
      </c>
      <c r="Q149" s="101">
        <v>5</v>
      </c>
      <c r="R149" s="102">
        <f t="shared" si="89"/>
        <v>429.83000000000004</v>
      </c>
      <c r="S149" s="103">
        <f t="shared" si="90"/>
        <v>0.2169811320754717</v>
      </c>
      <c r="T149" s="104">
        <f t="shared" si="91"/>
        <v>93.26500000000001</v>
      </c>
      <c r="U149" s="105">
        <f t="shared" si="92"/>
        <v>1.0829357207955823</v>
      </c>
      <c r="V149" s="87">
        <f t="shared" si="93"/>
        <v>0</v>
      </c>
      <c r="W149" s="88">
        <v>0</v>
      </c>
      <c r="Y149" s="89">
        <f t="shared" si="94"/>
        <v>3.8786363636363634</v>
      </c>
      <c r="Z149" s="89">
        <f t="shared" si="95"/>
        <v>3.5774999999999997</v>
      </c>
      <c r="AA149" s="89">
        <f t="shared" si="96"/>
        <v>3.821578947368421</v>
      </c>
      <c r="AB149" s="89">
        <f t="shared" si="97"/>
        <v>4.553181818181819</v>
      </c>
      <c r="AC149" s="89">
        <f t="shared" si="98"/>
        <v>4.355217391304348</v>
      </c>
      <c r="AE149" s="50">
        <f>RANK(Y149,$Y$149:$AC$149,1)</f>
        <v>3</v>
      </c>
      <c r="AF149" s="50">
        <f>RANK(Z149,$Y$149:$AC$149,1)</f>
        <v>1</v>
      </c>
      <c r="AG149" s="50">
        <f>RANK(AA149,$Y$149:$AC$149,1)</f>
        <v>2</v>
      </c>
      <c r="AH149" s="50">
        <f>RANK(AB149,$Y$149:$AC$149,1)</f>
        <v>5</v>
      </c>
      <c r="AI149" s="50">
        <f>RANK(AC149,$Y$149:$AC$149,1)</f>
        <v>4</v>
      </c>
      <c r="AK149" s="90">
        <f t="shared" si="99"/>
        <v>3.5774999999999997</v>
      </c>
      <c r="AL149" s="91">
        <f t="shared" si="100"/>
        <v>3.821578947368421</v>
      </c>
      <c r="AM149" s="91">
        <f t="shared" si="101"/>
        <v>3.8786363636363634</v>
      </c>
      <c r="AN149" s="91">
        <f t="shared" si="102"/>
        <v>4.355217391304348</v>
      </c>
      <c r="AO149" s="90">
        <f t="shared" si="103"/>
        <v>4.553181818181819</v>
      </c>
      <c r="AQ149" s="87">
        <f t="shared" si="104"/>
        <v>0</v>
      </c>
    </row>
    <row r="150" spans="1:43" ht="12.75">
      <c r="A150" s="92" t="s">
        <v>50</v>
      </c>
      <c r="B150" s="93" t="s">
        <v>575</v>
      </c>
      <c r="C150" s="93" t="s">
        <v>566</v>
      </c>
      <c r="D150" s="94" t="s">
        <v>50</v>
      </c>
      <c r="E150" s="95">
        <v>0.95</v>
      </c>
      <c r="F150" s="96">
        <v>124</v>
      </c>
      <c r="G150" s="97">
        <v>85</v>
      </c>
      <c r="H150" s="97">
        <v>69</v>
      </c>
      <c r="I150" s="97">
        <v>87</v>
      </c>
      <c r="J150" s="98">
        <v>79</v>
      </c>
      <c r="K150" s="99">
        <f t="shared" si="84"/>
        <v>117.8</v>
      </c>
      <c r="L150" s="99">
        <f t="shared" si="85"/>
        <v>80.75</v>
      </c>
      <c r="M150" s="99">
        <f t="shared" si="86"/>
        <v>65.55</v>
      </c>
      <c r="N150" s="99">
        <f t="shared" si="87"/>
        <v>82.64999999999999</v>
      </c>
      <c r="O150" s="99">
        <f t="shared" si="88"/>
        <v>75.05</v>
      </c>
      <c r="P150" s="100">
        <v>86</v>
      </c>
      <c r="Q150" s="101">
        <v>1</v>
      </c>
      <c r="R150" s="102">
        <f t="shared" si="89"/>
        <v>75.05</v>
      </c>
      <c r="S150" s="103">
        <f t="shared" si="90"/>
        <v>1</v>
      </c>
      <c r="T150" s="104">
        <f t="shared" si="91"/>
        <v>75.05</v>
      </c>
      <c r="U150" s="105">
        <f t="shared" si="92"/>
        <v>1.1459027315123251</v>
      </c>
      <c r="V150" s="87">
        <f t="shared" si="93"/>
        <v>0</v>
      </c>
      <c r="W150" s="88" t="s">
        <v>590</v>
      </c>
      <c r="Y150" s="89">
        <f t="shared" si="94"/>
        <v>5.3545454545454545</v>
      </c>
      <c r="Z150" s="89">
        <f t="shared" si="95"/>
        <v>4.0375</v>
      </c>
      <c r="AA150" s="89">
        <f t="shared" si="96"/>
        <v>3.4499999999999997</v>
      </c>
      <c r="AB150" s="89">
        <f t="shared" si="97"/>
        <v>3.7568181818181814</v>
      </c>
      <c r="AC150" s="89">
        <f t="shared" si="98"/>
        <v>3.2630434782608693</v>
      </c>
      <c r="AE150" s="50">
        <f>RANK(Y150,$Y$150:$AC$150,1)</f>
        <v>5</v>
      </c>
      <c r="AF150" s="50">
        <f>RANK(Z150,$Y$150:$AC$150,1)</f>
        <v>4</v>
      </c>
      <c r="AG150" s="50">
        <f>RANK(AA150,$Y$150:$AC$150,1)</f>
        <v>2</v>
      </c>
      <c r="AH150" s="50">
        <f>RANK(AB150,$Y$150:$AC$150,1)</f>
        <v>3</v>
      </c>
      <c r="AI150" s="50">
        <f>RANK(AC150,$Y$150:$AC$150,1)</f>
        <v>1</v>
      </c>
      <c r="AK150" s="90">
        <f t="shared" si="99"/>
        <v>3.2630434782608693</v>
      </c>
      <c r="AL150" s="91">
        <f t="shared" si="100"/>
        <v>3.4499999999999997</v>
      </c>
      <c r="AM150" s="91">
        <f t="shared" si="101"/>
        <v>3.7568181818181814</v>
      </c>
      <c r="AN150" s="91">
        <f t="shared" si="102"/>
        <v>4.0375</v>
      </c>
      <c r="AO150" s="90">
        <f t="shared" si="103"/>
        <v>5.3545454545454545</v>
      </c>
      <c r="AQ150" s="87">
        <f t="shared" si="104"/>
        <v>0</v>
      </c>
    </row>
    <row r="151" spans="1:43" ht="12.75">
      <c r="A151" s="92" t="s">
        <v>71</v>
      </c>
      <c r="B151" s="93" t="s">
        <v>576</v>
      </c>
      <c r="C151" s="93" t="s">
        <v>566</v>
      </c>
      <c r="D151" s="94" t="s">
        <v>71</v>
      </c>
      <c r="E151" s="95">
        <v>0.85</v>
      </c>
      <c r="F151" s="96">
        <v>524</v>
      </c>
      <c r="G151" s="97">
        <v>479</v>
      </c>
      <c r="H151" s="97">
        <v>463</v>
      </c>
      <c r="I151" s="97">
        <v>405</v>
      </c>
      <c r="J151" s="98">
        <v>447</v>
      </c>
      <c r="K151" s="99">
        <f t="shared" si="84"/>
        <v>445.4</v>
      </c>
      <c r="L151" s="99">
        <f t="shared" si="85"/>
        <v>407.15</v>
      </c>
      <c r="M151" s="99">
        <f t="shared" si="86"/>
        <v>393.55</v>
      </c>
      <c r="N151" s="99">
        <f t="shared" si="87"/>
        <v>344.25</v>
      </c>
      <c r="O151" s="99">
        <f t="shared" si="88"/>
        <v>379.95</v>
      </c>
      <c r="P151" s="100">
        <v>438</v>
      </c>
      <c r="Q151" s="101">
        <v>5</v>
      </c>
      <c r="R151" s="102">
        <f t="shared" si="89"/>
        <v>1970.3</v>
      </c>
      <c r="S151" s="103">
        <f t="shared" si="90"/>
        <v>0.2169811320754717</v>
      </c>
      <c r="T151" s="104">
        <f t="shared" si="91"/>
        <v>427.5179245283019</v>
      </c>
      <c r="U151" s="105">
        <f t="shared" si="92"/>
        <v>1.0245184467604802</v>
      </c>
      <c r="V151" s="87">
        <f t="shared" si="93"/>
        <v>0</v>
      </c>
      <c r="W151" s="88">
        <v>0</v>
      </c>
      <c r="Y151" s="89">
        <f t="shared" si="94"/>
        <v>20.245454545454546</v>
      </c>
      <c r="Z151" s="89">
        <f t="shared" si="95"/>
        <v>20.357499999999998</v>
      </c>
      <c r="AA151" s="89">
        <f t="shared" si="96"/>
        <v>20.71315789473684</v>
      </c>
      <c r="AB151" s="89">
        <f t="shared" si="97"/>
        <v>15.647727272727273</v>
      </c>
      <c r="AC151" s="89">
        <f t="shared" si="98"/>
        <v>16.519565217391303</v>
      </c>
      <c r="AE151" s="50">
        <f>RANK(Y151,$Y$151:$AC$151,1)</f>
        <v>3</v>
      </c>
      <c r="AF151" s="50">
        <f>RANK(Z151,$Y$151:$AC$151,1)</f>
        <v>4</v>
      </c>
      <c r="AG151" s="50">
        <f>RANK(AA151,$Y$151:$AC$151,1)</f>
        <v>5</v>
      </c>
      <c r="AH151" s="50">
        <f>RANK(AB151,$Y$151:$AC$151,1)</f>
        <v>1</v>
      </c>
      <c r="AI151" s="50">
        <f>RANK(AC151,$Y$151:$AC$151,1)</f>
        <v>2</v>
      </c>
      <c r="AK151" s="90">
        <f t="shared" si="99"/>
        <v>15.647727272727273</v>
      </c>
      <c r="AL151" s="91">
        <f t="shared" si="100"/>
        <v>16.519565217391303</v>
      </c>
      <c r="AM151" s="91">
        <f t="shared" si="101"/>
        <v>20.245454545454546</v>
      </c>
      <c r="AN151" s="91">
        <f t="shared" si="102"/>
        <v>20.357499999999998</v>
      </c>
      <c r="AO151" s="90">
        <f t="shared" si="103"/>
        <v>20.71315789473684</v>
      </c>
      <c r="AQ151" s="87">
        <f t="shared" si="104"/>
        <v>0</v>
      </c>
    </row>
    <row r="152" spans="1:43" ht="12.75">
      <c r="A152" s="92" t="s">
        <v>65</v>
      </c>
      <c r="B152" s="93" t="s">
        <v>577</v>
      </c>
      <c r="C152" s="93" t="s">
        <v>566</v>
      </c>
      <c r="D152" s="94" t="s">
        <v>65</v>
      </c>
      <c r="E152" s="95">
        <v>0.47</v>
      </c>
      <c r="F152" s="96">
        <v>525</v>
      </c>
      <c r="G152" s="97">
        <v>490</v>
      </c>
      <c r="H152" s="97">
        <v>424</v>
      </c>
      <c r="I152" s="97">
        <v>550</v>
      </c>
      <c r="J152" s="98">
        <v>528</v>
      </c>
      <c r="K152" s="99">
        <f t="shared" si="84"/>
        <v>246.75</v>
      </c>
      <c r="L152" s="99">
        <f t="shared" si="85"/>
        <v>230.29999999999998</v>
      </c>
      <c r="M152" s="99">
        <f t="shared" si="86"/>
        <v>199.28</v>
      </c>
      <c r="N152" s="99">
        <f t="shared" si="87"/>
        <v>258.5</v>
      </c>
      <c r="O152" s="99">
        <f t="shared" si="88"/>
        <v>248.16</v>
      </c>
      <c r="P152" s="100">
        <v>309</v>
      </c>
      <c r="Q152" s="101">
        <v>5</v>
      </c>
      <c r="R152" s="102">
        <f t="shared" si="89"/>
        <v>1182.99</v>
      </c>
      <c r="S152" s="103">
        <f t="shared" si="90"/>
        <v>0.2169811320754717</v>
      </c>
      <c r="T152" s="104">
        <f t="shared" si="91"/>
        <v>256.68650943396227</v>
      </c>
      <c r="U152" s="105">
        <f t="shared" si="92"/>
        <v>1.2038030385055996</v>
      </c>
      <c r="V152" s="87">
        <f t="shared" si="93"/>
        <v>0</v>
      </c>
      <c r="W152" s="88">
        <v>0</v>
      </c>
      <c r="Y152" s="89">
        <f t="shared" si="94"/>
        <v>11.215909090909092</v>
      </c>
      <c r="Z152" s="89">
        <f t="shared" si="95"/>
        <v>11.514999999999999</v>
      </c>
      <c r="AA152" s="89">
        <f t="shared" si="96"/>
        <v>10.48842105263158</v>
      </c>
      <c r="AB152" s="89">
        <f t="shared" si="97"/>
        <v>11.75</v>
      </c>
      <c r="AC152" s="89">
        <f t="shared" si="98"/>
        <v>10.789565217391305</v>
      </c>
      <c r="AE152" s="50">
        <f>RANK(Y152,$Y$152:$AC$152,1)</f>
        <v>3</v>
      </c>
      <c r="AF152" s="50">
        <f>RANK(Z152,$Y$152:$AC$152,1)</f>
        <v>4</v>
      </c>
      <c r="AG152" s="50">
        <f>RANK(AA152,$Y$152:$AC$152,1)</f>
        <v>1</v>
      </c>
      <c r="AH152" s="50">
        <f>RANK(AB152,$Y$152:$AC$152,1)</f>
        <v>5</v>
      </c>
      <c r="AI152" s="50">
        <f>RANK(AC152,$Y$152:$AC$152,1)</f>
        <v>2</v>
      </c>
      <c r="AK152" s="90">
        <f t="shared" si="99"/>
        <v>10.48842105263158</v>
      </c>
      <c r="AL152" s="91">
        <f t="shared" si="100"/>
        <v>10.789565217391305</v>
      </c>
      <c r="AM152" s="91">
        <f t="shared" si="101"/>
        <v>11.215909090909092</v>
      </c>
      <c r="AN152" s="91">
        <f t="shared" si="102"/>
        <v>11.514999999999999</v>
      </c>
      <c r="AO152" s="90">
        <f t="shared" si="103"/>
        <v>11.75</v>
      </c>
      <c r="AQ152" s="87">
        <f t="shared" si="104"/>
        <v>0</v>
      </c>
    </row>
    <row r="153" spans="1:192" ht="12.75">
      <c r="A153" s="115" t="s">
        <v>387</v>
      </c>
      <c r="B153" s="116" t="s">
        <v>578</v>
      </c>
      <c r="C153" s="117" t="s">
        <v>472</v>
      </c>
      <c r="D153" s="94" t="s">
        <v>387</v>
      </c>
      <c r="E153" s="95">
        <v>0.09</v>
      </c>
      <c r="F153" s="96">
        <v>213</v>
      </c>
      <c r="G153" s="97">
        <v>0</v>
      </c>
      <c r="H153" s="97">
        <v>240</v>
      </c>
      <c r="I153" s="97">
        <v>219</v>
      </c>
      <c r="J153" s="98">
        <v>217</v>
      </c>
      <c r="K153" s="99">
        <f t="shared" si="84"/>
        <v>19.169999999999998</v>
      </c>
      <c r="L153" s="99">
        <f t="shared" si="85"/>
        <v>0</v>
      </c>
      <c r="M153" s="99">
        <f t="shared" si="86"/>
        <v>21.599999999999998</v>
      </c>
      <c r="N153" s="99">
        <f t="shared" si="87"/>
        <v>19.71</v>
      </c>
      <c r="O153" s="99">
        <f t="shared" si="88"/>
        <v>19.529999999999998</v>
      </c>
      <c r="P153" s="100">
        <v>14</v>
      </c>
      <c r="Q153" s="101">
        <v>3</v>
      </c>
      <c r="R153" s="102">
        <f t="shared" si="89"/>
        <v>60.84</v>
      </c>
      <c r="S153" s="103">
        <f t="shared" si="90"/>
        <v>0.359375</v>
      </c>
      <c r="T153" s="104">
        <f t="shared" si="91"/>
        <v>21.864375000000003</v>
      </c>
      <c r="U153" s="105">
        <f t="shared" si="92"/>
        <v>0.6403110082039847</v>
      </c>
      <c r="V153" s="87">
        <f t="shared" si="93"/>
        <v>1</v>
      </c>
      <c r="W153" s="88">
        <v>0</v>
      </c>
      <c r="Y153" s="89">
        <f t="shared" si="94"/>
        <v>0.8713636363636362</v>
      </c>
      <c r="Z153" s="89">
        <f t="shared" si="95"/>
        <v>0</v>
      </c>
      <c r="AA153" s="89">
        <f t="shared" si="96"/>
        <v>1.1368421052631579</v>
      </c>
      <c r="AB153" s="89">
        <f t="shared" si="97"/>
        <v>0.895909090909091</v>
      </c>
      <c r="AC153" s="89">
        <f t="shared" si="98"/>
        <v>0.8491304347826086</v>
      </c>
      <c r="AD153" s="117"/>
      <c r="AE153" s="50">
        <f>RANK(Y153,$Y$153:$AC$153,1)</f>
        <v>3</v>
      </c>
      <c r="AF153" s="50">
        <f>RANK(Z153,$Y$153:$AC$153,1)</f>
        <v>1</v>
      </c>
      <c r="AG153" s="50">
        <f>RANK(AA153,$Y$153:$AC$153,1)</f>
        <v>5</v>
      </c>
      <c r="AH153" s="50">
        <f>RANK(AB153,$Y$153:$AC$153,1)</f>
        <v>4</v>
      </c>
      <c r="AI153" s="50">
        <f>RANK(AC153,$Y$153:$AC$153,1)</f>
        <v>2</v>
      </c>
      <c r="AJ153" s="117"/>
      <c r="AK153" s="90">
        <f t="shared" si="99"/>
        <v>0</v>
      </c>
      <c r="AL153" s="91">
        <f t="shared" si="100"/>
        <v>0.8491304347826086</v>
      </c>
      <c r="AM153" s="91">
        <f t="shared" si="101"/>
        <v>0.8713636363636362</v>
      </c>
      <c r="AN153" s="91">
        <f t="shared" si="102"/>
        <v>0.895909090909091</v>
      </c>
      <c r="AO153" s="90">
        <f t="shared" si="103"/>
        <v>1.1368421052631579</v>
      </c>
      <c r="AP153" s="117"/>
      <c r="AQ153" s="87">
        <f t="shared" si="104"/>
        <v>1</v>
      </c>
      <c r="AR153" s="116"/>
      <c r="AS153" s="117"/>
      <c r="AT153" s="116"/>
      <c r="AU153" s="117"/>
      <c r="AV153" s="116"/>
      <c r="AW153" s="117"/>
      <c r="AX153" s="116"/>
      <c r="AY153" s="117"/>
      <c r="AZ153" s="116"/>
      <c r="BA153" s="117"/>
      <c r="BB153" s="116"/>
      <c r="BC153" s="117"/>
      <c r="BD153" s="116"/>
      <c r="BE153" s="117"/>
      <c r="BF153" s="116"/>
      <c r="BG153" s="117"/>
      <c r="BH153" s="116"/>
      <c r="BI153" s="117"/>
      <c r="BJ153" s="116"/>
      <c r="BK153" s="117"/>
      <c r="BL153" s="116"/>
      <c r="BM153" s="117"/>
      <c r="BN153" s="116"/>
      <c r="BO153" s="117"/>
      <c r="BP153" s="116"/>
      <c r="BQ153" s="117"/>
      <c r="BR153" s="116"/>
      <c r="BS153" s="117"/>
      <c r="BT153" s="116"/>
      <c r="BU153" s="117"/>
      <c r="BV153" s="116"/>
      <c r="BW153" s="117"/>
      <c r="BX153" s="116"/>
      <c r="BY153" s="117"/>
      <c r="BZ153" s="116"/>
      <c r="CA153" s="117"/>
      <c r="CB153" s="116"/>
      <c r="CC153" s="117"/>
      <c r="CD153" s="116"/>
      <c r="CE153" s="117"/>
      <c r="CF153" s="116"/>
      <c r="CG153" s="117"/>
      <c r="CH153" s="116"/>
      <c r="CI153" s="117"/>
      <c r="CJ153" s="116"/>
      <c r="CK153" s="117"/>
      <c r="CL153" s="116"/>
      <c r="CM153" s="117"/>
      <c r="CN153" s="116"/>
      <c r="CO153" s="117"/>
      <c r="CP153" s="116"/>
      <c r="CQ153" s="117"/>
      <c r="CR153" s="116"/>
      <c r="CS153" s="117"/>
      <c r="CT153" s="116"/>
      <c r="CU153" s="117"/>
      <c r="CV153" s="116"/>
      <c r="CW153" s="117"/>
      <c r="CX153" s="116"/>
      <c r="CY153" s="117"/>
      <c r="CZ153" s="116"/>
      <c r="DA153" s="117"/>
      <c r="DB153" s="116"/>
      <c r="DC153" s="117"/>
      <c r="DD153" s="116"/>
      <c r="DE153" s="117"/>
      <c r="DF153" s="116"/>
      <c r="DG153" s="117"/>
      <c r="DH153" s="116"/>
      <c r="DI153" s="117"/>
      <c r="DJ153" s="116"/>
      <c r="DK153" s="117"/>
      <c r="DL153" s="116"/>
      <c r="DM153" s="117"/>
      <c r="DN153" s="116"/>
      <c r="DO153" s="117"/>
      <c r="DP153" s="116"/>
      <c r="DQ153" s="117"/>
      <c r="DR153" s="116"/>
      <c r="DS153" s="117"/>
      <c r="DT153" s="116"/>
      <c r="DU153" s="117"/>
      <c r="DV153" s="116"/>
      <c r="DW153" s="117"/>
      <c r="DX153" s="116"/>
      <c r="DY153" s="117"/>
      <c r="DZ153" s="116"/>
      <c r="EA153" s="117"/>
      <c r="EB153" s="116"/>
      <c r="EC153" s="117"/>
      <c r="ED153" s="116"/>
      <c r="EE153" s="117"/>
      <c r="EF153" s="116"/>
      <c r="EG153" s="117"/>
      <c r="EH153" s="116"/>
      <c r="EI153" s="117"/>
      <c r="EJ153" s="116"/>
      <c r="EK153" s="117"/>
      <c r="EL153" s="116"/>
      <c r="EM153" s="117"/>
      <c r="EN153" s="116"/>
      <c r="EO153" s="117"/>
      <c r="EP153" s="116"/>
      <c r="EQ153" s="117"/>
      <c r="ER153" s="116"/>
      <c r="ES153" s="117"/>
      <c r="ET153" s="116"/>
      <c r="EU153" s="117"/>
      <c r="EV153" s="116"/>
      <c r="EW153" s="117"/>
      <c r="EX153" s="116"/>
      <c r="EY153" s="117"/>
      <c r="EZ153" s="116"/>
      <c r="FA153" s="117"/>
      <c r="FB153" s="116"/>
      <c r="FC153" s="117"/>
      <c r="FD153" s="116"/>
      <c r="FE153" s="117"/>
      <c r="FF153" s="116"/>
      <c r="FG153" s="117"/>
      <c r="FH153" s="116"/>
      <c r="FI153" s="117"/>
      <c r="FJ153" s="116"/>
      <c r="FK153" s="117"/>
      <c r="FL153" s="116"/>
      <c r="FM153" s="117"/>
      <c r="FN153" s="116"/>
      <c r="FO153" s="117"/>
      <c r="FP153" s="116"/>
      <c r="FQ153" s="117"/>
      <c r="FR153" s="116"/>
      <c r="FS153" s="117"/>
      <c r="FT153" s="116"/>
      <c r="FU153" s="117"/>
      <c r="FV153" s="116"/>
      <c r="FW153" s="117"/>
      <c r="FX153" s="116"/>
      <c r="FY153" s="117"/>
      <c r="FZ153" s="116"/>
      <c r="GA153" s="117"/>
      <c r="GB153" s="116"/>
      <c r="GC153" s="117"/>
      <c r="GD153" s="116"/>
      <c r="GE153" s="117"/>
      <c r="GF153" s="116"/>
      <c r="GG153" s="117"/>
      <c r="GH153" s="116"/>
      <c r="GI153" s="117"/>
      <c r="GJ153" s="116"/>
    </row>
    <row r="154" spans="1:43" ht="12.75">
      <c r="A154" s="92" t="s">
        <v>57</v>
      </c>
      <c r="B154" s="93" t="s">
        <v>579</v>
      </c>
      <c r="C154" s="93" t="s">
        <v>566</v>
      </c>
      <c r="D154" s="94" t="s">
        <v>57</v>
      </c>
      <c r="E154" s="95">
        <v>0.585</v>
      </c>
      <c r="F154" s="96">
        <v>358</v>
      </c>
      <c r="G154" s="97">
        <v>289</v>
      </c>
      <c r="H154" s="97">
        <v>318</v>
      </c>
      <c r="I154" s="97">
        <v>321</v>
      </c>
      <c r="J154" s="98">
        <v>264</v>
      </c>
      <c r="K154" s="99">
        <f t="shared" si="84"/>
        <v>209.42999999999998</v>
      </c>
      <c r="L154" s="99">
        <f t="shared" si="85"/>
        <v>169.065</v>
      </c>
      <c r="M154" s="99">
        <f t="shared" si="86"/>
        <v>186.03</v>
      </c>
      <c r="N154" s="99">
        <f t="shared" si="87"/>
        <v>187.785</v>
      </c>
      <c r="O154" s="99">
        <f t="shared" si="88"/>
        <v>154.44</v>
      </c>
      <c r="P154" s="100">
        <v>177</v>
      </c>
      <c r="Q154" s="101">
        <v>5</v>
      </c>
      <c r="R154" s="102">
        <f t="shared" si="89"/>
        <v>906.75</v>
      </c>
      <c r="S154" s="103">
        <f t="shared" si="90"/>
        <v>0.2169811320754717</v>
      </c>
      <c r="T154" s="104">
        <f t="shared" si="91"/>
        <v>196.74764150943398</v>
      </c>
      <c r="U154" s="105">
        <f t="shared" si="92"/>
        <v>0.8996295896716654</v>
      </c>
      <c r="V154" s="87">
        <f t="shared" si="93"/>
        <v>0</v>
      </c>
      <c r="W154" s="88">
        <v>0</v>
      </c>
      <c r="Y154" s="89">
        <f t="shared" si="94"/>
        <v>9.519545454545453</v>
      </c>
      <c r="Z154" s="89">
        <f t="shared" si="95"/>
        <v>8.45325</v>
      </c>
      <c r="AA154" s="89">
        <f t="shared" si="96"/>
        <v>9.791052631578948</v>
      </c>
      <c r="AB154" s="89">
        <f t="shared" si="97"/>
        <v>8.535681818181818</v>
      </c>
      <c r="AC154" s="89">
        <f t="shared" si="98"/>
        <v>6.714782608695652</v>
      </c>
      <c r="AE154" s="50">
        <f>RANK(Y154,$Y$154:$AC$154,1)</f>
        <v>4</v>
      </c>
      <c r="AF154" s="50">
        <f>RANK(Z154,$Y$154:$AC$154,1)</f>
        <v>2</v>
      </c>
      <c r="AG154" s="50">
        <f>RANK(AA154,$Y$154:$AC$154,1)</f>
        <v>5</v>
      </c>
      <c r="AH154" s="50">
        <f>RANK(AB154,$Y$154:$AC$154,1)</f>
        <v>3</v>
      </c>
      <c r="AI154" s="50">
        <f>RANK(AC154,$Y$154:$AC$154,1)</f>
        <v>1</v>
      </c>
      <c r="AK154" s="90">
        <f t="shared" si="99"/>
        <v>6.714782608695652</v>
      </c>
      <c r="AL154" s="91">
        <f t="shared" si="100"/>
        <v>8.45325</v>
      </c>
      <c r="AM154" s="91">
        <f t="shared" si="101"/>
        <v>8.535681818181818</v>
      </c>
      <c r="AN154" s="91">
        <f t="shared" si="102"/>
        <v>9.519545454545453</v>
      </c>
      <c r="AO154" s="90">
        <f t="shared" si="103"/>
        <v>9.791052631578948</v>
      </c>
      <c r="AQ154" s="87">
        <f t="shared" si="104"/>
        <v>0</v>
      </c>
    </row>
    <row r="155" spans="1:43" ht="12.75">
      <c r="A155" s="92" t="s">
        <v>59</v>
      </c>
      <c r="B155" s="93" t="s">
        <v>580</v>
      </c>
      <c r="C155" s="93" t="s">
        <v>566</v>
      </c>
      <c r="D155" s="94" t="s">
        <v>59</v>
      </c>
      <c r="E155" s="95">
        <v>0.5</v>
      </c>
      <c r="F155" s="96">
        <v>461</v>
      </c>
      <c r="G155" s="97">
        <v>380</v>
      </c>
      <c r="H155" s="97">
        <v>293</v>
      </c>
      <c r="I155" s="97">
        <v>401</v>
      </c>
      <c r="J155" s="98">
        <v>416</v>
      </c>
      <c r="K155" s="99">
        <f t="shared" si="84"/>
        <v>230.5</v>
      </c>
      <c r="L155" s="99">
        <f t="shared" si="85"/>
        <v>190</v>
      </c>
      <c r="M155" s="99">
        <f t="shared" si="86"/>
        <v>146.5</v>
      </c>
      <c r="N155" s="99">
        <f t="shared" si="87"/>
        <v>200.5</v>
      </c>
      <c r="O155" s="99">
        <f t="shared" si="88"/>
        <v>208</v>
      </c>
      <c r="P155" s="100">
        <v>152</v>
      </c>
      <c r="Q155" s="101">
        <v>4</v>
      </c>
      <c r="R155" s="102">
        <f t="shared" si="89"/>
        <v>745</v>
      </c>
      <c r="S155" s="103">
        <f t="shared" si="90"/>
        <v>0.27380952380952384</v>
      </c>
      <c r="T155" s="104">
        <f t="shared" si="91"/>
        <v>203.98809523809527</v>
      </c>
      <c r="U155" s="105">
        <f t="shared" si="92"/>
        <v>0.7451415231981323</v>
      </c>
      <c r="V155" s="87">
        <f t="shared" si="93"/>
        <v>0</v>
      </c>
      <c r="W155" s="88" t="s">
        <v>597</v>
      </c>
      <c r="Y155" s="89">
        <f t="shared" si="94"/>
        <v>10.477272727272727</v>
      </c>
      <c r="Z155" s="89">
        <f t="shared" si="95"/>
        <v>9.5</v>
      </c>
      <c r="AA155" s="89">
        <f t="shared" si="96"/>
        <v>7.7105263157894735</v>
      </c>
      <c r="AB155" s="89">
        <f t="shared" si="97"/>
        <v>9.113636363636363</v>
      </c>
      <c r="AC155" s="89">
        <f t="shared" si="98"/>
        <v>9.043478260869565</v>
      </c>
      <c r="AE155" s="50">
        <f>RANK(Y155,$Y$155:$AC$155,1)</f>
        <v>5</v>
      </c>
      <c r="AF155" s="50">
        <f>RANK(Z155,$Y$155:$AC$155,1)</f>
        <v>4</v>
      </c>
      <c r="AG155" s="50">
        <f>RANK(AA155,$Y$155:$AC$155,1)</f>
        <v>1</v>
      </c>
      <c r="AH155" s="50">
        <f>RANK(AB155,$Y$155:$AC$155,1)</f>
        <v>3</v>
      </c>
      <c r="AI155" s="50">
        <f>RANK(AC155,$Y$155:$AC$155,1)</f>
        <v>2</v>
      </c>
      <c r="AK155" s="90">
        <f t="shared" si="99"/>
        <v>7.7105263157894735</v>
      </c>
      <c r="AL155" s="91">
        <f t="shared" si="100"/>
        <v>9.043478260869565</v>
      </c>
      <c r="AM155" s="91">
        <f t="shared" si="101"/>
        <v>9.113636363636363</v>
      </c>
      <c r="AN155" s="91">
        <f t="shared" si="102"/>
        <v>9.5</v>
      </c>
      <c r="AO155" s="90">
        <f t="shared" si="103"/>
        <v>10.477272727272727</v>
      </c>
      <c r="AQ155" s="87">
        <f t="shared" si="104"/>
        <v>0</v>
      </c>
    </row>
    <row r="156" spans="1:43" ht="12.75">
      <c r="A156" s="92" t="s">
        <v>54</v>
      </c>
      <c r="B156" s="93" t="s">
        <v>581</v>
      </c>
      <c r="C156" s="93" t="s">
        <v>566</v>
      </c>
      <c r="D156" s="94" t="s">
        <v>54</v>
      </c>
      <c r="E156" s="95">
        <v>0.9</v>
      </c>
      <c r="F156" s="96">
        <v>186</v>
      </c>
      <c r="G156" s="97">
        <v>184</v>
      </c>
      <c r="H156" s="97">
        <v>178</v>
      </c>
      <c r="I156" s="97">
        <v>199</v>
      </c>
      <c r="J156" s="98">
        <v>216</v>
      </c>
      <c r="K156" s="99">
        <f t="shared" si="84"/>
        <v>167.4</v>
      </c>
      <c r="L156" s="99">
        <f t="shared" si="85"/>
        <v>165.6</v>
      </c>
      <c r="M156" s="99">
        <f t="shared" si="86"/>
        <v>160.20000000000002</v>
      </c>
      <c r="N156" s="99">
        <f t="shared" si="87"/>
        <v>179.1</v>
      </c>
      <c r="O156" s="99">
        <f t="shared" si="88"/>
        <v>194.4</v>
      </c>
      <c r="P156" s="100">
        <v>188</v>
      </c>
      <c r="Q156" s="101">
        <v>5</v>
      </c>
      <c r="R156" s="102">
        <f t="shared" si="89"/>
        <v>866.7</v>
      </c>
      <c r="S156" s="103">
        <f t="shared" si="90"/>
        <v>0.2169811320754717</v>
      </c>
      <c r="T156" s="104">
        <f t="shared" si="91"/>
        <v>188.05754716981133</v>
      </c>
      <c r="U156" s="105">
        <f t="shared" si="92"/>
        <v>0.9996939917026603</v>
      </c>
      <c r="V156" s="87">
        <f t="shared" si="93"/>
        <v>0</v>
      </c>
      <c r="W156" s="88">
        <v>0</v>
      </c>
      <c r="Y156" s="89">
        <f t="shared" si="94"/>
        <v>7.609090909090909</v>
      </c>
      <c r="Z156" s="89">
        <f t="shared" si="95"/>
        <v>8.28</v>
      </c>
      <c r="AA156" s="89">
        <f t="shared" si="96"/>
        <v>8.431578947368422</v>
      </c>
      <c r="AB156" s="89">
        <f t="shared" si="97"/>
        <v>8.14090909090909</v>
      </c>
      <c r="AC156" s="89">
        <f t="shared" si="98"/>
        <v>8.45217391304348</v>
      </c>
      <c r="AE156" s="50">
        <f>RANK(Y156,$Y$156:$AC$156,1)</f>
        <v>1</v>
      </c>
      <c r="AF156" s="50">
        <f>RANK(Z156,$Y$156:$AC$156,1)</f>
        <v>3</v>
      </c>
      <c r="AG156" s="50">
        <f>RANK(AA156,$Y$156:$AC$156,1)</f>
        <v>4</v>
      </c>
      <c r="AH156" s="50">
        <f>RANK(AB156,$Y$156:$AC$156,1)</f>
        <v>2</v>
      </c>
      <c r="AI156" s="50">
        <f>RANK(AC156,$Y$156:$AC$156,1)</f>
        <v>5</v>
      </c>
      <c r="AK156" s="90">
        <f t="shared" si="99"/>
        <v>7.609090909090909</v>
      </c>
      <c r="AL156" s="91">
        <f t="shared" si="100"/>
        <v>8.14090909090909</v>
      </c>
      <c r="AM156" s="91">
        <f t="shared" si="101"/>
        <v>8.28</v>
      </c>
      <c r="AN156" s="91">
        <f t="shared" si="102"/>
        <v>8.431578947368422</v>
      </c>
      <c r="AO156" s="90">
        <f t="shared" si="103"/>
        <v>8.45217391304348</v>
      </c>
      <c r="AQ156" s="87">
        <f t="shared" si="104"/>
        <v>0</v>
      </c>
    </row>
    <row r="157" spans="1:43" ht="12.75">
      <c r="A157" s="92" t="s">
        <v>61</v>
      </c>
      <c r="B157" s="93" t="s">
        <v>582</v>
      </c>
      <c r="C157" s="93" t="s">
        <v>566</v>
      </c>
      <c r="D157" s="94" t="s">
        <v>61</v>
      </c>
      <c r="E157" s="95">
        <v>0.68</v>
      </c>
      <c r="F157" s="96">
        <v>218</v>
      </c>
      <c r="G157" s="97">
        <v>370</v>
      </c>
      <c r="H157" s="97">
        <v>307</v>
      </c>
      <c r="I157" s="97">
        <v>324</v>
      </c>
      <c r="J157" s="98">
        <v>259</v>
      </c>
      <c r="K157" s="99">
        <f t="shared" si="84"/>
        <v>148.24</v>
      </c>
      <c r="L157" s="99">
        <f t="shared" si="85"/>
        <v>251.60000000000002</v>
      </c>
      <c r="M157" s="99">
        <f t="shared" si="86"/>
        <v>208.76000000000002</v>
      </c>
      <c r="N157" s="99">
        <f t="shared" si="87"/>
        <v>220.32000000000002</v>
      </c>
      <c r="O157" s="99">
        <f t="shared" si="88"/>
        <v>176.12</v>
      </c>
      <c r="P157" s="100">
        <v>187</v>
      </c>
      <c r="Q157" s="101">
        <v>1</v>
      </c>
      <c r="R157" s="102">
        <f t="shared" si="89"/>
        <v>176.12</v>
      </c>
      <c r="S157" s="103">
        <f t="shared" si="90"/>
        <v>1</v>
      </c>
      <c r="T157" s="104">
        <f t="shared" si="91"/>
        <v>176.12</v>
      </c>
      <c r="U157" s="105">
        <f t="shared" si="92"/>
        <v>1.0617760617760617</v>
      </c>
      <c r="V157" s="87">
        <f t="shared" si="93"/>
        <v>0</v>
      </c>
      <c r="W157" s="88" t="s">
        <v>590</v>
      </c>
      <c r="Y157" s="89">
        <f t="shared" si="94"/>
        <v>6.738181818181818</v>
      </c>
      <c r="Z157" s="89">
        <f t="shared" si="95"/>
        <v>12.580000000000002</v>
      </c>
      <c r="AA157" s="89">
        <f t="shared" si="96"/>
        <v>10.987368421052633</v>
      </c>
      <c r="AB157" s="89">
        <f t="shared" si="97"/>
        <v>10.014545454545456</v>
      </c>
      <c r="AC157" s="89">
        <f t="shared" si="98"/>
        <v>7.6573913043478266</v>
      </c>
      <c r="AE157" s="50">
        <f>RANK(Y157,$Y$157:$AC$157,1)</f>
        <v>1</v>
      </c>
      <c r="AF157" s="50">
        <f>RANK(Z157,$Y$157:$AC$157,1)</f>
        <v>5</v>
      </c>
      <c r="AG157" s="50">
        <f>RANK(AA157,$Y$157:$AC$157,1)</f>
        <v>4</v>
      </c>
      <c r="AH157" s="50">
        <f>RANK(AB157,$Y$157:$AC$157,1)</f>
        <v>3</v>
      </c>
      <c r="AI157" s="50">
        <f>RANK(AC157,$Y$157:$AC$157,1)</f>
        <v>2</v>
      </c>
      <c r="AK157" s="90">
        <f t="shared" si="99"/>
        <v>6.738181818181818</v>
      </c>
      <c r="AL157" s="91">
        <f t="shared" si="100"/>
        <v>7.6573913043478266</v>
      </c>
      <c r="AM157" s="91">
        <f t="shared" si="101"/>
        <v>10.014545454545456</v>
      </c>
      <c r="AN157" s="91">
        <f t="shared" si="102"/>
        <v>10.987368421052633</v>
      </c>
      <c r="AO157" s="90">
        <f t="shared" si="103"/>
        <v>12.580000000000002</v>
      </c>
      <c r="AQ157" s="87">
        <f t="shared" si="104"/>
        <v>0</v>
      </c>
    </row>
    <row r="158" spans="1:43" ht="12.75">
      <c r="A158" s="92" t="s">
        <v>391</v>
      </c>
      <c r="B158" s="93" t="s">
        <v>583</v>
      </c>
      <c r="C158" s="93" t="s">
        <v>548</v>
      </c>
      <c r="D158" s="94" t="s">
        <v>391</v>
      </c>
      <c r="E158" s="95">
        <v>1</v>
      </c>
      <c r="F158" s="96">
        <v>0</v>
      </c>
      <c r="G158" s="97">
        <v>77</v>
      </c>
      <c r="H158" s="97">
        <v>103</v>
      </c>
      <c r="I158" s="97">
        <v>103</v>
      </c>
      <c r="J158" s="98">
        <v>108</v>
      </c>
      <c r="K158" s="99">
        <f t="shared" si="84"/>
        <v>0</v>
      </c>
      <c r="L158" s="99">
        <f t="shared" si="85"/>
        <v>77</v>
      </c>
      <c r="M158" s="99">
        <f t="shared" si="86"/>
        <v>103</v>
      </c>
      <c r="N158" s="99">
        <f t="shared" si="87"/>
        <v>103</v>
      </c>
      <c r="O158" s="99">
        <f t="shared" si="88"/>
        <v>108</v>
      </c>
      <c r="P158" s="100">
        <v>34</v>
      </c>
      <c r="Q158" s="101">
        <v>4</v>
      </c>
      <c r="R158" s="102">
        <f t="shared" si="89"/>
        <v>391</v>
      </c>
      <c r="S158" s="103">
        <f t="shared" si="90"/>
        <v>0.27380952380952384</v>
      </c>
      <c r="T158" s="104">
        <f t="shared" si="91"/>
        <v>107.05952380952382</v>
      </c>
      <c r="U158" s="105">
        <f t="shared" si="92"/>
        <v>0.31758034026465026</v>
      </c>
      <c r="V158" s="87">
        <f t="shared" si="93"/>
        <v>1</v>
      </c>
      <c r="W158" s="88">
        <v>0</v>
      </c>
      <c r="Y158" s="89">
        <f t="shared" si="94"/>
        <v>0</v>
      </c>
      <c r="Z158" s="89">
        <f t="shared" si="95"/>
        <v>3.85</v>
      </c>
      <c r="AA158" s="89">
        <f t="shared" si="96"/>
        <v>5.421052631578948</v>
      </c>
      <c r="AB158" s="89">
        <f t="shared" si="97"/>
        <v>4.681818181818182</v>
      </c>
      <c r="AC158" s="89">
        <f t="shared" si="98"/>
        <v>4.695652173913044</v>
      </c>
      <c r="AE158" s="50">
        <f>RANK(Y158,$Y$158:$AC$158,1)</f>
        <v>1</v>
      </c>
      <c r="AF158" s="50">
        <f>RANK(Z158,$Y$158:$AC$158,1)</f>
        <v>2</v>
      </c>
      <c r="AG158" s="50">
        <f>RANK(AA158,$Y$158:$AC$158,1)</f>
        <v>5</v>
      </c>
      <c r="AH158" s="50">
        <f>RANK(AB158,$Y$158:$AC$158,1)</f>
        <v>3</v>
      </c>
      <c r="AI158" s="50">
        <f>RANK(AC158,$Y$158:$AC$158,1)</f>
        <v>4</v>
      </c>
      <c r="AK158" s="90">
        <f t="shared" si="99"/>
        <v>0</v>
      </c>
      <c r="AL158" s="91">
        <f t="shared" si="100"/>
        <v>3.85</v>
      </c>
      <c r="AM158" s="91">
        <f t="shared" si="101"/>
        <v>4.681818181818182</v>
      </c>
      <c r="AN158" s="91">
        <f t="shared" si="102"/>
        <v>4.695652173913044</v>
      </c>
      <c r="AO158" s="90">
        <f t="shared" si="103"/>
        <v>5.421052631578948</v>
      </c>
      <c r="AQ158" s="87">
        <f t="shared" si="104"/>
        <v>1</v>
      </c>
    </row>
    <row r="159" spans="1:43" ht="12.75">
      <c r="A159" s="92" t="s">
        <v>376</v>
      </c>
      <c r="B159" s="93" t="s">
        <v>584</v>
      </c>
      <c r="C159" s="93"/>
      <c r="D159" s="94" t="s">
        <v>376</v>
      </c>
      <c r="E159" s="95">
        <v>1</v>
      </c>
      <c r="F159" s="96">
        <v>228</v>
      </c>
      <c r="G159" s="97">
        <v>216</v>
      </c>
      <c r="H159" s="97">
        <v>171</v>
      </c>
      <c r="I159" s="97">
        <v>298</v>
      </c>
      <c r="J159" s="98">
        <v>465</v>
      </c>
      <c r="K159" s="99">
        <f t="shared" si="84"/>
        <v>228</v>
      </c>
      <c r="L159" s="99">
        <f t="shared" si="85"/>
        <v>216</v>
      </c>
      <c r="M159" s="99">
        <f t="shared" si="86"/>
        <v>171</v>
      </c>
      <c r="N159" s="99">
        <f t="shared" si="87"/>
        <v>298</v>
      </c>
      <c r="O159" s="99">
        <f t="shared" si="88"/>
        <v>465</v>
      </c>
      <c r="P159" s="100">
        <v>663</v>
      </c>
      <c r="Q159" s="101">
        <v>1</v>
      </c>
      <c r="R159" s="102">
        <f t="shared" si="89"/>
        <v>465</v>
      </c>
      <c r="S159" s="103">
        <f t="shared" si="90"/>
        <v>1</v>
      </c>
      <c r="T159" s="104">
        <f t="shared" si="91"/>
        <v>465</v>
      </c>
      <c r="U159" s="105">
        <f t="shared" si="92"/>
        <v>1.4258064516129032</v>
      </c>
      <c r="V159" s="87">
        <f t="shared" si="93"/>
        <v>1</v>
      </c>
      <c r="W159" s="88">
        <v>0</v>
      </c>
      <c r="Y159" s="89">
        <f t="shared" si="94"/>
        <v>10.363636363636363</v>
      </c>
      <c r="Z159" s="89">
        <f t="shared" si="95"/>
        <v>10.8</v>
      </c>
      <c r="AA159" s="89">
        <f t="shared" si="96"/>
        <v>9</v>
      </c>
      <c r="AB159" s="89">
        <f t="shared" si="97"/>
        <v>13.545454545454545</v>
      </c>
      <c r="AC159" s="89">
        <f t="shared" si="98"/>
        <v>20.217391304347824</v>
      </c>
      <c r="AE159" s="50">
        <f>RANK(Y159,$Y$159:$AC$159,1)</f>
        <v>2</v>
      </c>
      <c r="AF159" s="50">
        <f>RANK(Z159,$Y$159:$AC$159,1)</f>
        <v>3</v>
      </c>
      <c r="AG159" s="50">
        <f>RANK(AA159,$Y$159:$AC$159,1)</f>
        <v>1</v>
      </c>
      <c r="AH159" s="50">
        <f>RANK(AB159,$Y$159:$AC$159,1)</f>
        <v>4</v>
      </c>
      <c r="AI159" s="50">
        <f>RANK(AC159,$Y$159:$AC$159,1)</f>
        <v>5</v>
      </c>
      <c r="AK159" s="90">
        <f t="shared" si="99"/>
        <v>9</v>
      </c>
      <c r="AL159" s="91">
        <f t="shared" si="100"/>
        <v>10.363636363636363</v>
      </c>
      <c r="AM159" s="91">
        <f t="shared" si="101"/>
        <v>10.8</v>
      </c>
      <c r="AN159" s="91">
        <f t="shared" si="102"/>
        <v>13.545454545454545</v>
      </c>
      <c r="AO159" s="90">
        <f t="shared" si="103"/>
        <v>20.217391304347824</v>
      </c>
      <c r="AQ159" s="87">
        <f t="shared" si="104"/>
        <v>1</v>
      </c>
    </row>
    <row r="160" spans="1:43" ht="12.75">
      <c r="A160" s="92" t="s">
        <v>393</v>
      </c>
      <c r="B160" s="93" t="s">
        <v>585</v>
      </c>
      <c r="D160" s="94" t="s">
        <v>393</v>
      </c>
      <c r="E160" s="95">
        <v>1</v>
      </c>
      <c r="F160" s="96">
        <v>246</v>
      </c>
      <c r="G160" s="97">
        <v>210</v>
      </c>
      <c r="H160" s="97">
        <v>297</v>
      </c>
      <c r="I160" s="97">
        <v>307</v>
      </c>
      <c r="J160" s="98">
        <v>389</v>
      </c>
      <c r="K160" s="99">
        <f t="shared" si="84"/>
        <v>246</v>
      </c>
      <c r="L160" s="99">
        <f t="shared" si="85"/>
        <v>210</v>
      </c>
      <c r="M160" s="99">
        <f t="shared" si="86"/>
        <v>297</v>
      </c>
      <c r="N160" s="99">
        <f t="shared" si="87"/>
        <v>307</v>
      </c>
      <c r="O160" s="99">
        <f t="shared" si="88"/>
        <v>389</v>
      </c>
      <c r="P160" s="100">
        <v>0</v>
      </c>
      <c r="Q160" s="101">
        <v>5</v>
      </c>
      <c r="R160" s="102">
        <f t="shared" si="89"/>
        <v>1449</v>
      </c>
      <c r="S160" s="103">
        <f t="shared" si="90"/>
        <v>0.2169811320754717</v>
      </c>
      <c r="T160" s="104">
        <f t="shared" si="91"/>
        <v>314.4056603773585</v>
      </c>
      <c r="U160" s="105">
        <f t="shared" si="92"/>
        <v>0</v>
      </c>
      <c r="V160" s="87">
        <f t="shared" si="93"/>
        <v>0</v>
      </c>
      <c r="W160" s="88">
        <v>0</v>
      </c>
      <c r="Y160" s="89">
        <f t="shared" si="94"/>
        <v>11.181818181818182</v>
      </c>
      <c r="Z160" s="89">
        <f t="shared" si="95"/>
        <v>10.5</v>
      </c>
      <c r="AA160" s="89">
        <f t="shared" si="96"/>
        <v>15.631578947368421</v>
      </c>
      <c r="AB160" s="89">
        <f t="shared" si="97"/>
        <v>13.954545454545455</v>
      </c>
      <c r="AC160" s="89">
        <f t="shared" si="98"/>
        <v>16.91304347826087</v>
      </c>
      <c r="AE160" s="50">
        <f>RANK(Y160,$Y$160:$AC$160,1)</f>
        <v>2</v>
      </c>
      <c r="AF160" s="50">
        <f>RANK(Z160,$Y$160:$AC$160,1)</f>
        <v>1</v>
      </c>
      <c r="AG160" s="50">
        <f>RANK(AA160,$Y$160:$AC$160,1)</f>
        <v>4</v>
      </c>
      <c r="AH160" s="50">
        <f>RANK(AB160,$Y$160:$AC$160,1)</f>
        <v>3</v>
      </c>
      <c r="AI160" s="50">
        <f>RANK(AC160,$Y$160:$AC$160,1)</f>
        <v>5</v>
      </c>
      <c r="AK160" s="90">
        <f t="shared" si="99"/>
        <v>10.5</v>
      </c>
      <c r="AL160" s="91">
        <f t="shared" si="100"/>
        <v>11.181818181818182</v>
      </c>
      <c r="AM160" s="91">
        <f t="shared" si="101"/>
        <v>13.954545454545455</v>
      </c>
      <c r="AN160" s="91">
        <f t="shared" si="102"/>
        <v>15.631578947368421</v>
      </c>
      <c r="AO160" s="90">
        <f t="shared" si="103"/>
        <v>16.91304347826087</v>
      </c>
      <c r="AQ160" s="87">
        <f t="shared" si="104"/>
        <v>0</v>
      </c>
    </row>
    <row r="161" spans="1:43" ht="12.75">
      <c r="A161" s="49" t="s">
        <v>395</v>
      </c>
      <c r="B161" s="50" t="s">
        <v>586</v>
      </c>
      <c r="C161" s="93" t="s">
        <v>518</v>
      </c>
      <c r="D161" s="94" t="s">
        <v>395</v>
      </c>
      <c r="E161" s="95">
        <v>0.25</v>
      </c>
      <c r="F161" s="96">
        <v>0</v>
      </c>
      <c r="G161" s="97">
        <v>363</v>
      </c>
      <c r="H161" s="97">
        <v>365</v>
      </c>
      <c r="I161" s="97">
        <v>364</v>
      </c>
      <c r="J161" s="98">
        <v>370</v>
      </c>
      <c r="K161" s="99">
        <f t="shared" si="84"/>
        <v>0</v>
      </c>
      <c r="L161" s="99">
        <f t="shared" si="85"/>
        <v>90.75</v>
      </c>
      <c r="M161" s="99">
        <f t="shared" si="86"/>
        <v>91.25</v>
      </c>
      <c r="N161" s="99">
        <f t="shared" si="87"/>
        <v>91</v>
      </c>
      <c r="O161" s="99">
        <f t="shared" si="88"/>
        <v>92.5</v>
      </c>
      <c r="P161" s="100">
        <v>108</v>
      </c>
      <c r="Q161" s="101">
        <v>4</v>
      </c>
      <c r="R161" s="102">
        <f t="shared" si="89"/>
        <v>365.5</v>
      </c>
      <c r="S161" s="103">
        <f t="shared" si="90"/>
        <v>0.27380952380952384</v>
      </c>
      <c r="T161" s="104">
        <f t="shared" si="91"/>
        <v>100.07738095238096</v>
      </c>
      <c r="U161" s="105">
        <f t="shared" si="92"/>
        <v>1.079164931897936</v>
      </c>
      <c r="V161" s="87">
        <f t="shared" si="93"/>
        <v>1</v>
      </c>
      <c r="W161" s="88">
        <v>0</v>
      </c>
      <c r="Y161" s="89">
        <f t="shared" si="94"/>
        <v>0</v>
      </c>
      <c r="Z161" s="89">
        <f t="shared" si="95"/>
        <v>4.5375</v>
      </c>
      <c r="AA161" s="89">
        <f t="shared" si="96"/>
        <v>4.802631578947368</v>
      </c>
      <c r="AB161" s="89">
        <f t="shared" si="97"/>
        <v>4.136363636363637</v>
      </c>
      <c r="AC161" s="89">
        <f t="shared" si="98"/>
        <v>4.021739130434782</v>
      </c>
      <c r="AE161" s="50">
        <f>RANK(Y161,$Y$161:$AC$161,1)</f>
        <v>1</v>
      </c>
      <c r="AF161" s="50">
        <f>RANK(Z161,$Y$161:$AC$161,1)</f>
        <v>4</v>
      </c>
      <c r="AG161" s="50">
        <f>RANK(AA161,$Y$161:$AC$161,1)</f>
        <v>5</v>
      </c>
      <c r="AH161" s="50">
        <f>RANK(AB161,$Y$161:$AC$161,1)</f>
        <v>3</v>
      </c>
      <c r="AI161" s="50">
        <f>RANK(AC161,$Y$161:$AC$161,1)</f>
        <v>2</v>
      </c>
      <c r="AK161" s="90">
        <f t="shared" si="99"/>
        <v>0</v>
      </c>
      <c r="AL161" s="91">
        <f t="shared" si="100"/>
        <v>4.021739130434782</v>
      </c>
      <c r="AM161" s="91">
        <f t="shared" si="101"/>
        <v>4.136363636363637</v>
      </c>
      <c r="AN161" s="91">
        <f t="shared" si="102"/>
        <v>4.5375</v>
      </c>
      <c r="AO161" s="90">
        <f t="shared" si="103"/>
        <v>4.802631578947368</v>
      </c>
      <c r="AQ161" s="87">
        <f t="shared" si="104"/>
        <v>1</v>
      </c>
    </row>
    <row r="162" spans="1:43" ht="12.75">
      <c r="A162" s="49" t="s">
        <v>396</v>
      </c>
      <c r="B162" s="50" t="s">
        <v>587</v>
      </c>
      <c r="C162" s="93" t="s">
        <v>451</v>
      </c>
      <c r="D162" s="94" t="s">
        <v>396</v>
      </c>
      <c r="E162" s="95">
        <v>0.7</v>
      </c>
      <c r="F162" s="96">
        <v>0</v>
      </c>
      <c r="G162" s="97">
        <v>216</v>
      </c>
      <c r="H162" s="97">
        <v>254</v>
      </c>
      <c r="I162" s="97">
        <v>275</v>
      </c>
      <c r="J162" s="98">
        <v>221</v>
      </c>
      <c r="K162" s="99">
        <v>143.5</v>
      </c>
      <c r="L162" s="99">
        <v>198.1</v>
      </c>
      <c r="M162" s="99">
        <f t="shared" si="86"/>
        <v>177.79999999999998</v>
      </c>
      <c r="N162" s="99">
        <f t="shared" si="87"/>
        <v>192.5</v>
      </c>
      <c r="O162" s="99">
        <f t="shared" si="88"/>
        <v>154.7</v>
      </c>
      <c r="P162" s="100">
        <v>180</v>
      </c>
      <c r="Q162" s="101">
        <v>5</v>
      </c>
      <c r="R162" s="102">
        <f t="shared" si="89"/>
        <v>866.5999999999999</v>
      </c>
      <c r="S162" s="103">
        <f t="shared" si="90"/>
        <v>0.2169811320754717</v>
      </c>
      <c r="T162" s="104">
        <f t="shared" si="91"/>
        <v>188.03584905660375</v>
      </c>
      <c r="U162" s="105">
        <f t="shared" si="92"/>
        <v>0.9572642711646716</v>
      </c>
      <c r="V162" s="87">
        <f t="shared" si="93"/>
        <v>0</v>
      </c>
      <c r="W162" s="88">
        <v>0</v>
      </c>
      <c r="Y162" s="89">
        <f t="shared" si="94"/>
        <v>6.5227272727272725</v>
      </c>
      <c r="Z162" s="89">
        <f t="shared" si="95"/>
        <v>9.905</v>
      </c>
      <c r="AA162" s="89">
        <f t="shared" si="96"/>
        <v>9.357894736842104</v>
      </c>
      <c r="AB162" s="89">
        <f t="shared" si="97"/>
        <v>8.75</v>
      </c>
      <c r="AC162" s="89">
        <f t="shared" si="98"/>
        <v>6.726086956521739</v>
      </c>
      <c r="AE162" s="50">
        <f>RANK(Y162,$Y$162:$AC$162,1)</f>
        <v>1</v>
      </c>
      <c r="AF162" s="50">
        <f>RANK(Z162,$Y$162:$AC$162,1)</f>
        <v>5</v>
      </c>
      <c r="AG162" s="50">
        <f>RANK(AA162,$Y$162:$AC$162,1)</f>
        <v>4</v>
      </c>
      <c r="AH162" s="50">
        <f>RANK(AB162,$Y$162:$AC$162,1)</f>
        <v>3</v>
      </c>
      <c r="AI162" s="50">
        <f>RANK(AC162,$Y$162:$AC$162,1)</f>
        <v>2</v>
      </c>
      <c r="AK162" s="90">
        <f t="shared" si="99"/>
        <v>6.5227272727272725</v>
      </c>
      <c r="AL162" s="91">
        <f t="shared" si="100"/>
        <v>6.726086956521739</v>
      </c>
      <c r="AM162" s="91">
        <f t="shared" si="101"/>
        <v>8.75</v>
      </c>
      <c r="AN162" s="91">
        <f t="shared" si="102"/>
        <v>9.357894736842104</v>
      </c>
      <c r="AO162" s="90">
        <f t="shared" si="103"/>
        <v>9.905</v>
      </c>
      <c r="AQ162" s="87">
        <f t="shared" si="104"/>
        <v>0</v>
      </c>
    </row>
    <row r="163" spans="1:43" ht="13.5" thickBot="1">
      <c r="A163" s="118" t="s">
        <v>394</v>
      </c>
      <c r="B163" s="119" t="s">
        <v>588</v>
      </c>
      <c r="C163" s="120" t="s">
        <v>566</v>
      </c>
      <c r="D163" s="121" t="s">
        <v>394</v>
      </c>
      <c r="E163" s="122">
        <v>1</v>
      </c>
      <c r="F163" s="123">
        <v>33</v>
      </c>
      <c r="G163" s="124">
        <v>32</v>
      </c>
      <c r="H163" s="124">
        <v>28</v>
      </c>
      <c r="I163" s="124">
        <v>59</v>
      </c>
      <c r="J163" s="125">
        <v>0</v>
      </c>
      <c r="K163" s="126">
        <f>F163*E163</f>
        <v>33</v>
      </c>
      <c r="L163" s="126">
        <f>G163*E163</f>
        <v>32</v>
      </c>
      <c r="M163" s="126">
        <f t="shared" si="86"/>
        <v>28</v>
      </c>
      <c r="N163" s="126">
        <f t="shared" si="87"/>
        <v>59</v>
      </c>
      <c r="O163" s="126">
        <f t="shared" si="88"/>
        <v>0</v>
      </c>
      <c r="P163" s="127">
        <v>54</v>
      </c>
      <c r="Q163" s="128">
        <v>5</v>
      </c>
      <c r="R163" s="129">
        <f t="shared" si="89"/>
        <v>152</v>
      </c>
      <c r="S163" s="130">
        <f t="shared" si="90"/>
        <v>0.2169811320754717</v>
      </c>
      <c r="T163" s="131">
        <f t="shared" si="91"/>
        <v>32.9811320754717</v>
      </c>
      <c r="U163" s="132">
        <f t="shared" si="92"/>
        <v>1.637299771167048</v>
      </c>
      <c r="V163" s="87">
        <f t="shared" si="93"/>
        <v>1</v>
      </c>
      <c r="W163" s="88">
        <v>0</v>
      </c>
      <c r="Y163" s="89">
        <f t="shared" si="94"/>
        <v>1.5</v>
      </c>
      <c r="Z163" s="89">
        <f t="shared" si="95"/>
        <v>1.6</v>
      </c>
      <c r="AA163" s="89">
        <f t="shared" si="96"/>
        <v>1.4736842105263157</v>
      </c>
      <c r="AB163" s="89">
        <f t="shared" si="97"/>
        <v>2.6818181818181817</v>
      </c>
      <c r="AC163" s="89">
        <f t="shared" si="98"/>
        <v>0</v>
      </c>
      <c r="AE163" s="50">
        <f>RANK(Y163,$Y$163:$AC$163,1)</f>
        <v>3</v>
      </c>
      <c r="AF163" s="50">
        <f>RANK(Z163,$Y$163:$AC$163,1)</f>
        <v>4</v>
      </c>
      <c r="AG163" s="50">
        <f>RANK(AA163,$Y$163:$AC$163,1)</f>
        <v>2</v>
      </c>
      <c r="AH163" s="50">
        <f>RANK(AB163,$Y$163:$AC$163,1)</f>
        <v>5</v>
      </c>
      <c r="AI163" s="50">
        <f>RANK(AC163,$Y$163:$AC$163,1)</f>
        <v>1</v>
      </c>
      <c r="AK163" s="90">
        <f t="shared" si="99"/>
        <v>0</v>
      </c>
      <c r="AL163" s="91">
        <f t="shared" si="100"/>
        <v>1.4736842105263157</v>
      </c>
      <c r="AM163" s="91">
        <f t="shared" si="101"/>
        <v>1.5</v>
      </c>
      <c r="AN163" s="91">
        <f t="shared" si="102"/>
        <v>1.6</v>
      </c>
      <c r="AO163" s="90">
        <f t="shared" si="103"/>
        <v>2.6818181818181817</v>
      </c>
      <c r="AQ163" s="87">
        <f t="shared" si="104"/>
        <v>1</v>
      </c>
    </row>
    <row r="164" ht="12.75">
      <c r="T164" s="135"/>
    </row>
    <row r="165" ht="12.75">
      <c r="T165" s="135"/>
    </row>
  </sheetData>
  <mergeCells count="6">
    <mergeCell ref="AK2:AO3"/>
    <mergeCell ref="W2:W3"/>
    <mergeCell ref="Q2:Q3"/>
    <mergeCell ref="F2:J2"/>
    <mergeCell ref="K2:O2"/>
    <mergeCell ref="T2:T3"/>
  </mergeCells>
  <conditionalFormatting sqref="GJ153:IV153 DP153 GB153 GD153 GF153 GH153 FR153 FT153 FV153 FX153 FZ153 FJ153 FL153 FN153 FP153 EZ153 FB153 FD153 FF153 FH153 EN153 EP153 ER153 ET153 EV153 EX153 DR153 EH153 EJ153 EL153 EF153 EB153 ED153 DZ153 DV153 DX153 DT153 DN153 DL153 DJ153 DH153 AR153 AT153 AV153 AX153 AZ153 BB153 BD153 BF153 BH153 BJ153 BL153 BN153 BP153 BR153 BT153 BV153 BX153 BZ153 CB153 CD153 CF153 CH153 CJ153 CL153 CN153 CP153 CR153 CT153 CV153 CX153 CZ153 DB153 DD153 DF153 B153 B163">
    <cfRule type="cellIs" priority="1" dxfId="0" operator="equal" stopIfTrue="1">
      <formula>"No"</formula>
    </cfRule>
  </conditionalFormatting>
  <conditionalFormatting sqref="AQ5:AQ163">
    <cfRule type="cellIs" priority="2" dxfId="1" operator="equal" stopIfTrue="1">
      <formula>1</formula>
    </cfRule>
  </conditionalFormatting>
  <conditionalFormatting sqref="V5:V163">
    <cfRule type="cellIs" priority="3" dxfId="1" operator="equal" stopIfTrue="1">
      <formula>1</formula>
    </cfRule>
  </conditionalFormatting>
  <conditionalFormatting sqref="Q5:Q163">
    <cfRule type="cellIs" priority="4" dxfId="2" operator="lessThan" stopIfTrue="1">
      <formula>5</formula>
    </cfRule>
    <cfRule type="cellIs" priority="5" dxfId="3" operator="greaterThan" stopIfTrue="1">
      <formula>5</formula>
    </cfRule>
  </conditionalFormatting>
  <dataValidations count="1">
    <dataValidation errorStyle="warning" type="whole" allowBlank="1" showErrorMessage="1" promptTitle="Info" prompt="Please select number between 1 and 5" errorTitle="Error" error="Completeness calculation assumes that we are using rolling average between 1 and 5 months. Please either select 1-5 or provide a manual calculation of completeness in column AY. Thanks " sqref="Q5:Q163">
      <formula1>1</formula1>
      <formula2>5</formula2>
    </dataValidation>
  </dataValidation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DH User</cp:lastModifiedBy>
  <cp:lastPrinted>2007-11-05T10:15:36Z</cp:lastPrinted>
  <dcterms:created xsi:type="dcterms:W3CDTF">2003-08-01T14:12:13Z</dcterms:created>
  <dcterms:modified xsi:type="dcterms:W3CDTF">2013-04-16T16:29:52Z</dcterms:modified>
  <cp:category/>
  <cp:version/>
  <cp:contentType/>
  <cp:contentStatus/>
</cp:coreProperties>
</file>